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9.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xr:revisionPtr revIDLastSave="0" documentId="13_ncr:1_{56145CBC-80F0-4611-9E75-D376850EDAC3}" xr6:coauthVersionLast="36" xr6:coauthVersionMax="36" xr10:uidLastSave="{00000000-0000-0000-0000-000000000000}"/>
  <workbookProtection workbookAlgorithmName="SHA-512" workbookHashValue="9rhL6C+NIaOLQpyNK0kBYLUBtWOHyonm075ik1Ege1OvwTRGAlyaCz2rVkefQg20pCOFLZtpOewAZfaoc14GvQ==" workbookSaltValue="f6scylRM4zIe12OK3m8ygw==" workbookSpinCount="100000" lockStructure="1"/>
  <bookViews>
    <workbookView xWindow="0" yWindow="0" windowWidth="19200" windowHeight="6645" tabRatio="853" xr2:uid="{FE969FE4-3182-420F-8F47-438BB500422D}"/>
  </bookViews>
  <sheets>
    <sheet name="目次" sheetId="18" r:id="rId1"/>
    <sheet name="請求書(定期)" sheetId="13" r:id="rId2"/>
    <sheet name="実施報告書①(定期)" sheetId="15" r:id="rId3"/>
    <sheet name="実施報告書②(定期)" sheetId="16" r:id="rId4"/>
    <sheet name="実施報告書兼請求書(任意)" sheetId="14" r:id="rId5"/>
    <sheet name="つくば市医療機関コード" sheetId="17" r:id="rId6"/>
    <sheet name="実施報告書兼請求書(高ｲﾝﾌﾙ)" sheetId="19" r:id="rId7"/>
    <sheet name="つくば市医療機関コード (高ｲﾝﾌﾙ)" sheetId="21" r:id="rId8"/>
    <sheet name="実施報告書兼請求書(高ｺﾛﾅ)" sheetId="20" r:id="rId9"/>
    <sheet name="つくば市医療機関コード(高ｺﾛﾅ)" sheetId="22" r:id="rId10"/>
    <sheet name="実施報告書兼請求書(小児ｲﾝﾌﾙ)" sheetId="23" r:id="rId11"/>
    <sheet name="つくば市医療機関コード(小児ｲﾝﾌﾙ)" sheetId="24" r:id="rId12"/>
    <sheet name="請求書等医療機関一覧用" sheetId="12" state="hidden" r:id="rId13"/>
    <sheet name="印刷等(編集しない)" sheetId="25" state="hidden" r:id="rId14"/>
    <sheet name="封筒" sheetId="26" state="hidden" r:id="rId15"/>
    <sheet name="HP" sheetId="27" state="hidden" r:id="rId16"/>
  </sheets>
  <definedNames>
    <definedName name="_xlnm._FilterDatabase" localSheetId="12" hidden="1">請求書等医療機関一覧用!$A$3:$BD$157</definedName>
    <definedName name="_xlnm.Print_Area" localSheetId="15">HP!$B$1:$Z$167</definedName>
    <definedName name="_xlnm.Print_Area" localSheetId="2">'実施報告書①(定期)'!$A$1:$R$36</definedName>
    <definedName name="_xlnm.Print_Area" localSheetId="3">'実施報告書②(定期)'!$A$1:$R$36</definedName>
    <definedName name="_xlnm.Print_Area" localSheetId="6">'実施報告書兼請求書(高ｲﾝﾌﾙ)'!$A$1:$P$43</definedName>
    <definedName name="_xlnm.Print_Area" localSheetId="8">'実施報告書兼請求書(高ｺﾛﾅ)'!$A$1:$P$44</definedName>
    <definedName name="_xlnm.Print_Area" localSheetId="10">'実施報告書兼請求書(小児ｲﾝﾌﾙ)'!$A$1:$O$58</definedName>
    <definedName name="_xlnm.Print_Area" localSheetId="4">'実施報告書兼請求書(任意)'!$A$1:$P$29</definedName>
    <definedName name="_xlnm.Print_Area" localSheetId="1">'請求書(定期)'!$A$1:$R$48</definedName>
    <definedName name="_xlnm.Print_Area" localSheetId="14">封筒!$A$1:$Y$13</definedName>
    <definedName name="_xlnm.Print_Titles" localSheetId="15">HP!$6:$6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159" i="12" l="1"/>
  <c r="AT159" i="12"/>
  <c r="AT158" i="12"/>
  <c r="J15" i="19" l="1"/>
  <c r="N33" i="20" l="1"/>
  <c r="C165" i="21" l="1"/>
  <c r="C165" i="22"/>
  <c r="C165" i="24"/>
  <c r="E45" i="23"/>
  <c r="F31" i="20"/>
  <c r="G30" i="20"/>
  <c r="V110" i="27" l="1"/>
  <c r="AT5" i="12" l="1"/>
  <c r="AU5" i="12"/>
  <c r="AT6" i="12"/>
  <c r="AU6" i="12"/>
  <c r="AT7" i="12"/>
  <c r="AU7" i="12"/>
  <c r="AT8" i="12"/>
  <c r="AU8" i="12"/>
  <c r="AT9" i="12"/>
  <c r="AU9" i="12"/>
  <c r="AT10" i="12"/>
  <c r="AU10" i="12"/>
  <c r="AT11" i="12"/>
  <c r="AU11" i="12"/>
  <c r="AT12" i="12"/>
  <c r="AU12" i="12"/>
  <c r="AT13" i="12"/>
  <c r="AU13" i="12"/>
  <c r="AT14" i="12"/>
  <c r="AU14" i="12"/>
  <c r="AT15" i="12"/>
  <c r="AU15" i="12"/>
  <c r="AT16" i="12"/>
  <c r="AU16" i="12"/>
  <c r="AT17" i="12"/>
  <c r="AU17" i="12"/>
  <c r="AT18" i="12"/>
  <c r="AU18" i="12"/>
  <c r="AT19" i="12"/>
  <c r="AU19" i="12"/>
  <c r="AT20" i="12"/>
  <c r="AU20" i="12"/>
  <c r="AT21" i="12"/>
  <c r="AU21" i="12"/>
  <c r="AT22" i="12"/>
  <c r="AU22" i="12"/>
  <c r="AT23" i="12"/>
  <c r="AU23" i="12"/>
  <c r="AT24" i="12"/>
  <c r="AU24" i="12"/>
  <c r="AT25" i="12"/>
  <c r="AU25" i="12"/>
  <c r="AT26" i="12"/>
  <c r="AU26" i="12"/>
  <c r="AT27" i="12"/>
  <c r="AU27" i="12"/>
  <c r="AT28" i="12"/>
  <c r="AU28" i="12"/>
  <c r="AT29" i="12"/>
  <c r="AU29" i="12"/>
  <c r="AT30" i="12"/>
  <c r="AU30" i="12"/>
  <c r="AT31" i="12"/>
  <c r="AU31" i="12"/>
  <c r="AT32" i="12"/>
  <c r="AU32" i="12"/>
  <c r="AT33" i="12"/>
  <c r="AU33" i="12"/>
  <c r="AT34" i="12"/>
  <c r="AU34" i="12"/>
  <c r="AT35" i="12"/>
  <c r="AU35" i="12"/>
  <c r="AT36" i="12"/>
  <c r="AU36" i="12"/>
  <c r="AT37" i="12"/>
  <c r="AU37" i="12"/>
  <c r="AT38" i="12"/>
  <c r="AU38" i="12"/>
  <c r="AT39" i="12"/>
  <c r="AU39" i="12"/>
  <c r="AT40" i="12"/>
  <c r="AU40" i="12"/>
  <c r="AT41" i="12"/>
  <c r="AU41" i="12"/>
  <c r="AT42" i="12"/>
  <c r="AU42" i="12"/>
  <c r="AT43" i="12"/>
  <c r="AU43" i="12"/>
  <c r="AT44" i="12"/>
  <c r="AU44" i="12"/>
  <c r="AT45" i="12"/>
  <c r="AU45" i="12"/>
  <c r="AT46" i="12"/>
  <c r="AU46" i="12"/>
  <c r="AT47" i="12"/>
  <c r="AU47" i="12"/>
  <c r="AT48" i="12"/>
  <c r="AU48" i="12"/>
  <c r="AT49" i="12"/>
  <c r="AU49" i="12"/>
  <c r="AT50" i="12"/>
  <c r="AU50" i="12"/>
  <c r="AT51" i="12"/>
  <c r="AU51" i="12"/>
  <c r="AT52" i="12"/>
  <c r="AU52" i="12"/>
  <c r="AT53" i="12"/>
  <c r="AU53" i="12"/>
  <c r="AT54" i="12"/>
  <c r="AU54" i="12"/>
  <c r="AT55" i="12"/>
  <c r="AU55" i="12"/>
  <c r="AT56" i="12"/>
  <c r="AU56" i="12"/>
  <c r="AT57" i="12"/>
  <c r="AU57" i="12"/>
  <c r="AT58" i="12"/>
  <c r="AU58" i="12"/>
  <c r="AT59" i="12"/>
  <c r="AU59" i="12"/>
  <c r="AT60" i="12"/>
  <c r="AU60" i="12"/>
  <c r="AT61" i="12"/>
  <c r="AU61" i="12"/>
  <c r="AT62" i="12"/>
  <c r="AU62" i="12"/>
  <c r="AT63" i="12"/>
  <c r="AU63" i="12"/>
  <c r="AT64" i="12"/>
  <c r="AU64" i="12"/>
  <c r="AT65" i="12"/>
  <c r="AU65" i="12"/>
  <c r="AT66" i="12"/>
  <c r="AU66" i="12"/>
  <c r="AT67" i="12"/>
  <c r="AU67" i="12"/>
  <c r="AT68" i="12"/>
  <c r="AU68" i="12"/>
  <c r="AT69" i="12"/>
  <c r="AU69" i="12"/>
  <c r="AT70" i="12"/>
  <c r="AU70" i="12"/>
  <c r="AT71" i="12"/>
  <c r="AU71" i="12"/>
  <c r="AT72" i="12"/>
  <c r="AU72" i="12"/>
  <c r="AT73" i="12"/>
  <c r="AU73" i="12"/>
  <c r="AT74" i="12"/>
  <c r="AU74" i="12"/>
  <c r="AT75" i="12"/>
  <c r="AU75" i="12"/>
  <c r="AT76" i="12"/>
  <c r="AU76" i="12"/>
  <c r="AT77" i="12"/>
  <c r="AU77" i="12"/>
  <c r="AT78" i="12"/>
  <c r="AU78" i="12"/>
  <c r="AT79" i="12"/>
  <c r="AU79" i="12"/>
  <c r="AT80" i="12"/>
  <c r="AU80" i="12"/>
  <c r="AT81" i="12"/>
  <c r="AU81" i="12"/>
  <c r="AT82" i="12"/>
  <c r="AU82" i="12"/>
  <c r="AT83" i="12"/>
  <c r="AU83" i="12"/>
  <c r="AT84" i="12"/>
  <c r="AU84" i="12"/>
  <c r="AT85" i="12"/>
  <c r="AU85" i="12"/>
  <c r="AT86" i="12"/>
  <c r="AU86" i="12"/>
  <c r="AT87" i="12"/>
  <c r="AU87" i="12"/>
  <c r="AT88" i="12"/>
  <c r="AU88" i="12"/>
  <c r="AT89" i="12"/>
  <c r="AU89" i="12"/>
  <c r="AT90" i="12"/>
  <c r="AU90" i="12"/>
  <c r="AT91" i="12"/>
  <c r="AU91" i="12"/>
  <c r="AT92" i="12"/>
  <c r="AU92" i="12"/>
  <c r="AT93" i="12"/>
  <c r="AU93" i="12"/>
  <c r="AT94" i="12"/>
  <c r="AU94" i="12"/>
  <c r="AT95" i="12"/>
  <c r="AU95" i="12"/>
  <c r="AT96" i="12"/>
  <c r="AU96" i="12"/>
  <c r="AT97" i="12"/>
  <c r="AU97" i="12"/>
  <c r="AT98" i="12"/>
  <c r="AU98" i="12"/>
  <c r="AT99" i="12"/>
  <c r="AU99" i="12"/>
  <c r="AT100" i="12"/>
  <c r="AU100" i="12"/>
  <c r="AT101" i="12"/>
  <c r="AU101" i="12"/>
  <c r="AT102" i="12"/>
  <c r="AU102" i="12"/>
  <c r="AT103" i="12"/>
  <c r="AU103" i="12"/>
  <c r="AT104" i="12"/>
  <c r="AU104" i="12"/>
  <c r="AT105" i="12"/>
  <c r="AU105" i="12"/>
  <c r="AT106" i="12"/>
  <c r="AU106" i="12"/>
  <c r="AT107" i="12"/>
  <c r="AU107" i="12"/>
  <c r="AT108" i="12"/>
  <c r="AU108" i="12"/>
  <c r="AT109" i="12"/>
  <c r="AU109" i="12"/>
  <c r="AT110" i="12"/>
  <c r="AU110" i="12"/>
  <c r="AT111" i="12"/>
  <c r="AU111" i="12"/>
  <c r="AT112" i="12"/>
  <c r="AU112" i="12"/>
  <c r="AT113" i="12"/>
  <c r="AU113" i="12"/>
  <c r="AT114" i="12"/>
  <c r="AU114" i="12"/>
  <c r="AT115" i="12"/>
  <c r="AU115" i="12"/>
  <c r="AT116" i="12"/>
  <c r="AU116" i="12"/>
  <c r="AT117" i="12"/>
  <c r="AU117" i="12"/>
  <c r="AT118" i="12"/>
  <c r="AU118" i="12"/>
  <c r="AT119" i="12"/>
  <c r="AU119" i="12"/>
  <c r="AT120" i="12"/>
  <c r="AU120" i="12"/>
  <c r="AT121" i="12"/>
  <c r="AU121" i="12"/>
  <c r="AT122" i="12"/>
  <c r="AU122" i="12"/>
  <c r="AT123" i="12"/>
  <c r="AU123" i="12"/>
  <c r="AT124" i="12"/>
  <c r="AU124" i="12"/>
  <c r="AT125" i="12"/>
  <c r="AU125" i="12"/>
  <c r="AT126" i="12"/>
  <c r="AU126" i="12"/>
  <c r="AT127" i="12"/>
  <c r="AU127" i="12"/>
  <c r="AT128" i="12"/>
  <c r="AU128" i="12"/>
  <c r="AT129" i="12"/>
  <c r="AU129" i="12"/>
  <c r="AT130" i="12"/>
  <c r="AU130" i="12"/>
  <c r="AT131" i="12"/>
  <c r="AU131" i="12"/>
  <c r="AT132" i="12"/>
  <c r="AU132" i="12"/>
  <c r="AT133" i="12"/>
  <c r="AU133" i="12"/>
  <c r="AT134" i="12"/>
  <c r="AU134" i="12"/>
  <c r="AT135" i="12"/>
  <c r="AU135" i="12"/>
  <c r="AT136" i="12"/>
  <c r="AU136" i="12"/>
  <c r="AT137" i="12"/>
  <c r="AU137" i="12"/>
  <c r="AT138" i="12"/>
  <c r="AU138" i="12"/>
  <c r="AT139" i="12"/>
  <c r="AU139" i="12"/>
  <c r="AT140" i="12"/>
  <c r="AU140" i="12"/>
  <c r="AT141" i="12"/>
  <c r="AU141" i="12"/>
  <c r="AT142" i="12"/>
  <c r="AU142" i="12"/>
  <c r="AT143" i="12"/>
  <c r="AU143" i="12"/>
  <c r="AT144" i="12"/>
  <c r="AU144" i="12"/>
  <c r="AT145" i="12"/>
  <c r="AU145" i="12"/>
  <c r="AT146" i="12"/>
  <c r="AU146" i="12"/>
  <c r="AT147" i="12"/>
  <c r="AU147" i="12"/>
  <c r="AT148" i="12"/>
  <c r="AU148" i="12"/>
  <c r="AT149" i="12"/>
  <c r="AU149" i="12"/>
  <c r="AT150" i="12"/>
  <c r="AU150" i="12"/>
  <c r="AT151" i="12"/>
  <c r="AU151" i="12"/>
  <c r="AT152" i="12"/>
  <c r="AU152" i="12"/>
  <c r="AT153" i="12"/>
  <c r="AU153" i="12"/>
  <c r="AT154" i="12"/>
  <c r="AU154" i="12"/>
  <c r="AT155" i="12"/>
  <c r="AU155" i="12"/>
  <c r="AT156" i="12"/>
  <c r="AU156" i="12"/>
  <c r="AT157" i="12"/>
  <c r="AU157" i="12"/>
  <c r="AU4" i="12"/>
  <c r="AT4" i="12"/>
  <c r="B156" i="27" l="1"/>
  <c r="C156" i="27"/>
  <c r="D156" i="27"/>
  <c r="E156" i="27"/>
  <c r="F156" i="27"/>
  <c r="G156" i="27"/>
  <c r="H156" i="27"/>
  <c r="I156" i="27"/>
  <c r="J156" i="27"/>
  <c r="K156" i="27"/>
  <c r="L156" i="27"/>
  <c r="M156" i="27"/>
  <c r="N156" i="27"/>
  <c r="O156" i="27"/>
  <c r="P156" i="27"/>
  <c r="Q156" i="27"/>
  <c r="R156" i="27"/>
  <c r="S156" i="27"/>
  <c r="T156" i="27"/>
  <c r="U156" i="27"/>
  <c r="V156" i="27"/>
  <c r="W156" i="27"/>
  <c r="X156" i="27"/>
  <c r="Y156" i="27"/>
  <c r="Z156" i="27"/>
  <c r="B157" i="27"/>
  <c r="C157" i="27"/>
  <c r="D157" i="27"/>
  <c r="E157" i="27"/>
  <c r="F157" i="27"/>
  <c r="G157" i="27"/>
  <c r="H157" i="27"/>
  <c r="I157" i="27"/>
  <c r="J157" i="27"/>
  <c r="K157" i="27"/>
  <c r="L157" i="27"/>
  <c r="M157" i="27"/>
  <c r="N157" i="27"/>
  <c r="O157" i="27"/>
  <c r="P157" i="27"/>
  <c r="Q157" i="27"/>
  <c r="R157" i="27"/>
  <c r="S157" i="27"/>
  <c r="T157" i="27"/>
  <c r="U157" i="27"/>
  <c r="V157" i="27"/>
  <c r="W157" i="27"/>
  <c r="X157" i="27"/>
  <c r="Y157" i="27"/>
  <c r="Z157" i="27"/>
  <c r="B158" i="27"/>
  <c r="C158" i="27"/>
  <c r="D158" i="27"/>
  <c r="E158" i="27"/>
  <c r="F158" i="27"/>
  <c r="G158" i="27"/>
  <c r="H158" i="27"/>
  <c r="I158" i="27"/>
  <c r="J158" i="27"/>
  <c r="K158" i="27"/>
  <c r="L158" i="27"/>
  <c r="M158" i="27"/>
  <c r="N158" i="27"/>
  <c r="O158" i="27"/>
  <c r="P158" i="27"/>
  <c r="Q158" i="27"/>
  <c r="R158" i="27"/>
  <c r="S158" i="27"/>
  <c r="T158" i="27"/>
  <c r="U158" i="27"/>
  <c r="V158" i="27"/>
  <c r="W158" i="27"/>
  <c r="X158" i="27"/>
  <c r="Y158" i="27"/>
  <c r="Z158" i="27"/>
  <c r="B159" i="27"/>
  <c r="C159" i="27"/>
  <c r="D159" i="27"/>
  <c r="E159" i="27"/>
  <c r="F159" i="27"/>
  <c r="G159" i="27"/>
  <c r="H159" i="27"/>
  <c r="I159" i="27"/>
  <c r="J159" i="27"/>
  <c r="K159" i="27"/>
  <c r="L159" i="27"/>
  <c r="M159" i="27"/>
  <c r="N159" i="27"/>
  <c r="O159" i="27"/>
  <c r="P159" i="27"/>
  <c r="Q159" i="27"/>
  <c r="R159" i="27"/>
  <c r="S159" i="27"/>
  <c r="T159" i="27"/>
  <c r="U159" i="27"/>
  <c r="V159" i="27"/>
  <c r="W159" i="27"/>
  <c r="X159" i="27"/>
  <c r="Y159" i="27"/>
  <c r="Z159" i="27"/>
  <c r="B160" i="27"/>
  <c r="C160" i="27"/>
  <c r="D160" i="27"/>
  <c r="E160" i="27"/>
  <c r="F160" i="27"/>
  <c r="G160" i="27"/>
  <c r="H160" i="27"/>
  <c r="I160" i="27"/>
  <c r="J160" i="27"/>
  <c r="K160" i="27"/>
  <c r="L160" i="27"/>
  <c r="M160" i="27"/>
  <c r="N160" i="27"/>
  <c r="O160" i="27"/>
  <c r="P160" i="27"/>
  <c r="Q160" i="27"/>
  <c r="R160" i="27"/>
  <c r="S160" i="27"/>
  <c r="T160" i="27"/>
  <c r="U160" i="27"/>
  <c r="V160" i="27"/>
  <c r="W160" i="27"/>
  <c r="X160" i="27"/>
  <c r="Y160" i="27"/>
  <c r="Z160" i="27"/>
  <c r="B161" i="27"/>
  <c r="C161" i="27"/>
  <c r="D161" i="27"/>
  <c r="E161" i="27"/>
  <c r="F161" i="27"/>
  <c r="G161" i="27"/>
  <c r="H161" i="27"/>
  <c r="I161" i="27"/>
  <c r="J161" i="27"/>
  <c r="K161" i="27"/>
  <c r="L161" i="27"/>
  <c r="M161" i="27"/>
  <c r="N161" i="27"/>
  <c r="O161" i="27"/>
  <c r="P161" i="27"/>
  <c r="Q161" i="27"/>
  <c r="R161" i="27"/>
  <c r="S161" i="27"/>
  <c r="T161" i="27"/>
  <c r="U161" i="27"/>
  <c r="V161" i="27"/>
  <c r="W161" i="27"/>
  <c r="X161" i="27"/>
  <c r="Y161" i="27"/>
  <c r="Z161" i="27"/>
  <c r="B162" i="27"/>
  <c r="C162" i="27"/>
  <c r="D162" i="27"/>
  <c r="E162" i="27"/>
  <c r="F162" i="27"/>
  <c r="G162" i="27"/>
  <c r="H162" i="27"/>
  <c r="I162" i="27"/>
  <c r="J162" i="27"/>
  <c r="K162" i="27"/>
  <c r="L162" i="27"/>
  <c r="M162" i="27"/>
  <c r="N162" i="27"/>
  <c r="O162" i="27"/>
  <c r="P162" i="27"/>
  <c r="Q162" i="27"/>
  <c r="R162" i="27"/>
  <c r="S162" i="27"/>
  <c r="T162" i="27"/>
  <c r="U162" i="27"/>
  <c r="V162" i="27"/>
  <c r="W162" i="27"/>
  <c r="X162" i="27"/>
  <c r="Y162" i="27"/>
  <c r="Z162" i="27"/>
  <c r="B163" i="27"/>
  <c r="C163" i="27"/>
  <c r="D163" i="27"/>
  <c r="E163" i="27"/>
  <c r="F163" i="27"/>
  <c r="G163" i="27"/>
  <c r="H163" i="27"/>
  <c r="I163" i="27"/>
  <c r="J163" i="27"/>
  <c r="K163" i="27"/>
  <c r="L163" i="27"/>
  <c r="M163" i="27"/>
  <c r="N163" i="27"/>
  <c r="O163" i="27"/>
  <c r="P163" i="27"/>
  <c r="Q163" i="27"/>
  <c r="R163" i="27"/>
  <c r="S163" i="27"/>
  <c r="T163" i="27"/>
  <c r="U163" i="27"/>
  <c r="V163" i="27"/>
  <c r="W163" i="27"/>
  <c r="X163" i="27"/>
  <c r="Y163" i="27"/>
  <c r="Z163" i="27"/>
  <c r="B164" i="27"/>
  <c r="C164" i="27"/>
  <c r="D164" i="27"/>
  <c r="E164" i="27"/>
  <c r="F164" i="27"/>
  <c r="G164" i="27"/>
  <c r="H164" i="27"/>
  <c r="I164" i="27"/>
  <c r="J164" i="27"/>
  <c r="K164" i="27"/>
  <c r="L164" i="27"/>
  <c r="M164" i="27"/>
  <c r="N164" i="27"/>
  <c r="O164" i="27"/>
  <c r="P164" i="27"/>
  <c r="Q164" i="27"/>
  <c r="R164" i="27"/>
  <c r="S164" i="27"/>
  <c r="T164" i="27"/>
  <c r="U164" i="27"/>
  <c r="V164" i="27"/>
  <c r="W164" i="27"/>
  <c r="X164" i="27"/>
  <c r="Y164" i="27"/>
  <c r="Z164" i="27"/>
  <c r="B165" i="27"/>
  <c r="C165" i="27"/>
  <c r="D165" i="27"/>
  <c r="E165" i="27"/>
  <c r="F165" i="27"/>
  <c r="G165" i="27"/>
  <c r="H165" i="27"/>
  <c r="I165" i="27"/>
  <c r="J165" i="27"/>
  <c r="K165" i="27"/>
  <c r="L165" i="27"/>
  <c r="M165" i="27"/>
  <c r="N165" i="27"/>
  <c r="O165" i="27"/>
  <c r="P165" i="27"/>
  <c r="Q165" i="27"/>
  <c r="R165" i="27"/>
  <c r="S165" i="27"/>
  <c r="T165" i="27"/>
  <c r="U165" i="27"/>
  <c r="V165" i="27"/>
  <c r="W165" i="27"/>
  <c r="X165" i="27"/>
  <c r="Y165" i="27"/>
  <c r="Z165" i="27"/>
  <c r="B166" i="27"/>
  <c r="C166" i="27"/>
  <c r="D166" i="27"/>
  <c r="E166" i="27"/>
  <c r="F166" i="27"/>
  <c r="G166" i="27"/>
  <c r="H166" i="27"/>
  <c r="I166" i="27"/>
  <c r="J166" i="27"/>
  <c r="K166" i="27"/>
  <c r="L166" i="27"/>
  <c r="M166" i="27"/>
  <c r="N166" i="27"/>
  <c r="O166" i="27"/>
  <c r="P166" i="27"/>
  <c r="Q166" i="27"/>
  <c r="R166" i="27"/>
  <c r="S166" i="27"/>
  <c r="T166" i="27"/>
  <c r="U166" i="27"/>
  <c r="V166" i="27"/>
  <c r="W166" i="27"/>
  <c r="X166" i="27"/>
  <c r="Y166" i="27"/>
  <c r="Z166" i="27"/>
  <c r="B167" i="27"/>
  <c r="C167" i="27"/>
  <c r="D167" i="27"/>
  <c r="E167" i="27"/>
  <c r="F167" i="27"/>
  <c r="G167" i="27"/>
  <c r="H167" i="27"/>
  <c r="I167" i="27"/>
  <c r="J167" i="27"/>
  <c r="K167" i="27"/>
  <c r="L167" i="27"/>
  <c r="M167" i="27"/>
  <c r="N167" i="27"/>
  <c r="O167" i="27"/>
  <c r="P167" i="27"/>
  <c r="Q167" i="27"/>
  <c r="R167" i="27"/>
  <c r="S167" i="27"/>
  <c r="T167" i="27"/>
  <c r="U167" i="27"/>
  <c r="V167" i="27"/>
  <c r="W167" i="27"/>
  <c r="X167" i="27"/>
  <c r="Y167" i="27"/>
  <c r="Z167" i="27"/>
  <c r="Z155" i="27"/>
  <c r="C155" i="27"/>
  <c r="D155" i="27"/>
  <c r="E155" i="27"/>
  <c r="F155" i="27"/>
  <c r="G155" i="27"/>
  <c r="H155" i="27"/>
  <c r="I155" i="27"/>
  <c r="J155" i="27"/>
  <c r="K155" i="27"/>
  <c r="L155" i="27"/>
  <c r="M155" i="27"/>
  <c r="N155" i="27"/>
  <c r="O155" i="27"/>
  <c r="P155" i="27"/>
  <c r="Q155" i="27"/>
  <c r="R155" i="27"/>
  <c r="S155" i="27"/>
  <c r="T155" i="27"/>
  <c r="U155" i="27"/>
  <c r="V155" i="27"/>
  <c r="W155" i="27"/>
  <c r="X155" i="27"/>
  <c r="Y155" i="27"/>
  <c r="B155" i="27"/>
  <c r="Z147" i="27"/>
  <c r="Z148" i="27"/>
  <c r="Z149" i="27"/>
  <c r="Z150" i="27"/>
  <c r="Z151" i="27"/>
  <c r="Z152" i="27"/>
  <c r="Z153" i="27"/>
  <c r="Z146" i="27"/>
  <c r="B147" i="27"/>
  <c r="C147" i="27"/>
  <c r="D147" i="27"/>
  <c r="E147" i="27"/>
  <c r="F147" i="27"/>
  <c r="G147" i="27"/>
  <c r="H147" i="27"/>
  <c r="I147" i="27"/>
  <c r="J147" i="27"/>
  <c r="K147" i="27"/>
  <c r="L147" i="27"/>
  <c r="M147" i="27"/>
  <c r="N147" i="27"/>
  <c r="O147" i="27"/>
  <c r="P147" i="27"/>
  <c r="Q147" i="27"/>
  <c r="R147" i="27"/>
  <c r="S147" i="27"/>
  <c r="T147" i="27"/>
  <c r="U147" i="27"/>
  <c r="V147" i="27"/>
  <c r="W147" i="27"/>
  <c r="X147" i="27"/>
  <c r="Y147" i="27"/>
  <c r="B148" i="27"/>
  <c r="C148" i="27"/>
  <c r="D148" i="27"/>
  <c r="E148" i="27"/>
  <c r="F148" i="27"/>
  <c r="G148" i="27"/>
  <c r="H148" i="27"/>
  <c r="I148" i="27"/>
  <c r="J148" i="27"/>
  <c r="K148" i="27"/>
  <c r="L148" i="27"/>
  <c r="M148" i="27"/>
  <c r="N148" i="27"/>
  <c r="O148" i="27"/>
  <c r="P148" i="27"/>
  <c r="Q148" i="27"/>
  <c r="R148" i="27"/>
  <c r="S148" i="27"/>
  <c r="T148" i="27"/>
  <c r="U148" i="27"/>
  <c r="V148" i="27"/>
  <c r="W148" i="27"/>
  <c r="X148" i="27"/>
  <c r="Y148" i="27"/>
  <c r="B149" i="27"/>
  <c r="C149" i="27"/>
  <c r="D149" i="27"/>
  <c r="E149" i="27"/>
  <c r="F149" i="27"/>
  <c r="G149" i="27"/>
  <c r="H149" i="27"/>
  <c r="I149" i="27"/>
  <c r="J149" i="27"/>
  <c r="K149" i="27"/>
  <c r="L149" i="27"/>
  <c r="M149" i="27"/>
  <c r="N149" i="27"/>
  <c r="O149" i="27"/>
  <c r="P149" i="27"/>
  <c r="Q149" i="27"/>
  <c r="R149" i="27"/>
  <c r="S149" i="27"/>
  <c r="T149" i="27"/>
  <c r="U149" i="27"/>
  <c r="V149" i="27"/>
  <c r="W149" i="27"/>
  <c r="X149" i="27"/>
  <c r="Y149" i="27"/>
  <c r="B150" i="27"/>
  <c r="C150" i="27"/>
  <c r="D150" i="27"/>
  <c r="E150" i="27"/>
  <c r="F150" i="27"/>
  <c r="G150" i="27"/>
  <c r="H150" i="27"/>
  <c r="I150" i="27"/>
  <c r="J150" i="27"/>
  <c r="K150" i="27"/>
  <c r="L150" i="27"/>
  <c r="M150" i="27"/>
  <c r="N150" i="27"/>
  <c r="O150" i="27"/>
  <c r="P150" i="27"/>
  <c r="Q150" i="27"/>
  <c r="R150" i="27"/>
  <c r="S150" i="27"/>
  <c r="T150" i="27"/>
  <c r="U150" i="27"/>
  <c r="V150" i="27"/>
  <c r="W150" i="27"/>
  <c r="X150" i="27"/>
  <c r="Y150" i="27"/>
  <c r="B151" i="27"/>
  <c r="C151" i="27"/>
  <c r="D151" i="27"/>
  <c r="E151" i="27"/>
  <c r="F151" i="27"/>
  <c r="G151" i="27"/>
  <c r="H151" i="27"/>
  <c r="I151" i="27"/>
  <c r="J151" i="27"/>
  <c r="K151" i="27"/>
  <c r="L151" i="27"/>
  <c r="M151" i="27"/>
  <c r="N151" i="27"/>
  <c r="O151" i="27"/>
  <c r="P151" i="27"/>
  <c r="Q151" i="27"/>
  <c r="R151" i="27"/>
  <c r="S151" i="27"/>
  <c r="T151" i="27"/>
  <c r="U151" i="27"/>
  <c r="V151" i="27"/>
  <c r="W151" i="27"/>
  <c r="X151" i="27"/>
  <c r="Y151" i="27"/>
  <c r="B152" i="27"/>
  <c r="C152" i="27"/>
  <c r="D152" i="27"/>
  <c r="E152" i="27"/>
  <c r="F152" i="27"/>
  <c r="G152" i="27"/>
  <c r="H152" i="27"/>
  <c r="I152" i="27"/>
  <c r="J152" i="27"/>
  <c r="K152" i="27"/>
  <c r="L152" i="27"/>
  <c r="M152" i="27"/>
  <c r="N152" i="27"/>
  <c r="O152" i="27"/>
  <c r="P152" i="27"/>
  <c r="Q152" i="27"/>
  <c r="R152" i="27"/>
  <c r="S152" i="27"/>
  <c r="T152" i="27"/>
  <c r="U152" i="27"/>
  <c r="V152" i="27"/>
  <c r="W152" i="27"/>
  <c r="X152" i="27"/>
  <c r="Y152" i="27"/>
  <c r="B153" i="27"/>
  <c r="C153" i="27"/>
  <c r="D153" i="27"/>
  <c r="E153" i="27"/>
  <c r="F153" i="27"/>
  <c r="G153" i="27"/>
  <c r="H153" i="27"/>
  <c r="I153" i="27"/>
  <c r="J153" i="27"/>
  <c r="K153" i="27"/>
  <c r="L153" i="27"/>
  <c r="M153" i="27"/>
  <c r="N153" i="27"/>
  <c r="O153" i="27"/>
  <c r="P153" i="27"/>
  <c r="Q153" i="27"/>
  <c r="R153" i="27"/>
  <c r="S153" i="27"/>
  <c r="T153" i="27"/>
  <c r="U153" i="27"/>
  <c r="V153" i="27"/>
  <c r="W153" i="27"/>
  <c r="X153" i="27"/>
  <c r="Y153" i="27"/>
  <c r="C146" i="27"/>
  <c r="D146" i="27"/>
  <c r="E146" i="27"/>
  <c r="F146" i="27"/>
  <c r="G146" i="27"/>
  <c r="H146" i="27"/>
  <c r="I146" i="27"/>
  <c r="J146" i="27"/>
  <c r="K146" i="27"/>
  <c r="L146" i="27"/>
  <c r="M146" i="27"/>
  <c r="N146" i="27"/>
  <c r="O146" i="27"/>
  <c r="P146" i="27"/>
  <c r="Q146" i="27"/>
  <c r="R146" i="27"/>
  <c r="S146" i="27"/>
  <c r="T146" i="27"/>
  <c r="U146" i="27"/>
  <c r="V146" i="27"/>
  <c r="W146" i="27"/>
  <c r="X146" i="27"/>
  <c r="Y146" i="27"/>
  <c r="B146"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Z75" i="27"/>
  <c r="B76" i="27"/>
  <c r="C76" i="27"/>
  <c r="D76" i="27"/>
  <c r="E76" i="27"/>
  <c r="F76" i="27"/>
  <c r="G76" i="27"/>
  <c r="H76" i="27"/>
  <c r="I76" i="27"/>
  <c r="J76" i="27"/>
  <c r="K76" i="27"/>
  <c r="L76" i="27"/>
  <c r="M76" i="27"/>
  <c r="N76" i="27"/>
  <c r="O76" i="27"/>
  <c r="P76" i="27"/>
  <c r="Q76" i="27"/>
  <c r="R76" i="27"/>
  <c r="S76" i="27"/>
  <c r="T76" i="27"/>
  <c r="U76" i="27"/>
  <c r="V76" i="27"/>
  <c r="W76" i="27"/>
  <c r="X76" i="27"/>
  <c r="Y76" i="27"/>
  <c r="B77" i="27"/>
  <c r="C77" i="27"/>
  <c r="D77" i="27"/>
  <c r="E77" i="27"/>
  <c r="F77" i="27"/>
  <c r="G77" i="27"/>
  <c r="H77" i="27"/>
  <c r="I77" i="27"/>
  <c r="J77" i="27"/>
  <c r="K77" i="27"/>
  <c r="L77" i="27"/>
  <c r="M77" i="27"/>
  <c r="N77" i="27"/>
  <c r="O77" i="27"/>
  <c r="P77" i="27"/>
  <c r="Q77" i="27"/>
  <c r="R77" i="27"/>
  <c r="S77" i="27"/>
  <c r="T77" i="27"/>
  <c r="U77" i="27"/>
  <c r="V77" i="27"/>
  <c r="W77" i="27"/>
  <c r="X77" i="27"/>
  <c r="Y77" i="27"/>
  <c r="B78" i="27"/>
  <c r="C78" i="27"/>
  <c r="D78" i="27"/>
  <c r="E78" i="27"/>
  <c r="F78" i="27"/>
  <c r="G78" i="27"/>
  <c r="H78" i="27"/>
  <c r="I78" i="27"/>
  <c r="J78" i="27"/>
  <c r="K78" i="27"/>
  <c r="L78" i="27"/>
  <c r="M78" i="27"/>
  <c r="N78" i="27"/>
  <c r="O78" i="27"/>
  <c r="P78" i="27"/>
  <c r="Q78" i="27"/>
  <c r="R78" i="27"/>
  <c r="S78" i="27"/>
  <c r="T78" i="27"/>
  <c r="U78" i="27"/>
  <c r="V78" i="27"/>
  <c r="W78" i="27"/>
  <c r="X78" i="27"/>
  <c r="Y78" i="27"/>
  <c r="B79" i="27"/>
  <c r="C79" i="27"/>
  <c r="D79" i="27"/>
  <c r="E79" i="27"/>
  <c r="F79" i="27"/>
  <c r="G79" i="27"/>
  <c r="H79" i="27"/>
  <c r="I79" i="27"/>
  <c r="J79" i="27"/>
  <c r="K79" i="27"/>
  <c r="L79" i="27"/>
  <c r="M79" i="27"/>
  <c r="N79" i="27"/>
  <c r="O79" i="27"/>
  <c r="P79" i="27"/>
  <c r="Q79" i="27"/>
  <c r="R79" i="27"/>
  <c r="S79" i="27"/>
  <c r="T79" i="27"/>
  <c r="U79" i="27"/>
  <c r="V79" i="27"/>
  <c r="W79" i="27"/>
  <c r="X79" i="27"/>
  <c r="Y79" i="27"/>
  <c r="B80" i="27"/>
  <c r="C80" i="27"/>
  <c r="D80" i="27"/>
  <c r="E80" i="27"/>
  <c r="F80" i="27"/>
  <c r="G80" i="27"/>
  <c r="H80" i="27"/>
  <c r="I80" i="27"/>
  <c r="J80" i="27"/>
  <c r="K80" i="27"/>
  <c r="L80" i="27"/>
  <c r="M80" i="27"/>
  <c r="N80" i="27"/>
  <c r="O80" i="27"/>
  <c r="P80" i="27"/>
  <c r="Q80" i="27"/>
  <c r="R80" i="27"/>
  <c r="S80" i="27"/>
  <c r="T80" i="27"/>
  <c r="U80" i="27"/>
  <c r="V80" i="27"/>
  <c r="W80" i="27"/>
  <c r="X80" i="27"/>
  <c r="Y80" i="27"/>
  <c r="B81" i="27"/>
  <c r="C81" i="27"/>
  <c r="D81" i="27"/>
  <c r="E81" i="27"/>
  <c r="F81" i="27"/>
  <c r="G81" i="27"/>
  <c r="H81" i="27"/>
  <c r="I81" i="27"/>
  <c r="J81" i="27"/>
  <c r="K81" i="27"/>
  <c r="L81" i="27"/>
  <c r="M81" i="27"/>
  <c r="N81" i="27"/>
  <c r="O81" i="27"/>
  <c r="P81" i="27"/>
  <c r="Q81" i="27"/>
  <c r="R81" i="27"/>
  <c r="S81" i="27"/>
  <c r="T81" i="27"/>
  <c r="U81" i="27"/>
  <c r="V81" i="27"/>
  <c r="W81" i="27"/>
  <c r="X81" i="27"/>
  <c r="Y81" i="27"/>
  <c r="B82" i="27"/>
  <c r="C82" i="27"/>
  <c r="D82" i="27"/>
  <c r="E82" i="27"/>
  <c r="F82" i="27"/>
  <c r="G82" i="27"/>
  <c r="H82" i="27"/>
  <c r="I82" i="27"/>
  <c r="J82" i="27"/>
  <c r="K82" i="27"/>
  <c r="L82" i="27"/>
  <c r="M82" i="27"/>
  <c r="N82" i="27"/>
  <c r="O82" i="27"/>
  <c r="P82" i="27"/>
  <c r="Q82" i="27"/>
  <c r="R82" i="27"/>
  <c r="S82" i="27"/>
  <c r="T82" i="27"/>
  <c r="U82" i="27"/>
  <c r="V82" i="27"/>
  <c r="W82" i="27"/>
  <c r="X82" i="27"/>
  <c r="Y82" i="27"/>
  <c r="B83" i="27"/>
  <c r="C83" i="27"/>
  <c r="D83" i="27"/>
  <c r="E83" i="27"/>
  <c r="F83" i="27"/>
  <c r="G83" i="27"/>
  <c r="H83" i="27"/>
  <c r="I83" i="27"/>
  <c r="J83" i="27"/>
  <c r="K83" i="27"/>
  <c r="L83" i="27"/>
  <c r="M83" i="27"/>
  <c r="N83" i="27"/>
  <c r="O83" i="27"/>
  <c r="P83" i="27"/>
  <c r="Q83" i="27"/>
  <c r="R83" i="27"/>
  <c r="S83" i="27"/>
  <c r="T83" i="27"/>
  <c r="U83" i="27"/>
  <c r="V83" i="27"/>
  <c r="W83" i="27"/>
  <c r="X83" i="27"/>
  <c r="Y83" i="27"/>
  <c r="B84" i="27"/>
  <c r="C84" i="27"/>
  <c r="D84" i="27"/>
  <c r="E84" i="27"/>
  <c r="F84" i="27"/>
  <c r="G84" i="27"/>
  <c r="H84" i="27"/>
  <c r="I84" i="27"/>
  <c r="J84" i="27"/>
  <c r="K84" i="27"/>
  <c r="L84" i="27"/>
  <c r="M84" i="27"/>
  <c r="N84" i="27"/>
  <c r="O84" i="27"/>
  <c r="P84" i="27"/>
  <c r="Q84" i="27"/>
  <c r="R84" i="27"/>
  <c r="S84" i="27"/>
  <c r="T84" i="27"/>
  <c r="U84" i="27"/>
  <c r="V84" i="27"/>
  <c r="W84" i="27"/>
  <c r="X84" i="27"/>
  <c r="Y84" i="27"/>
  <c r="B85" i="27"/>
  <c r="C85" i="27"/>
  <c r="D85" i="27"/>
  <c r="E85" i="27"/>
  <c r="F85" i="27"/>
  <c r="G85" i="27"/>
  <c r="H85" i="27"/>
  <c r="I85" i="27"/>
  <c r="J85" i="27"/>
  <c r="K85" i="27"/>
  <c r="L85" i="27"/>
  <c r="M85" i="27"/>
  <c r="N85" i="27"/>
  <c r="O85" i="27"/>
  <c r="P85" i="27"/>
  <c r="Q85" i="27"/>
  <c r="R85" i="27"/>
  <c r="S85" i="27"/>
  <c r="T85" i="27"/>
  <c r="U85" i="27"/>
  <c r="V85" i="27"/>
  <c r="W85" i="27"/>
  <c r="X85" i="27"/>
  <c r="Y85" i="27"/>
  <c r="B86" i="27"/>
  <c r="C86" i="27"/>
  <c r="D86" i="27"/>
  <c r="E86" i="27"/>
  <c r="F86" i="27"/>
  <c r="G86" i="27"/>
  <c r="H86" i="27"/>
  <c r="I86" i="27"/>
  <c r="J86" i="27"/>
  <c r="K86" i="27"/>
  <c r="L86" i="27"/>
  <c r="M86" i="27"/>
  <c r="N86" i="27"/>
  <c r="O86" i="27"/>
  <c r="P86" i="27"/>
  <c r="Q86" i="27"/>
  <c r="R86" i="27"/>
  <c r="S86" i="27"/>
  <c r="T86" i="27"/>
  <c r="U86" i="27"/>
  <c r="V86" i="27"/>
  <c r="W86" i="27"/>
  <c r="X86" i="27"/>
  <c r="Y86" i="27"/>
  <c r="B87" i="27"/>
  <c r="C87" i="27"/>
  <c r="D87" i="27"/>
  <c r="E87" i="27"/>
  <c r="F87" i="27"/>
  <c r="G87" i="27"/>
  <c r="H87" i="27"/>
  <c r="I87" i="27"/>
  <c r="J87" i="27"/>
  <c r="K87" i="27"/>
  <c r="L87" i="27"/>
  <c r="M87" i="27"/>
  <c r="N87" i="27"/>
  <c r="O87" i="27"/>
  <c r="P87" i="27"/>
  <c r="Q87" i="27"/>
  <c r="R87" i="27"/>
  <c r="S87" i="27"/>
  <c r="T87" i="27"/>
  <c r="U87" i="27"/>
  <c r="V87" i="27"/>
  <c r="W87" i="27"/>
  <c r="X87" i="27"/>
  <c r="Y87" i="27"/>
  <c r="B88" i="27"/>
  <c r="C88" i="27"/>
  <c r="D88" i="27"/>
  <c r="E88" i="27"/>
  <c r="F88" i="27"/>
  <c r="G88" i="27"/>
  <c r="H88" i="27"/>
  <c r="I88" i="27"/>
  <c r="J88" i="27"/>
  <c r="K88" i="27"/>
  <c r="L88" i="27"/>
  <c r="M88" i="27"/>
  <c r="N88" i="27"/>
  <c r="O88" i="27"/>
  <c r="P88" i="27"/>
  <c r="Q88" i="27"/>
  <c r="R88" i="27"/>
  <c r="S88" i="27"/>
  <c r="T88" i="27"/>
  <c r="U88" i="27"/>
  <c r="V88" i="27"/>
  <c r="W88" i="27"/>
  <c r="X88" i="27"/>
  <c r="Y88" i="27"/>
  <c r="B89" i="27"/>
  <c r="C89" i="27"/>
  <c r="D89" i="27"/>
  <c r="E89" i="27"/>
  <c r="F89" i="27"/>
  <c r="G89" i="27"/>
  <c r="H89" i="27"/>
  <c r="I89" i="27"/>
  <c r="J89" i="27"/>
  <c r="K89" i="27"/>
  <c r="L89" i="27"/>
  <c r="M89" i="27"/>
  <c r="N89" i="27"/>
  <c r="O89" i="27"/>
  <c r="P89" i="27"/>
  <c r="Q89" i="27"/>
  <c r="R89" i="27"/>
  <c r="S89" i="27"/>
  <c r="T89" i="27"/>
  <c r="U89" i="27"/>
  <c r="V89" i="27"/>
  <c r="W89" i="27"/>
  <c r="X89" i="27"/>
  <c r="Y89" i="27"/>
  <c r="B90" i="27"/>
  <c r="C90" i="27"/>
  <c r="D90" i="27"/>
  <c r="E90" i="27"/>
  <c r="F90" i="27"/>
  <c r="G90" i="27"/>
  <c r="H90" i="27"/>
  <c r="I90" i="27"/>
  <c r="J90" i="27"/>
  <c r="K90" i="27"/>
  <c r="L90" i="27"/>
  <c r="M90" i="27"/>
  <c r="N90" i="27"/>
  <c r="O90" i="27"/>
  <c r="P90" i="27"/>
  <c r="Q90" i="27"/>
  <c r="R90" i="27"/>
  <c r="S90" i="27"/>
  <c r="T90" i="27"/>
  <c r="U90" i="27"/>
  <c r="V90" i="27"/>
  <c r="W90" i="27"/>
  <c r="X90" i="27"/>
  <c r="Y90" i="27"/>
  <c r="B91" i="27"/>
  <c r="C91" i="27"/>
  <c r="D91" i="27"/>
  <c r="E91" i="27"/>
  <c r="F91" i="27"/>
  <c r="G91" i="27"/>
  <c r="H91" i="27"/>
  <c r="I91" i="27"/>
  <c r="J91" i="27"/>
  <c r="K91" i="27"/>
  <c r="L91" i="27"/>
  <c r="M91" i="27"/>
  <c r="N91" i="27"/>
  <c r="O91" i="27"/>
  <c r="P91" i="27"/>
  <c r="Q91" i="27"/>
  <c r="R91" i="27"/>
  <c r="S91" i="27"/>
  <c r="T91" i="27"/>
  <c r="U91" i="27"/>
  <c r="V91" i="27"/>
  <c r="W91" i="27"/>
  <c r="X91" i="27"/>
  <c r="Y91" i="27"/>
  <c r="B92" i="27"/>
  <c r="C92" i="27"/>
  <c r="D92" i="27"/>
  <c r="E92" i="27"/>
  <c r="F92" i="27"/>
  <c r="G92" i="27"/>
  <c r="H92" i="27"/>
  <c r="I92" i="27"/>
  <c r="J92" i="27"/>
  <c r="K92" i="27"/>
  <c r="L92" i="27"/>
  <c r="M92" i="27"/>
  <c r="N92" i="27"/>
  <c r="O92" i="27"/>
  <c r="P92" i="27"/>
  <c r="Q92" i="27"/>
  <c r="R92" i="27"/>
  <c r="S92" i="27"/>
  <c r="T92" i="27"/>
  <c r="U92" i="27"/>
  <c r="V92" i="27"/>
  <c r="W92" i="27"/>
  <c r="X92" i="27"/>
  <c r="Y92" i="27"/>
  <c r="B93" i="27"/>
  <c r="C93" i="27"/>
  <c r="D93" i="27"/>
  <c r="E93" i="27"/>
  <c r="F93" i="27"/>
  <c r="G93" i="27"/>
  <c r="H93" i="27"/>
  <c r="I93" i="27"/>
  <c r="J93" i="27"/>
  <c r="K93" i="27"/>
  <c r="L93" i="27"/>
  <c r="M93" i="27"/>
  <c r="N93" i="27"/>
  <c r="O93" i="27"/>
  <c r="P93" i="27"/>
  <c r="Q93" i="27"/>
  <c r="R93" i="27"/>
  <c r="S93" i="27"/>
  <c r="T93" i="27"/>
  <c r="U93" i="27"/>
  <c r="V93" i="27"/>
  <c r="W93" i="27"/>
  <c r="X93" i="27"/>
  <c r="Y93" i="27"/>
  <c r="B94" i="27"/>
  <c r="C94" i="27"/>
  <c r="D94" i="27"/>
  <c r="E94" i="27"/>
  <c r="F94" i="27"/>
  <c r="G94" i="27"/>
  <c r="H94" i="27"/>
  <c r="I94" i="27"/>
  <c r="J94" i="27"/>
  <c r="K94" i="27"/>
  <c r="L94" i="27"/>
  <c r="M94" i="27"/>
  <c r="N94" i="27"/>
  <c r="O94" i="27"/>
  <c r="P94" i="27"/>
  <c r="Q94" i="27"/>
  <c r="R94" i="27"/>
  <c r="S94" i="27"/>
  <c r="T94" i="27"/>
  <c r="U94" i="27"/>
  <c r="V94" i="27"/>
  <c r="W94" i="27"/>
  <c r="X94" i="27"/>
  <c r="Y94" i="27"/>
  <c r="B95" i="27"/>
  <c r="C95" i="27"/>
  <c r="D95" i="27"/>
  <c r="E95" i="27"/>
  <c r="F95" i="27"/>
  <c r="G95" i="27"/>
  <c r="H95" i="27"/>
  <c r="I95" i="27"/>
  <c r="J95" i="27"/>
  <c r="K95" i="27"/>
  <c r="L95" i="27"/>
  <c r="M95" i="27"/>
  <c r="N95" i="27"/>
  <c r="O95" i="27"/>
  <c r="P95" i="27"/>
  <c r="Q95" i="27"/>
  <c r="R95" i="27"/>
  <c r="S95" i="27"/>
  <c r="T95" i="27"/>
  <c r="U95" i="27"/>
  <c r="V95" i="27"/>
  <c r="W95" i="27"/>
  <c r="X95" i="27"/>
  <c r="Y95" i="27"/>
  <c r="B96" i="27"/>
  <c r="C96" i="27"/>
  <c r="D96" i="27"/>
  <c r="E96" i="27"/>
  <c r="F96" i="27"/>
  <c r="G96" i="27"/>
  <c r="H96" i="27"/>
  <c r="I96" i="27"/>
  <c r="J96" i="27"/>
  <c r="K96" i="27"/>
  <c r="L96" i="27"/>
  <c r="M96" i="27"/>
  <c r="N96" i="27"/>
  <c r="O96" i="27"/>
  <c r="P96" i="27"/>
  <c r="Q96" i="27"/>
  <c r="R96" i="27"/>
  <c r="S96" i="27"/>
  <c r="T96" i="27"/>
  <c r="U96" i="27"/>
  <c r="V96" i="27"/>
  <c r="W96" i="27"/>
  <c r="X96" i="27"/>
  <c r="Y96" i="27"/>
  <c r="B97" i="27"/>
  <c r="C97" i="27"/>
  <c r="D97" i="27"/>
  <c r="E97" i="27"/>
  <c r="F97" i="27"/>
  <c r="G97" i="27"/>
  <c r="H97" i="27"/>
  <c r="I97" i="27"/>
  <c r="J97" i="27"/>
  <c r="K97" i="27"/>
  <c r="L97" i="27"/>
  <c r="M97" i="27"/>
  <c r="N97" i="27"/>
  <c r="O97" i="27"/>
  <c r="P97" i="27"/>
  <c r="Q97" i="27"/>
  <c r="R97" i="27"/>
  <c r="S97" i="27"/>
  <c r="T97" i="27"/>
  <c r="U97" i="27"/>
  <c r="V97" i="27"/>
  <c r="W97" i="27"/>
  <c r="X97" i="27"/>
  <c r="Y97" i="27"/>
  <c r="B98" i="27"/>
  <c r="C98" i="27"/>
  <c r="D98" i="27"/>
  <c r="E98" i="27"/>
  <c r="F98" i="27"/>
  <c r="G98" i="27"/>
  <c r="H98" i="27"/>
  <c r="I98" i="27"/>
  <c r="J98" i="27"/>
  <c r="K98" i="27"/>
  <c r="L98" i="27"/>
  <c r="M98" i="27"/>
  <c r="N98" i="27"/>
  <c r="O98" i="27"/>
  <c r="P98" i="27"/>
  <c r="Q98" i="27"/>
  <c r="R98" i="27"/>
  <c r="S98" i="27"/>
  <c r="T98" i="27"/>
  <c r="U98" i="27"/>
  <c r="V98" i="27"/>
  <c r="W98" i="27"/>
  <c r="X98" i="27"/>
  <c r="Y98" i="27"/>
  <c r="B99" i="27"/>
  <c r="C99" i="27"/>
  <c r="D99" i="27"/>
  <c r="E99" i="27"/>
  <c r="F99" i="27"/>
  <c r="G99" i="27"/>
  <c r="H99" i="27"/>
  <c r="I99" i="27"/>
  <c r="J99" i="27"/>
  <c r="K99" i="27"/>
  <c r="L99" i="27"/>
  <c r="M99" i="27"/>
  <c r="N99" i="27"/>
  <c r="O99" i="27"/>
  <c r="P99" i="27"/>
  <c r="Q99" i="27"/>
  <c r="R99" i="27"/>
  <c r="S99" i="27"/>
  <c r="T99" i="27"/>
  <c r="U99" i="27"/>
  <c r="V99" i="27"/>
  <c r="W99" i="27"/>
  <c r="X99" i="27"/>
  <c r="Y99" i="27"/>
  <c r="B100" i="27"/>
  <c r="C100" i="27"/>
  <c r="D100" i="27"/>
  <c r="E100" i="27"/>
  <c r="F100" i="27"/>
  <c r="G100" i="27"/>
  <c r="H100" i="27"/>
  <c r="I100" i="27"/>
  <c r="J100" i="27"/>
  <c r="K100" i="27"/>
  <c r="L100" i="27"/>
  <c r="M100" i="27"/>
  <c r="N100" i="27"/>
  <c r="O100" i="27"/>
  <c r="P100" i="27"/>
  <c r="Q100" i="27"/>
  <c r="R100" i="27"/>
  <c r="S100" i="27"/>
  <c r="T100" i="27"/>
  <c r="U100" i="27"/>
  <c r="V100" i="27"/>
  <c r="W100" i="27"/>
  <c r="X100" i="27"/>
  <c r="Y100" i="27"/>
  <c r="B101" i="27"/>
  <c r="C101" i="27"/>
  <c r="D101" i="27"/>
  <c r="E101" i="27"/>
  <c r="F101" i="27"/>
  <c r="G101" i="27"/>
  <c r="H101" i="27"/>
  <c r="I101" i="27"/>
  <c r="J101" i="27"/>
  <c r="K101" i="27"/>
  <c r="L101" i="27"/>
  <c r="M101" i="27"/>
  <c r="N101" i="27"/>
  <c r="O101" i="27"/>
  <c r="P101" i="27"/>
  <c r="Q101" i="27"/>
  <c r="R101" i="27"/>
  <c r="S101" i="27"/>
  <c r="T101" i="27"/>
  <c r="U101" i="27"/>
  <c r="V101" i="27"/>
  <c r="W101" i="27"/>
  <c r="X101" i="27"/>
  <c r="Y101" i="27"/>
  <c r="B102" i="27"/>
  <c r="C102" i="27"/>
  <c r="D102" i="27"/>
  <c r="E102" i="27"/>
  <c r="F102" i="27"/>
  <c r="G102" i="27"/>
  <c r="H102" i="27"/>
  <c r="I102" i="27"/>
  <c r="J102" i="27"/>
  <c r="K102" i="27"/>
  <c r="L102" i="27"/>
  <c r="M102" i="27"/>
  <c r="N102" i="27"/>
  <c r="O102" i="27"/>
  <c r="P102" i="27"/>
  <c r="Q102" i="27"/>
  <c r="R102" i="27"/>
  <c r="S102" i="27"/>
  <c r="T102" i="27"/>
  <c r="U102" i="27"/>
  <c r="V102" i="27"/>
  <c r="W102" i="27"/>
  <c r="X102" i="27"/>
  <c r="Y102" i="27"/>
  <c r="B103" i="27"/>
  <c r="C103" i="27"/>
  <c r="D103" i="27"/>
  <c r="E103" i="27"/>
  <c r="F103" i="27"/>
  <c r="G103" i="27"/>
  <c r="H103" i="27"/>
  <c r="I103" i="27"/>
  <c r="J103" i="27"/>
  <c r="K103" i="27"/>
  <c r="L103" i="27"/>
  <c r="M103" i="27"/>
  <c r="N103" i="27"/>
  <c r="O103" i="27"/>
  <c r="P103" i="27"/>
  <c r="Q103" i="27"/>
  <c r="R103" i="27"/>
  <c r="S103" i="27"/>
  <c r="T103" i="27"/>
  <c r="U103" i="27"/>
  <c r="V103" i="27"/>
  <c r="W103" i="27"/>
  <c r="X103" i="27"/>
  <c r="Y103" i="27"/>
  <c r="B104" i="27"/>
  <c r="C104" i="27"/>
  <c r="D104" i="27"/>
  <c r="E104" i="27"/>
  <c r="F104" i="27"/>
  <c r="G104" i="27"/>
  <c r="H104" i="27"/>
  <c r="I104" i="27"/>
  <c r="J104" i="27"/>
  <c r="K104" i="27"/>
  <c r="L104" i="27"/>
  <c r="M104" i="27"/>
  <c r="N104" i="27"/>
  <c r="O104" i="27"/>
  <c r="P104" i="27"/>
  <c r="Q104" i="27"/>
  <c r="R104" i="27"/>
  <c r="S104" i="27"/>
  <c r="T104" i="27"/>
  <c r="U104" i="27"/>
  <c r="V104" i="27"/>
  <c r="W104" i="27"/>
  <c r="X104" i="27"/>
  <c r="Y104" i="27"/>
  <c r="B105" i="27"/>
  <c r="C105" i="27"/>
  <c r="D105" i="27"/>
  <c r="E105" i="27"/>
  <c r="F105" i="27"/>
  <c r="G105" i="27"/>
  <c r="H105" i="27"/>
  <c r="I105" i="27"/>
  <c r="J105" i="27"/>
  <c r="K105" i="27"/>
  <c r="L105" i="27"/>
  <c r="M105" i="27"/>
  <c r="N105" i="27"/>
  <c r="O105" i="27"/>
  <c r="P105" i="27"/>
  <c r="Q105" i="27"/>
  <c r="R105" i="27"/>
  <c r="S105" i="27"/>
  <c r="T105" i="27"/>
  <c r="U105" i="27"/>
  <c r="V105" i="27"/>
  <c r="W105" i="27"/>
  <c r="X105" i="27"/>
  <c r="Y105" i="27"/>
  <c r="B106" i="27"/>
  <c r="C106" i="27"/>
  <c r="D106" i="27"/>
  <c r="E106" i="27"/>
  <c r="F106" i="27"/>
  <c r="G106" i="27"/>
  <c r="H106" i="27"/>
  <c r="I106" i="27"/>
  <c r="J106" i="27"/>
  <c r="K106" i="27"/>
  <c r="L106" i="27"/>
  <c r="M106" i="27"/>
  <c r="N106" i="27"/>
  <c r="O106" i="27"/>
  <c r="P106" i="27"/>
  <c r="Q106" i="27"/>
  <c r="R106" i="27"/>
  <c r="S106" i="27"/>
  <c r="T106" i="27"/>
  <c r="U106" i="27"/>
  <c r="V106" i="27"/>
  <c r="W106" i="27"/>
  <c r="X106" i="27"/>
  <c r="Y106" i="27"/>
  <c r="B107" i="27"/>
  <c r="C107" i="27"/>
  <c r="D107" i="27"/>
  <c r="E107" i="27"/>
  <c r="F107" i="27"/>
  <c r="G107" i="27"/>
  <c r="H107" i="27"/>
  <c r="I107" i="27"/>
  <c r="J107" i="27"/>
  <c r="K107" i="27"/>
  <c r="L107" i="27"/>
  <c r="M107" i="27"/>
  <c r="N107" i="27"/>
  <c r="O107" i="27"/>
  <c r="P107" i="27"/>
  <c r="Q107" i="27"/>
  <c r="R107" i="27"/>
  <c r="S107" i="27"/>
  <c r="T107" i="27"/>
  <c r="U107" i="27"/>
  <c r="V107" i="27"/>
  <c r="W107" i="27"/>
  <c r="X107" i="27"/>
  <c r="Y107" i="27"/>
  <c r="B108" i="27"/>
  <c r="C108" i="27"/>
  <c r="D108" i="27"/>
  <c r="E108" i="27"/>
  <c r="F108" i="27"/>
  <c r="G108" i="27"/>
  <c r="H108" i="27"/>
  <c r="I108" i="27"/>
  <c r="J108" i="27"/>
  <c r="K108" i="27"/>
  <c r="L108" i="27"/>
  <c r="M108" i="27"/>
  <c r="N108" i="27"/>
  <c r="O108" i="27"/>
  <c r="P108" i="27"/>
  <c r="Q108" i="27"/>
  <c r="R108" i="27"/>
  <c r="S108" i="27"/>
  <c r="T108" i="27"/>
  <c r="U108" i="27"/>
  <c r="V108" i="27"/>
  <c r="W108" i="27"/>
  <c r="X108" i="27"/>
  <c r="Y108" i="27"/>
  <c r="B109" i="27"/>
  <c r="C109" i="27"/>
  <c r="D109" i="27"/>
  <c r="E109" i="27"/>
  <c r="F109" i="27"/>
  <c r="G109" i="27"/>
  <c r="H109" i="27"/>
  <c r="I109" i="27"/>
  <c r="J109" i="27"/>
  <c r="K109" i="27"/>
  <c r="L109" i="27"/>
  <c r="M109" i="27"/>
  <c r="N109" i="27"/>
  <c r="O109" i="27"/>
  <c r="P109" i="27"/>
  <c r="Q109" i="27"/>
  <c r="R109" i="27"/>
  <c r="S109" i="27"/>
  <c r="T109" i="27"/>
  <c r="U109" i="27"/>
  <c r="V109" i="27"/>
  <c r="W109" i="27"/>
  <c r="X109" i="27"/>
  <c r="Y109" i="27"/>
  <c r="B110" i="27"/>
  <c r="C110" i="27"/>
  <c r="D110" i="27"/>
  <c r="E110" i="27"/>
  <c r="F110" i="27"/>
  <c r="G110" i="27"/>
  <c r="H110" i="27"/>
  <c r="I110" i="27"/>
  <c r="J110" i="27"/>
  <c r="K110" i="27"/>
  <c r="L110" i="27"/>
  <c r="M110" i="27"/>
  <c r="N110" i="27"/>
  <c r="O110" i="27"/>
  <c r="P110" i="27"/>
  <c r="Q110" i="27"/>
  <c r="R110" i="27"/>
  <c r="S110" i="27"/>
  <c r="T110" i="27"/>
  <c r="U110" i="27"/>
  <c r="W110" i="27"/>
  <c r="X110" i="27"/>
  <c r="Y110" i="27"/>
  <c r="B111" i="27"/>
  <c r="C111" i="27"/>
  <c r="D111" i="27"/>
  <c r="E111" i="27"/>
  <c r="F111" i="27"/>
  <c r="G111" i="27"/>
  <c r="H111" i="27"/>
  <c r="I111" i="27"/>
  <c r="J111" i="27"/>
  <c r="K111" i="27"/>
  <c r="L111" i="27"/>
  <c r="M111" i="27"/>
  <c r="N111" i="27"/>
  <c r="O111" i="27"/>
  <c r="P111" i="27"/>
  <c r="Q111" i="27"/>
  <c r="R111" i="27"/>
  <c r="S111" i="27"/>
  <c r="T111" i="27"/>
  <c r="U111" i="27"/>
  <c r="V111" i="27"/>
  <c r="W111" i="27"/>
  <c r="X111" i="27"/>
  <c r="Y111" i="27"/>
  <c r="B112" i="27"/>
  <c r="C112" i="27"/>
  <c r="D112" i="27"/>
  <c r="E112" i="27"/>
  <c r="F112" i="27"/>
  <c r="G112" i="27"/>
  <c r="H112" i="27"/>
  <c r="I112" i="27"/>
  <c r="J112" i="27"/>
  <c r="K112" i="27"/>
  <c r="L112" i="27"/>
  <c r="M112" i="27"/>
  <c r="N112" i="27"/>
  <c r="O112" i="27"/>
  <c r="P112" i="27"/>
  <c r="Q112" i="27"/>
  <c r="R112" i="27"/>
  <c r="S112" i="27"/>
  <c r="T112" i="27"/>
  <c r="U112" i="27"/>
  <c r="V112" i="27"/>
  <c r="W112" i="27"/>
  <c r="X112" i="27"/>
  <c r="Y112" i="27"/>
  <c r="B113" i="27"/>
  <c r="C113" i="27"/>
  <c r="D113" i="27"/>
  <c r="E113" i="27"/>
  <c r="F113" i="27"/>
  <c r="G113" i="27"/>
  <c r="H113" i="27"/>
  <c r="I113" i="27"/>
  <c r="J113" i="27"/>
  <c r="K113" i="27"/>
  <c r="L113" i="27"/>
  <c r="M113" i="27"/>
  <c r="N113" i="27"/>
  <c r="O113" i="27"/>
  <c r="P113" i="27"/>
  <c r="Q113" i="27"/>
  <c r="R113" i="27"/>
  <c r="S113" i="27"/>
  <c r="T113" i="27"/>
  <c r="U113" i="27"/>
  <c r="V113" i="27"/>
  <c r="W113" i="27"/>
  <c r="X113" i="27"/>
  <c r="Y113" i="27"/>
  <c r="B114" i="27"/>
  <c r="C114" i="27"/>
  <c r="D114" i="27"/>
  <c r="E114" i="27"/>
  <c r="F114" i="27"/>
  <c r="G114" i="27"/>
  <c r="H114" i="27"/>
  <c r="I114" i="27"/>
  <c r="J114" i="27"/>
  <c r="K114" i="27"/>
  <c r="L114" i="27"/>
  <c r="M114" i="27"/>
  <c r="N114" i="27"/>
  <c r="O114" i="27"/>
  <c r="P114" i="27"/>
  <c r="Q114" i="27"/>
  <c r="R114" i="27"/>
  <c r="S114" i="27"/>
  <c r="T114" i="27"/>
  <c r="U114" i="27"/>
  <c r="V114" i="27"/>
  <c r="W114" i="27"/>
  <c r="X114" i="27"/>
  <c r="Y114" i="27"/>
  <c r="B115" i="27"/>
  <c r="C115" i="27"/>
  <c r="D115" i="27"/>
  <c r="E115" i="27"/>
  <c r="F115" i="27"/>
  <c r="G115" i="27"/>
  <c r="H115" i="27"/>
  <c r="I115" i="27"/>
  <c r="J115" i="27"/>
  <c r="K115" i="27"/>
  <c r="L115" i="27"/>
  <c r="M115" i="27"/>
  <c r="N115" i="27"/>
  <c r="O115" i="27"/>
  <c r="P115" i="27"/>
  <c r="Q115" i="27"/>
  <c r="R115" i="27"/>
  <c r="S115" i="27"/>
  <c r="T115" i="27"/>
  <c r="U115" i="27"/>
  <c r="V115" i="27"/>
  <c r="W115" i="27"/>
  <c r="X115" i="27"/>
  <c r="Y115" i="27"/>
  <c r="B116" i="27"/>
  <c r="C116" i="27"/>
  <c r="D116" i="27"/>
  <c r="E116" i="27"/>
  <c r="F116" i="27"/>
  <c r="G116" i="27"/>
  <c r="H116" i="27"/>
  <c r="I116" i="27"/>
  <c r="J116" i="27"/>
  <c r="K116" i="27"/>
  <c r="L116" i="27"/>
  <c r="M116" i="27"/>
  <c r="N116" i="27"/>
  <c r="O116" i="27"/>
  <c r="P116" i="27"/>
  <c r="Q116" i="27"/>
  <c r="R116" i="27"/>
  <c r="S116" i="27"/>
  <c r="T116" i="27"/>
  <c r="U116" i="27"/>
  <c r="V116" i="27"/>
  <c r="W116" i="27"/>
  <c r="X116" i="27"/>
  <c r="Y116" i="27"/>
  <c r="B117" i="27"/>
  <c r="C117" i="27"/>
  <c r="D117" i="27"/>
  <c r="E117" i="27"/>
  <c r="F117" i="27"/>
  <c r="G117" i="27"/>
  <c r="H117" i="27"/>
  <c r="I117" i="27"/>
  <c r="J117" i="27"/>
  <c r="K117" i="27"/>
  <c r="L117" i="27"/>
  <c r="M117" i="27"/>
  <c r="N117" i="27"/>
  <c r="O117" i="27"/>
  <c r="P117" i="27"/>
  <c r="Q117" i="27"/>
  <c r="R117" i="27"/>
  <c r="S117" i="27"/>
  <c r="T117" i="27"/>
  <c r="U117" i="27"/>
  <c r="V117" i="27"/>
  <c r="W117" i="27"/>
  <c r="X117" i="27"/>
  <c r="Y117" i="27"/>
  <c r="B118" i="27"/>
  <c r="C118" i="27"/>
  <c r="D118" i="27"/>
  <c r="E118" i="27"/>
  <c r="F118" i="27"/>
  <c r="G118" i="27"/>
  <c r="H118" i="27"/>
  <c r="I118" i="27"/>
  <c r="J118" i="27"/>
  <c r="K118" i="27"/>
  <c r="L118" i="27"/>
  <c r="M118" i="27"/>
  <c r="N118" i="27"/>
  <c r="O118" i="27"/>
  <c r="P118" i="27"/>
  <c r="Q118" i="27"/>
  <c r="R118" i="27"/>
  <c r="S118" i="27"/>
  <c r="T118" i="27"/>
  <c r="U118" i="27"/>
  <c r="V118" i="27"/>
  <c r="W118" i="27"/>
  <c r="X118" i="27"/>
  <c r="Y118" i="27"/>
  <c r="B119" i="27"/>
  <c r="C119" i="27"/>
  <c r="D119" i="27"/>
  <c r="E119" i="27"/>
  <c r="F119" i="27"/>
  <c r="G119" i="27"/>
  <c r="H119" i="27"/>
  <c r="I119" i="27"/>
  <c r="J119" i="27"/>
  <c r="K119" i="27"/>
  <c r="L119" i="27"/>
  <c r="M119" i="27"/>
  <c r="N119" i="27"/>
  <c r="O119" i="27"/>
  <c r="P119" i="27"/>
  <c r="Q119" i="27"/>
  <c r="R119" i="27"/>
  <c r="S119" i="27"/>
  <c r="T119" i="27"/>
  <c r="U119" i="27"/>
  <c r="V119" i="27"/>
  <c r="W119" i="27"/>
  <c r="X119" i="27"/>
  <c r="Y119" i="27"/>
  <c r="B120" i="27"/>
  <c r="C120" i="27"/>
  <c r="D120" i="27"/>
  <c r="E120" i="27"/>
  <c r="F120" i="27"/>
  <c r="G120" i="27"/>
  <c r="H120" i="27"/>
  <c r="I120" i="27"/>
  <c r="J120" i="27"/>
  <c r="K120" i="27"/>
  <c r="L120" i="27"/>
  <c r="M120" i="27"/>
  <c r="N120" i="27"/>
  <c r="O120" i="27"/>
  <c r="P120" i="27"/>
  <c r="Q120" i="27"/>
  <c r="R120" i="27"/>
  <c r="S120" i="27"/>
  <c r="T120" i="27"/>
  <c r="U120" i="27"/>
  <c r="V120" i="27"/>
  <c r="W120" i="27"/>
  <c r="X120" i="27"/>
  <c r="Y120" i="27"/>
  <c r="B121" i="27"/>
  <c r="C121" i="27"/>
  <c r="D121" i="27"/>
  <c r="E121" i="27"/>
  <c r="F121" i="27"/>
  <c r="G121" i="27"/>
  <c r="H121" i="27"/>
  <c r="I121" i="27"/>
  <c r="J121" i="27"/>
  <c r="K121" i="27"/>
  <c r="L121" i="27"/>
  <c r="M121" i="27"/>
  <c r="N121" i="27"/>
  <c r="O121" i="27"/>
  <c r="P121" i="27"/>
  <c r="Q121" i="27"/>
  <c r="R121" i="27"/>
  <c r="S121" i="27"/>
  <c r="T121" i="27"/>
  <c r="U121" i="27"/>
  <c r="V121" i="27"/>
  <c r="W121" i="27"/>
  <c r="X121" i="27"/>
  <c r="Y121" i="27"/>
  <c r="B122" i="27"/>
  <c r="C122" i="27"/>
  <c r="D122" i="27"/>
  <c r="E122" i="27"/>
  <c r="F122" i="27"/>
  <c r="G122" i="27"/>
  <c r="H122" i="27"/>
  <c r="I122" i="27"/>
  <c r="J122" i="27"/>
  <c r="K122" i="27"/>
  <c r="L122" i="27"/>
  <c r="M122" i="27"/>
  <c r="N122" i="27"/>
  <c r="O122" i="27"/>
  <c r="P122" i="27"/>
  <c r="Q122" i="27"/>
  <c r="R122" i="27"/>
  <c r="S122" i="27"/>
  <c r="T122" i="27"/>
  <c r="U122" i="27"/>
  <c r="V122" i="27"/>
  <c r="W122" i="27"/>
  <c r="X122" i="27"/>
  <c r="Y122" i="27"/>
  <c r="B123" i="27"/>
  <c r="C123" i="27"/>
  <c r="D123" i="27"/>
  <c r="E123" i="27"/>
  <c r="F123" i="27"/>
  <c r="G123" i="27"/>
  <c r="H123" i="27"/>
  <c r="I123" i="27"/>
  <c r="J123" i="27"/>
  <c r="K123" i="27"/>
  <c r="L123" i="27"/>
  <c r="M123" i="27"/>
  <c r="N123" i="27"/>
  <c r="O123" i="27"/>
  <c r="P123" i="27"/>
  <c r="Q123" i="27"/>
  <c r="R123" i="27"/>
  <c r="S123" i="27"/>
  <c r="T123" i="27"/>
  <c r="U123" i="27"/>
  <c r="V123" i="27"/>
  <c r="W123" i="27"/>
  <c r="X123" i="27"/>
  <c r="Y123" i="27"/>
  <c r="B124" i="27"/>
  <c r="C124" i="27"/>
  <c r="D124" i="27"/>
  <c r="E124" i="27"/>
  <c r="F124" i="27"/>
  <c r="G124" i="27"/>
  <c r="H124" i="27"/>
  <c r="I124" i="27"/>
  <c r="J124" i="27"/>
  <c r="K124" i="27"/>
  <c r="L124" i="27"/>
  <c r="M124" i="27"/>
  <c r="N124" i="27"/>
  <c r="O124" i="27"/>
  <c r="P124" i="27"/>
  <c r="Q124" i="27"/>
  <c r="R124" i="27"/>
  <c r="S124" i="27"/>
  <c r="T124" i="27"/>
  <c r="U124" i="27"/>
  <c r="V124" i="27"/>
  <c r="W124" i="27"/>
  <c r="X124" i="27"/>
  <c r="Y124" i="27"/>
  <c r="B125" i="27"/>
  <c r="C125" i="27"/>
  <c r="D125" i="27"/>
  <c r="E125" i="27"/>
  <c r="F125" i="27"/>
  <c r="G125" i="27"/>
  <c r="H125" i="27"/>
  <c r="I125" i="27"/>
  <c r="J125" i="27"/>
  <c r="K125" i="27"/>
  <c r="L125" i="27"/>
  <c r="M125" i="27"/>
  <c r="N125" i="27"/>
  <c r="O125" i="27"/>
  <c r="P125" i="27"/>
  <c r="Q125" i="27"/>
  <c r="R125" i="27"/>
  <c r="S125" i="27"/>
  <c r="T125" i="27"/>
  <c r="U125" i="27"/>
  <c r="V125" i="27"/>
  <c r="W125" i="27"/>
  <c r="X125" i="27"/>
  <c r="Y125" i="27"/>
  <c r="B126" i="27"/>
  <c r="C126" i="27"/>
  <c r="D126" i="27"/>
  <c r="E126" i="27"/>
  <c r="F126" i="27"/>
  <c r="G126" i="27"/>
  <c r="H126" i="27"/>
  <c r="I126" i="27"/>
  <c r="J126" i="27"/>
  <c r="K126" i="27"/>
  <c r="L126" i="27"/>
  <c r="M126" i="27"/>
  <c r="N126" i="27"/>
  <c r="O126" i="27"/>
  <c r="P126" i="27"/>
  <c r="Q126" i="27"/>
  <c r="R126" i="27"/>
  <c r="S126" i="27"/>
  <c r="T126" i="27"/>
  <c r="U126" i="27"/>
  <c r="V126" i="27"/>
  <c r="W126" i="27"/>
  <c r="X126" i="27"/>
  <c r="Y126" i="27"/>
  <c r="B127" i="27"/>
  <c r="C127" i="27"/>
  <c r="D127" i="27"/>
  <c r="E127" i="27"/>
  <c r="F127" i="27"/>
  <c r="G127" i="27"/>
  <c r="H127" i="27"/>
  <c r="I127" i="27"/>
  <c r="J127" i="27"/>
  <c r="K127" i="27"/>
  <c r="L127" i="27"/>
  <c r="M127" i="27"/>
  <c r="N127" i="27"/>
  <c r="O127" i="27"/>
  <c r="P127" i="27"/>
  <c r="Q127" i="27"/>
  <c r="R127" i="27"/>
  <c r="S127" i="27"/>
  <c r="T127" i="27"/>
  <c r="U127" i="27"/>
  <c r="V127" i="27"/>
  <c r="W127" i="27"/>
  <c r="X127" i="27"/>
  <c r="Y127" i="27"/>
  <c r="B128" i="27"/>
  <c r="C128" i="27"/>
  <c r="D128" i="27"/>
  <c r="E128" i="27"/>
  <c r="F128" i="27"/>
  <c r="G128" i="27"/>
  <c r="H128" i="27"/>
  <c r="I128" i="27"/>
  <c r="J128" i="27"/>
  <c r="K128" i="27"/>
  <c r="L128" i="27"/>
  <c r="M128" i="27"/>
  <c r="N128" i="27"/>
  <c r="O128" i="27"/>
  <c r="P128" i="27"/>
  <c r="Q128" i="27"/>
  <c r="R128" i="27"/>
  <c r="S128" i="27"/>
  <c r="T128" i="27"/>
  <c r="U128" i="27"/>
  <c r="V128" i="27"/>
  <c r="W128" i="27"/>
  <c r="X128" i="27"/>
  <c r="Y128" i="27"/>
  <c r="B129" i="27"/>
  <c r="C129" i="27"/>
  <c r="D129" i="27"/>
  <c r="E129" i="27"/>
  <c r="F129" i="27"/>
  <c r="G129" i="27"/>
  <c r="H129" i="27"/>
  <c r="I129" i="27"/>
  <c r="J129" i="27"/>
  <c r="K129" i="27"/>
  <c r="L129" i="27"/>
  <c r="M129" i="27"/>
  <c r="N129" i="27"/>
  <c r="O129" i="27"/>
  <c r="P129" i="27"/>
  <c r="Q129" i="27"/>
  <c r="R129" i="27"/>
  <c r="S129" i="27"/>
  <c r="T129" i="27"/>
  <c r="U129" i="27"/>
  <c r="V129" i="27"/>
  <c r="W129" i="27"/>
  <c r="X129" i="27"/>
  <c r="Y129" i="27"/>
  <c r="B130" i="27"/>
  <c r="C130" i="27"/>
  <c r="D130" i="27"/>
  <c r="E130" i="27"/>
  <c r="F130" i="27"/>
  <c r="G130" i="27"/>
  <c r="H130" i="27"/>
  <c r="I130" i="27"/>
  <c r="J130" i="27"/>
  <c r="K130" i="27"/>
  <c r="L130" i="27"/>
  <c r="M130" i="27"/>
  <c r="N130" i="27"/>
  <c r="O130" i="27"/>
  <c r="P130" i="27"/>
  <c r="Q130" i="27"/>
  <c r="R130" i="27"/>
  <c r="S130" i="27"/>
  <c r="T130" i="27"/>
  <c r="U130" i="27"/>
  <c r="V130" i="27"/>
  <c r="W130" i="27"/>
  <c r="X130" i="27"/>
  <c r="Y130" i="27"/>
  <c r="B131" i="27"/>
  <c r="C131" i="27"/>
  <c r="D131" i="27"/>
  <c r="E131" i="27"/>
  <c r="F131" i="27"/>
  <c r="G131" i="27"/>
  <c r="H131" i="27"/>
  <c r="I131" i="27"/>
  <c r="J131" i="27"/>
  <c r="K131" i="27"/>
  <c r="L131" i="27"/>
  <c r="M131" i="27"/>
  <c r="N131" i="27"/>
  <c r="O131" i="27"/>
  <c r="P131" i="27"/>
  <c r="Q131" i="27"/>
  <c r="R131" i="27"/>
  <c r="S131" i="27"/>
  <c r="T131" i="27"/>
  <c r="U131" i="27"/>
  <c r="V131" i="27"/>
  <c r="W131" i="27"/>
  <c r="X131" i="27"/>
  <c r="Y131" i="27"/>
  <c r="B132" i="27"/>
  <c r="C132" i="27"/>
  <c r="D132" i="27"/>
  <c r="E132" i="27"/>
  <c r="F132" i="27"/>
  <c r="G132" i="27"/>
  <c r="H132" i="27"/>
  <c r="I132" i="27"/>
  <c r="J132" i="27"/>
  <c r="K132" i="27"/>
  <c r="L132" i="27"/>
  <c r="M132" i="27"/>
  <c r="N132" i="27"/>
  <c r="O132" i="27"/>
  <c r="P132" i="27"/>
  <c r="Q132" i="27"/>
  <c r="R132" i="27"/>
  <c r="S132" i="27"/>
  <c r="T132" i="27"/>
  <c r="U132" i="27"/>
  <c r="V132" i="27"/>
  <c r="W132" i="27"/>
  <c r="X132" i="27"/>
  <c r="Y132" i="27"/>
  <c r="B133" i="27"/>
  <c r="C133" i="27"/>
  <c r="D133" i="27"/>
  <c r="E133" i="27"/>
  <c r="F133" i="27"/>
  <c r="G133" i="27"/>
  <c r="H133" i="27"/>
  <c r="I133" i="27"/>
  <c r="J133" i="27"/>
  <c r="K133" i="27"/>
  <c r="L133" i="27"/>
  <c r="M133" i="27"/>
  <c r="N133" i="27"/>
  <c r="O133" i="27"/>
  <c r="P133" i="27"/>
  <c r="Q133" i="27"/>
  <c r="R133" i="27"/>
  <c r="S133" i="27"/>
  <c r="T133" i="27"/>
  <c r="U133" i="27"/>
  <c r="V133" i="27"/>
  <c r="W133" i="27"/>
  <c r="X133" i="27"/>
  <c r="Y133" i="27"/>
  <c r="B134" i="27"/>
  <c r="C134" i="27"/>
  <c r="D134" i="27"/>
  <c r="E134" i="27"/>
  <c r="F134" i="27"/>
  <c r="G134" i="27"/>
  <c r="H134" i="27"/>
  <c r="I134" i="27"/>
  <c r="J134" i="27"/>
  <c r="K134" i="27"/>
  <c r="L134" i="27"/>
  <c r="M134" i="27"/>
  <c r="N134" i="27"/>
  <c r="O134" i="27"/>
  <c r="P134" i="27"/>
  <c r="Q134" i="27"/>
  <c r="R134" i="27"/>
  <c r="S134" i="27"/>
  <c r="T134" i="27"/>
  <c r="U134" i="27"/>
  <c r="V134" i="27"/>
  <c r="W134" i="27"/>
  <c r="X134" i="27"/>
  <c r="Y134" i="27"/>
  <c r="B135" i="27"/>
  <c r="C135" i="27"/>
  <c r="D135" i="27"/>
  <c r="E135" i="27"/>
  <c r="F135" i="27"/>
  <c r="G135" i="27"/>
  <c r="H135" i="27"/>
  <c r="I135" i="27"/>
  <c r="J135" i="27"/>
  <c r="K135" i="27"/>
  <c r="L135" i="27"/>
  <c r="M135" i="27"/>
  <c r="N135" i="27"/>
  <c r="O135" i="27"/>
  <c r="P135" i="27"/>
  <c r="Q135" i="27"/>
  <c r="R135" i="27"/>
  <c r="S135" i="27"/>
  <c r="T135" i="27"/>
  <c r="U135" i="27"/>
  <c r="V135" i="27"/>
  <c r="W135" i="27"/>
  <c r="X135" i="27"/>
  <c r="Y135" i="27"/>
  <c r="B136" i="27"/>
  <c r="C136" i="27"/>
  <c r="D136" i="27"/>
  <c r="E136" i="27"/>
  <c r="F136" i="27"/>
  <c r="G136" i="27"/>
  <c r="H136" i="27"/>
  <c r="I136" i="27"/>
  <c r="J136" i="27"/>
  <c r="K136" i="27"/>
  <c r="L136" i="27"/>
  <c r="M136" i="27"/>
  <c r="N136" i="27"/>
  <c r="O136" i="27"/>
  <c r="P136" i="27"/>
  <c r="Q136" i="27"/>
  <c r="R136" i="27"/>
  <c r="S136" i="27"/>
  <c r="T136" i="27"/>
  <c r="U136" i="27"/>
  <c r="V136" i="27"/>
  <c r="W136" i="27"/>
  <c r="X136" i="27"/>
  <c r="Y136" i="27"/>
  <c r="B137" i="27"/>
  <c r="C137" i="27"/>
  <c r="D137" i="27"/>
  <c r="E137" i="27"/>
  <c r="F137" i="27"/>
  <c r="G137" i="27"/>
  <c r="H137" i="27"/>
  <c r="I137" i="27"/>
  <c r="J137" i="27"/>
  <c r="K137" i="27"/>
  <c r="L137" i="27"/>
  <c r="M137" i="27"/>
  <c r="N137" i="27"/>
  <c r="O137" i="27"/>
  <c r="P137" i="27"/>
  <c r="Q137" i="27"/>
  <c r="R137" i="27"/>
  <c r="S137" i="27"/>
  <c r="T137" i="27"/>
  <c r="U137" i="27"/>
  <c r="V137" i="27"/>
  <c r="W137" i="27"/>
  <c r="X137" i="27"/>
  <c r="Y137" i="27"/>
  <c r="B138" i="27"/>
  <c r="C138" i="27"/>
  <c r="D138" i="27"/>
  <c r="E138" i="27"/>
  <c r="F138" i="27"/>
  <c r="G138" i="27"/>
  <c r="H138" i="27"/>
  <c r="I138" i="27"/>
  <c r="J138" i="27"/>
  <c r="K138" i="27"/>
  <c r="L138" i="27"/>
  <c r="M138" i="27"/>
  <c r="N138" i="27"/>
  <c r="O138" i="27"/>
  <c r="P138" i="27"/>
  <c r="Q138" i="27"/>
  <c r="R138" i="27"/>
  <c r="S138" i="27"/>
  <c r="T138" i="27"/>
  <c r="U138" i="27"/>
  <c r="V138" i="27"/>
  <c r="W138" i="27"/>
  <c r="X138" i="27"/>
  <c r="Y138" i="27"/>
  <c r="B139" i="27"/>
  <c r="C139" i="27"/>
  <c r="D139" i="27"/>
  <c r="E139" i="27"/>
  <c r="F139" i="27"/>
  <c r="G139" i="27"/>
  <c r="H139" i="27"/>
  <c r="I139" i="27"/>
  <c r="J139" i="27"/>
  <c r="K139" i="27"/>
  <c r="L139" i="27"/>
  <c r="M139" i="27"/>
  <c r="N139" i="27"/>
  <c r="O139" i="27"/>
  <c r="P139" i="27"/>
  <c r="Q139" i="27"/>
  <c r="R139" i="27"/>
  <c r="S139" i="27"/>
  <c r="T139" i="27"/>
  <c r="U139" i="27"/>
  <c r="V139" i="27"/>
  <c r="W139" i="27"/>
  <c r="X139" i="27"/>
  <c r="Y139" i="27"/>
  <c r="B140" i="27"/>
  <c r="C140" i="27"/>
  <c r="D140" i="27"/>
  <c r="E140" i="27"/>
  <c r="F140" i="27"/>
  <c r="G140" i="27"/>
  <c r="H140" i="27"/>
  <c r="I140" i="27"/>
  <c r="J140" i="27"/>
  <c r="K140" i="27"/>
  <c r="L140" i="27"/>
  <c r="M140" i="27"/>
  <c r="N140" i="27"/>
  <c r="O140" i="27"/>
  <c r="P140" i="27"/>
  <c r="Q140" i="27"/>
  <c r="R140" i="27"/>
  <c r="S140" i="27"/>
  <c r="T140" i="27"/>
  <c r="U140" i="27"/>
  <c r="V140" i="27"/>
  <c r="W140" i="27"/>
  <c r="X140" i="27"/>
  <c r="Y140" i="27"/>
  <c r="B141" i="27"/>
  <c r="C141" i="27"/>
  <c r="D141" i="27"/>
  <c r="E141" i="27"/>
  <c r="F141" i="27"/>
  <c r="G141" i="27"/>
  <c r="H141" i="27"/>
  <c r="I141" i="27"/>
  <c r="J141" i="27"/>
  <c r="K141" i="27"/>
  <c r="L141" i="27"/>
  <c r="M141" i="27"/>
  <c r="N141" i="27"/>
  <c r="O141" i="27"/>
  <c r="P141" i="27"/>
  <c r="Q141" i="27"/>
  <c r="R141" i="27"/>
  <c r="S141" i="27"/>
  <c r="T141" i="27"/>
  <c r="U141" i="27"/>
  <c r="V141" i="27"/>
  <c r="W141" i="27"/>
  <c r="X141" i="27"/>
  <c r="Y141" i="27"/>
  <c r="B142" i="27"/>
  <c r="C142" i="27"/>
  <c r="D142" i="27"/>
  <c r="E142" i="27"/>
  <c r="F142" i="27"/>
  <c r="G142" i="27"/>
  <c r="H142" i="27"/>
  <c r="I142" i="27"/>
  <c r="J142" i="27"/>
  <c r="K142" i="27"/>
  <c r="L142" i="27"/>
  <c r="M142" i="27"/>
  <c r="N142" i="27"/>
  <c r="O142" i="27"/>
  <c r="P142" i="27"/>
  <c r="Q142" i="27"/>
  <c r="R142" i="27"/>
  <c r="S142" i="27"/>
  <c r="T142" i="27"/>
  <c r="U142" i="27"/>
  <c r="V142" i="27"/>
  <c r="W142" i="27"/>
  <c r="X142" i="27"/>
  <c r="Y142" i="27"/>
  <c r="B143" i="27"/>
  <c r="C143" i="27"/>
  <c r="D143" i="27"/>
  <c r="E143" i="27"/>
  <c r="F143" i="27"/>
  <c r="G143" i="27"/>
  <c r="H143" i="27"/>
  <c r="I143" i="27"/>
  <c r="J143" i="27"/>
  <c r="K143" i="27"/>
  <c r="L143" i="27"/>
  <c r="M143" i="27"/>
  <c r="N143" i="27"/>
  <c r="O143" i="27"/>
  <c r="P143" i="27"/>
  <c r="Q143" i="27"/>
  <c r="R143" i="27"/>
  <c r="S143" i="27"/>
  <c r="T143" i="27"/>
  <c r="U143" i="27"/>
  <c r="V143" i="27"/>
  <c r="W143" i="27"/>
  <c r="X143" i="27"/>
  <c r="Y143" i="27"/>
  <c r="B144" i="27"/>
  <c r="C144" i="27"/>
  <c r="D144" i="27"/>
  <c r="E144" i="27"/>
  <c r="F144" i="27"/>
  <c r="G144" i="27"/>
  <c r="H144" i="27"/>
  <c r="I144" i="27"/>
  <c r="J144" i="27"/>
  <c r="K144" i="27"/>
  <c r="L144" i="27"/>
  <c r="M144" i="27"/>
  <c r="N144" i="27"/>
  <c r="O144" i="27"/>
  <c r="P144" i="27"/>
  <c r="Q144" i="27"/>
  <c r="R144" i="27"/>
  <c r="S144" i="27"/>
  <c r="T144" i="27"/>
  <c r="U144" i="27"/>
  <c r="V144" i="27"/>
  <c r="W144" i="27"/>
  <c r="X144" i="27"/>
  <c r="Y144" i="27"/>
  <c r="C75" i="27"/>
  <c r="D75" i="27"/>
  <c r="E75" i="27"/>
  <c r="F75" i="27"/>
  <c r="G75" i="27"/>
  <c r="H75" i="27"/>
  <c r="I75" i="27"/>
  <c r="J75" i="27"/>
  <c r="K75" i="27"/>
  <c r="L75" i="27"/>
  <c r="M75" i="27"/>
  <c r="N75" i="27"/>
  <c r="O75" i="27"/>
  <c r="P75" i="27"/>
  <c r="Q75" i="27"/>
  <c r="R75" i="27"/>
  <c r="S75" i="27"/>
  <c r="T75" i="27"/>
  <c r="U75" i="27"/>
  <c r="V75" i="27"/>
  <c r="W75" i="27"/>
  <c r="X75" i="27"/>
  <c r="Y75" i="27"/>
  <c r="B75" i="27"/>
  <c r="Z37" i="27" l="1"/>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36" i="27"/>
  <c r="B37" i="27"/>
  <c r="C37" i="27"/>
  <c r="D37" i="27"/>
  <c r="E37" i="27"/>
  <c r="F37" i="27"/>
  <c r="G37" i="27"/>
  <c r="H37" i="27"/>
  <c r="I37" i="27"/>
  <c r="J37" i="27"/>
  <c r="K37" i="27"/>
  <c r="L37" i="27"/>
  <c r="M37" i="27"/>
  <c r="N37" i="27"/>
  <c r="O37" i="27"/>
  <c r="P37" i="27"/>
  <c r="Q37" i="27"/>
  <c r="R37" i="27"/>
  <c r="S37" i="27"/>
  <c r="T37" i="27"/>
  <c r="U37" i="27"/>
  <c r="V37" i="27"/>
  <c r="W37" i="27"/>
  <c r="X37" i="27"/>
  <c r="Y37" i="27"/>
  <c r="B38" i="27"/>
  <c r="C38" i="27"/>
  <c r="D38" i="27"/>
  <c r="E38" i="27"/>
  <c r="F38" i="27"/>
  <c r="G38" i="27"/>
  <c r="H38" i="27"/>
  <c r="I38" i="27"/>
  <c r="J38" i="27"/>
  <c r="K38" i="27"/>
  <c r="L38" i="27"/>
  <c r="M38" i="27"/>
  <c r="N38" i="27"/>
  <c r="O38" i="27"/>
  <c r="P38" i="27"/>
  <c r="Q38" i="27"/>
  <c r="R38" i="27"/>
  <c r="S38" i="27"/>
  <c r="T38" i="27"/>
  <c r="U38" i="27"/>
  <c r="V38" i="27"/>
  <c r="W38" i="27"/>
  <c r="X38" i="27"/>
  <c r="Y38" i="27"/>
  <c r="B39" i="27"/>
  <c r="C39" i="27"/>
  <c r="D39" i="27"/>
  <c r="E39" i="27"/>
  <c r="F39" i="27"/>
  <c r="G39" i="27"/>
  <c r="H39" i="27"/>
  <c r="I39" i="27"/>
  <c r="J39" i="27"/>
  <c r="K39" i="27"/>
  <c r="L39" i="27"/>
  <c r="M39" i="27"/>
  <c r="N39" i="27"/>
  <c r="O39" i="27"/>
  <c r="P39" i="27"/>
  <c r="Q39" i="27"/>
  <c r="R39" i="27"/>
  <c r="S39" i="27"/>
  <c r="T39" i="27"/>
  <c r="U39" i="27"/>
  <c r="V39" i="27"/>
  <c r="W39" i="27"/>
  <c r="X39" i="27"/>
  <c r="Y39" i="27"/>
  <c r="B40" i="27"/>
  <c r="C40" i="27"/>
  <c r="D40" i="27"/>
  <c r="E40" i="27"/>
  <c r="F40" i="27"/>
  <c r="G40" i="27"/>
  <c r="H40" i="27"/>
  <c r="I40" i="27"/>
  <c r="J40" i="27"/>
  <c r="K40" i="27"/>
  <c r="L40" i="27"/>
  <c r="M40" i="27"/>
  <c r="N40" i="27"/>
  <c r="O40" i="27"/>
  <c r="P40" i="27"/>
  <c r="Q40" i="27"/>
  <c r="R40" i="27"/>
  <c r="S40" i="27"/>
  <c r="T40" i="27"/>
  <c r="U40" i="27"/>
  <c r="V40" i="27"/>
  <c r="W40" i="27"/>
  <c r="X40" i="27"/>
  <c r="Y40" i="27"/>
  <c r="B41" i="27"/>
  <c r="C41" i="27"/>
  <c r="D41" i="27"/>
  <c r="E41" i="27"/>
  <c r="F41" i="27"/>
  <c r="G41" i="27"/>
  <c r="H41" i="27"/>
  <c r="I41" i="27"/>
  <c r="J41" i="27"/>
  <c r="K41" i="27"/>
  <c r="L41" i="27"/>
  <c r="M41" i="27"/>
  <c r="N41" i="27"/>
  <c r="O41" i="27"/>
  <c r="P41" i="27"/>
  <c r="Q41" i="27"/>
  <c r="R41" i="27"/>
  <c r="S41" i="27"/>
  <c r="T41" i="27"/>
  <c r="U41" i="27"/>
  <c r="V41" i="27"/>
  <c r="W41" i="27"/>
  <c r="X41" i="27"/>
  <c r="Y41" i="27"/>
  <c r="B42" i="27"/>
  <c r="C42" i="27"/>
  <c r="D42" i="27"/>
  <c r="E42" i="27"/>
  <c r="F42" i="27"/>
  <c r="G42" i="27"/>
  <c r="H42" i="27"/>
  <c r="I42" i="27"/>
  <c r="J42" i="27"/>
  <c r="K42" i="27"/>
  <c r="L42" i="27"/>
  <c r="M42" i="27"/>
  <c r="N42" i="27"/>
  <c r="O42" i="27"/>
  <c r="P42" i="27"/>
  <c r="Q42" i="27"/>
  <c r="R42" i="27"/>
  <c r="S42" i="27"/>
  <c r="T42" i="27"/>
  <c r="U42" i="27"/>
  <c r="V42" i="27"/>
  <c r="W42" i="27"/>
  <c r="X42" i="27"/>
  <c r="Y42" i="27"/>
  <c r="B43" i="27"/>
  <c r="C43" i="27"/>
  <c r="D43" i="27"/>
  <c r="E43" i="27"/>
  <c r="F43" i="27"/>
  <c r="G43" i="27"/>
  <c r="H43" i="27"/>
  <c r="I43" i="27"/>
  <c r="J43" i="27"/>
  <c r="K43" i="27"/>
  <c r="L43" i="27"/>
  <c r="M43" i="27"/>
  <c r="N43" i="27"/>
  <c r="O43" i="27"/>
  <c r="P43" i="27"/>
  <c r="Q43" i="27"/>
  <c r="R43" i="27"/>
  <c r="S43" i="27"/>
  <c r="T43" i="27"/>
  <c r="U43" i="27"/>
  <c r="V43" i="27"/>
  <c r="W43" i="27"/>
  <c r="X43" i="27"/>
  <c r="Y43" i="27"/>
  <c r="B44" i="27"/>
  <c r="C44" i="27"/>
  <c r="D44" i="27"/>
  <c r="E44" i="27"/>
  <c r="F44" i="27"/>
  <c r="G44" i="27"/>
  <c r="H44" i="27"/>
  <c r="I44" i="27"/>
  <c r="J44" i="27"/>
  <c r="K44" i="27"/>
  <c r="L44" i="27"/>
  <c r="M44" i="27"/>
  <c r="N44" i="27"/>
  <c r="O44" i="27"/>
  <c r="P44" i="27"/>
  <c r="Q44" i="27"/>
  <c r="R44" i="27"/>
  <c r="S44" i="27"/>
  <c r="T44" i="27"/>
  <c r="U44" i="27"/>
  <c r="V44" i="27"/>
  <c r="W44" i="27"/>
  <c r="X44" i="27"/>
  <c r="Y44" i="27"/>
  <c r="B45" i="27"/>
  <c r="C45" i="27"/>
  <c r="D45" i="27"/>
  <c r="E45" i="27"/>
  <c r="F45" i="27"/>
  <c r="G45" i="27"/>
  <c r="H45" i="27"/>
  <c r="I45" i="27"/>
  <c r="J45" i="27"/>
  <c r="K45" i="27"/>
  <c r="L45" i="27"/>
  <c r="M45" i="27"/>
  <c r="N45" i="27"/>
  <c r="O45" i="27"/>
  <c r="P45" i="27"/>
  <c r="Q45" i="27"/>
  <c r="R45" i="27"/>
  <c r="S45" i="27"/>
  <c r="T45" i="27"/>
  <c r="U45" i="27"/>
  <c r="V45" i="27"/>
  <c r="W45" i="27"/>
  <c r="X45" i="27"/>
  <c r="Y45" i="27"/>
  <c r="B46" i="27"/>
  <c r="C46" i="27"/>
  <c r="D46" i="27"/>
  <c r="E46" i="27"/>
  <c r="F46" i="27"/>
  <c r="G46" i="27"/>
  <c r="H46" i="27"/>
  <c r="I46" i="27"/>
  <c r="J46" i="27"/>
  <c r="K46" i="27"/>
  <c r="L46" i="27"/>
  <c r="M46" i="27"/>
  <c r="N46" i="27"/>
  <c r="O46" i="27"/>
  <c r="P46" i="27"/>
  <c r="Q46" i="27"/>
  <c r="R46" i="27"/>
  <c r="S46" i="27"/>
  <c r="T46" i="27"/>
  <c r="U46" i="27"/>
  <c r="V46" i="27"/>
  <c r="W46" i="27"/>
  <c r="X46" i="27"/>
  <c r="Y46" i="27"/>
  <c r="B47" i="27"/>
  <c r="C47" i="27"/>
  <c r="D47" i="27"/>
  <c r="E47" i="27"/>
  <c r="F47" i="27"/>
  <c r="G47" i="27"/>
  <c r="H47" i="27"/>
  <c r="I47" i="27"/>
  <c r="J47" i="27"/>
  <c r="K47" i="27"/>
  <c r="L47" i="27"/>
  <c r="M47" i="27"/>
  <c r="N47" i="27"/>
  <c r="O47" i="27"/>
  <c r="P47" i="27"/>
  <c r="Q47" i="27"/>
  <c r="R47" i="27"/>
  <c r="S47" i="27"/>
  <c r="T47" i="27"/>
  <c r="U47" i="27"/>
  <c r="V47" i="27"/>
  <c r="W47" i="27"/>
  <c r="X47" i="27"/>
  <c r="Y47" i="27"/>
  <c r="B48" i="27"/>
  <c r="C48" i="27"/>
  <c r="D48" i="27"/>
  <c r="E48" i="27"/>
  <c r="F48" i="27"/>
  <c r="G48" i="27"/>
  <c r="H48" i="27"/>
  <c r="I48" i="27"/>
  <c r="J48" i="27"/>
  <c r="K48" i="27"/>
  <c r="L48" i="27"/>
  <c r="M48" i="27"/>
  <c r="N48" i="27"/>
  <c r="O48" i="27"/>
  <c r="P48" i="27"/>
  <c r="Q48" i="27"/>
  <c r="R48" i="27"/>
  <c r="S48" i="27"/>
  <c r="T48" i="27"/>
  <c r="U48" i="27"/>
  <c r="V48" i="27"/>
  <c r="W48" i="27"/>
  <c r="X48" i="27"/>
  <c r="Y48" i="27"/>
  <c r="B49" i="27"/>
  <c r="C49" i="27"/>
  <c r="D49" i="27"/>
  <c r="E49" i="27"/>
  <c r="F49" i="27"/>
  <c r="G49" i="27"/>
  <c r="H49" i="27"/>
  <c r="I49" i="27"/>
  <c r="J49" i="27"/>
  <c r="K49" i="27"/>
  <c r="L49" i="27"/>
  <c r="M49" i="27"/>
  <c r="N49" i="27"/>
  <c r="O49" i="27"/>
  <c r="P49" i="27"/>
  <c r="Q49" i="27"/>
  <c r="R49" i="27"/>
  <c r="S49" i="27"/>
  <c r="T49" i="27"/>
  <c r="U49" i="27"/>
  <c r="V49" i="27"/>
  <c r="W49" i="27"/>
  <c r="X49" i="27"/>
  <c r="Y49" i="27"/>
  <c r="B50" i="27"/>
  <c r="C50" i="27"/>
  <c r="D50" i="27"/>
  <c r="E50" i="27"/>
  <c r="F50" i="27"/>
  <c r="G50" i="27"/>
  <c r="H50" i="27"/>
  <c r="I50" i="27"/>
  <c r="J50" i="27"/>
  <c r="K50" i="27"/>
  <c r="L50" i="27"/>
  <c r="M50" i="27"/>
  <c r="N50" i="27"/>
  <c r="O50" i="27"/>
  <c r="P50" i="27"/>
  <c r="Q50" i="27"/>
  <c r="R50" i="27"/>
  <c r="S50" i="27"/>
  <c r="T50" i="27"/>
  <c r="U50" i="27"/>
  <c r="V50" i="27"/>
  <c r="W50" i="27"/>
  <c r="X50" i="27"/>
  <c r="Y50" i="27"/>
  <c r="B51" i="27"/>
  <c r="C51" i="27"/>
  <c r="D51" i="27"/>
  <c r="E51" i="27"/>
  <c r="F51" i="27"/>
  <c r="G51" i="27"/>
  <c r="H51" i="27"/>
  <c r="I51" i="27"/>
  <c r="J51" i="27"/>
  <c r="K51" i="27"/>
  <c r="L51" i="27"/>
  <c r="M51" i="27"/>
  <c r="N51" i="27"/>
  <c r="O51" i="27"/>
  <c r="P51" i="27"/>
  <c r="Q51" i="27"/>
  <c r="R51" i="27"/>
  <c r="S51" i="27"/>
  <c r="T51" i="27"/>
  <c r="U51" i="27"/>
  <c r="V51" i="27"/>
  <c r="W51" i="27"/>
  <c r="X51" i="27"/>
  <c r="Y51" i="27"/>
  <c r="B52" i="27"/>
  <c r="C52" i="27"/>
  <c r="D52" i="27"/>
  <c r="E52" i="27"/>
  <c r="F52" i="27"/>
  <c r="G52" i="27"/>
  <c r="H52" i="27"/>
  <c r="I52" i="27"/>
  <c r="J52" i="27"/>
  <c r="K52" i="27"/>
  <c r="L52" i="27"/>
  <c r="M52" i="27"/>
  <c r="N52" i="27"/>
  <c r="O52" i="27"/>
  <c r="P52" i="27"/>
  <c r="Q52" i="27"/>
  <c r="R52" i="27"/>
  <c r="S52" i="27"/>
  <c r="T52" i="27"/>
  <c r="U52" i="27"/>
  <c r="V52" i="27"/>
  <c r="W52" i="27"/>
  <c r="X52" i="27"/>
  <c r="Y52" i="27"/>
  <c r="B53" i="27"/>
  <c r="C53" i="27"/>
  <c r="D53" i="27"/>
  <c r="E53" i="27"/>
  <c r="F53" i="27"/>
  <c r="G53" i="27"/>
  <c r="H53" i="27"/>
  <c r="I53" i="27"/>
  <c r="J53" i="27"/>
  <c r="K53" i="27"/>
  <c r="L53" i="27"/>
  <c r="M53" i="27"/>
  <c r="N53" i="27"/>
  <c r="O53" i="27"/>
  <c r="P53" i="27"/>
  <c r="Q53" i="27"/>
  <c r="R53" i="27"/>
  <c r="S53" i="27"/>
  <c r="T53" i="27"/>
  <c r="U53" i="27"/>
  <c r="V53" i="27"/>
  <c r="W53" i="27"/>
  <c r="X53" i="27"/>
  <c r="Y53" i="27"/>
  <c r="B54" i="27"/>
  <c r="C54" i="27"/>
  <c r="D54" i="27"/>
  <c r="E54" i="27"/>
  <c r="F54" i="27"/>
  <c r="G54" i="27"/>
  <c r="H54" i="27"/>
  <c r="I54" i="27"/>
  <c r="J54" i="27"/>
  <c r="K54" i="27"/>
  <c r="L54" i="27"/>
  <c r="M54" i="27"/>
  <c r="N54" i="27"/>
  <c r="O54" i="27"/>
  <c r="P54" i="27"/>
  <c r="Q54" i="27"/>
  <c r="R54" i="27"/>
  <c r="S54" i="27"/>
  <c r="T54" i="27"/>
  <c r="U54" i="27"/>
  <c r="V54" i="27"/>
  <c r="W54" i="27"/>
  <c r="X54" i="27"/>
  <c r="Y54" i="27"/>
  <c r="B55" i="27"/>
  <c r="C55" i="27"/>
  <c r="D55" i="27"/>
  <c r="E55" i="27"/>
  <c r="F55" i="27"/>
  <c r="G55" i="27"/>
  <c r="H55" i="27"/>
  <c r="I55" i="27"/>
  <c r="J55" i="27"/>
  <c r="K55" i="27"/>
  <c r="L55" i="27"/>
  <c r="M55" i="27"/>
  <c r="N55" i="27"/>
  <c r="O55" i="27"/>
  <c r="P55" i="27"/>
  <c r="Q55" i="27"/>
  <c r="R55" i="27"/>
  <c r="S55" i="27"/>
  <c r="T55" i="27"/>
  <c r="U55" i="27"/>
  <c r="V55" i="27"/>
  <c r="W55" i="27"/>
  <c r="X55" i="27"/>
  <c r="Y55" i="27"/>
  <c r="B56" i="27"/>
  <c r="C56" i="27"/>
  <c r="D56" i="27"/>
  <c r="E56" i="27"/>
  <c r="F56" i="27"/>
  <c r="G56" i="27"/>
  <c r="H56" i="27"/>
  <c r="I56" i="27"/>
  <c r="J56" i="27"/>
  <c r="K56" i="27"/>
  <c r="L56" i="27"/>
  <c r="M56" i="27"/>
  <c r="N56" i="27"/>
  <c r="O56" i="27"/>
  <c r="P56" i="27"/>
  <c r="Q56" i="27"/>
  <c r="R56" i="27"/>
  <c r="S56" i="27"/>
  <c r="T56" i="27"/>
  <c r="U56" i="27"/>
  <c r="V56" i="27"/>
  <c r="W56" i="27"/>
  <c r="X56" i="27"/>
  <c r="Y56" i="27"/>
  <c r="B57" i="27"/>
  <c r="C57" i="27"/>
  <c r="D57" i="27"/>
  <c r="E57" i="27"/>
  <c r="F57" i="27"/>
  <c r="G57" i="27"/>
  <c r="H57" i="27"/>
  <c r="I57" i="27"/>
  <c r="J57" i="27"/>
  <c r="K57" i="27"/>
  <c r="L57" i="27"/>
  <c r="M57" i="27"/>
  <c r="N57" i="27"/>
  <c r="O57" i="27"/>
  <c r="P57" i="27"/>
  <c r="Q57" i="27"/>
  <c r="R57" i="27"/>
  <c r="S57" i="27"/>
  <c r="T57" i="27"/>
  <c r="U57" i="27"/>
  <c r="V57" i="27"/>
  <c r="W57" i="27"/>
  <c r="X57" i="27"/>
  <c r="Y57" i="27"/>
  <c r="B58" i="27"/>
  <c r="C58" i="27"/>
  <c r="D58" i="27"/>
  <c r="E58" i="27"/>
  <c r="F58" i="27"/>
  <c r="G58" i="27"/>
  <c r="H58" i="27"/>
  <c r="I58" i="27"/>
  <c r="J58" i="27"/>
  <c r="K58" i="27"/>
  <c r="L58" i="27"/>
  <c r="M58" i="27"/>
  <c r="N58" i="27"/>
  <c r="O58" i="27"/>
  <c r="P58" i="27"/>
  <c r="Q58" i="27"/>
  <c r="R58" i="27"/>
  <c r="S58" i="27"/>
  <c r="T58" i="27"/>
  <c r="U58" i="27"/>
  <c r="V58" i="27"/>
  <c r="W58" i="27"/>
  <c r="X58" i="27"/>
  <c r="Y58" i="27"/>
  <c r="B59" i="27"/>
  <c r="C59" i="27"/>
  <c r="D59" i="27"/>
  <c r="E59" i="27"/>
  <c r="F59" i="27"/>
  <c r="G59" i="27"/>
  <c r="H59" i="27"/>
  <c r="I59" i="27"/>
  <c r="J59" i="27"/>
  <c r="K59" i="27"/>
  <c r="L59" i="27"/>
  <c r="M59" i="27"/>
  <c r="N59" i="27"/>
  <c r="O59" i="27"/>
  <c r="P59" i="27"/>
  <c r="Q59" i="27"/>
  <c r="R59" i="27"/>
  <c r="S59" i="27"/>
  <c r="T59" i="27"/>
  <c r="U59" i="27"/>
  <c r="V59" i="27"/>
  <c r="W59" i="27"/>
  <c r="X59" i="27"/>
  <c r="Y59" i="27"/>
  <c r="B60" i="27"/>
  <c r="C60" i="27"/>
  <c r="D60" i="27"/>
  <c r="E60" i="27"/>
  <c r="F60" i="27"/>
  <c r="G60" i="27"/>
  <c r="H60" i="27"/>
  <c r="I60" i="27"/>
  <c r="J60" i="27"/>
  <c r="K60" i="27"/>
  <c r="L60" i="27"/>
  <c r="M60" i="27"/>
  <c r="N60" i="27"/>
  <c r="O60" i="27"/>
  <c r="P60" i="27"/>
  <c r="Q60" i="27"/>
  <c r="R60" i="27"/>
  <c r="S60" i="27"/>
  <c r="T60" i="27"/>
  <c r="U60" i="27"/>
  <c r="V60" i="27"/>
  <c r="W60" i="27"/>
  <c r="X60" i="27"/>
  <c r="Y60" i="27"/>
  <c r="B61" i="27"/>
  <c r="C61" i="27"/>
  <c r="D61" i="27"/>
  <c r="E61" i="27"/>
  <c r="F61" i="27"/>
  <c r="G61" i="27"/>
  <c r="H61" i="27"/>
  <c r="I61" i="27"/>
  <c r="J61" i="27"/>
  <c r="K61" i="27"/>
  <c r="L61" i="27"/>
  <c r="M61" i="27"/>
  <c r="N61" i="27"/>
  <c r="O61" i="27"/>
  <c r="P61" i="27"/>
  <c r="Q61" i="27"/>
  <c r="R61" i="27"/>
  <c r="S61" i="27"/>
  <c r="T61" i="27"/>
  <c r="U61" i="27"/>
  <c r="V61" i="27"/>
  <c r="W61" i="27"/>
  <c r="X61" i="27"/>
  <c r="Y61" i="27"/>
  <c r="B62" i="27"/>
  <c r="C62" i="27"/>
  <c r="D62" i="27"/>
  <c r="E62" i="27"/>
  <c r="F62" i="27"/>
  <c r="G62" i="27"/>
  <c r="H62" i="27"/>
  <c r="I62" i="27"/>
  <c r="J62" i="27"/>
  <c r="K62" i="27"/>
  <c r="L62" i="27"/>
  <c r="M62" i="27"/>
  <c r="N62" i="27"/>
  <c r="O62" i="27"/>
  <c r="P62" i="27"/>
  <c r="Q62" i="27"/>
  <c r="R62" i="27"/>
  <c r="S62" i="27"/>
  <c r="T62" i="27"/>
  <c r="U62" i="27"/>
  <c r="V62" i="27"/>
  <c r="W62" i="27"/>
  <c r="X62" i="27"/>
  <c r="Y62" i="27"/>
  <c r="B63" i="27"/>
  <c r="C63" i="27"/>
  <c r="D63" i="27"/>
  <c r="E63" i="27"/>
  <c r="F63" i="27"/>
  <c r="G63" i="27"/>
  <c r="H63" i="27"/>
  <c r="I63" i="27"/>
  <c r="J63" i="27"/>
  <c r="K63" i="27"/>
  <c r="L63" i="27"/>
  <c r="M63" i="27"/>
  <c r="N63" i="27"/>
  <c r="O63" i="27"/>
  <c r="P63" i="27"/>
  <c r="Q63" i="27"/>
  <c r="R63" i="27"/>
  <c r="S63" i="27"/>
  <c r="T63" i="27"/>
  <c r="U63" i="27"/>
  <c r="V63" i="27"/>
  <c r="W63" i="27"/>
  <c r="X63" i="27"/>
  <c r="Y63" i="27"/>
  <c r="B64" i="27"/>
  <c r="C64" i="27"/>
  <c r="D64" i="27"/>
  <c r="E64" i="27"/>
  <c r="F64" i="27"/>
  <c r="G64" i="27"/>
  <c r="H64" i="27"/>
  <c r="I64" i="27"/>
  <c r="J64" i="27"/>
  <c r="K64" i="27"/>
  <c r="L64" i="27"/>
  <c r="M64" i="27"/>
  <c r="N64" i="27"/>
  <c r="O64" i="27"/>
  <c r="P64" i="27"/>
  <c r="Q64" i="27"/>
  <c r="R64" i="27"/>
  <c r="S64" i="27"/>
  <c r="T64" i="27"/>
  <c r="U64" i="27"/>
  <c r="V64" i="27"/>
  <c r="W64" i="27"/>
  <c r="X64" i="27"/>
  <c r="Y64" i="27"/>
  <c r="B65" i="27"/>
  <c r="C65" i="27"/>
  <c r="D65" i="27"/>
  <c r="E65" i="27"/>
  <c r="F65" i="27"/>
  <c r="G65" i="27"/>
  <c r="H65" i="27"/>
  <c r="I65" i="27"/>
  <c r="J65" i="27"/>
  <c r="K65" i="27"/>
  <c r="L65" i="27"/>
  <c r="M65" i="27"/>
  <c r="N65" i="27"/>
  <c r="O65" i="27"/>
  <c r="P65" i="27"/>
  <c r="Q65" i="27"/>
  <c r="R65" i="27"/>
  <c r="S65" i="27"/>
  <c r="T65" i="27"/>
  <c r="U65" i="27"/>
  <c r="V65" i="27"/>
  <c r="W65" i="27"/>
  <c r="X65" i="27"/>
  <c r="Y65" i="27"/>
  <c r="B66" i="27"/>
  <c r="C66" i="27"/>
  <c r="D66" i="27"/>
  <c r="E66" i="27"/>
  <c r="F66" i="27"/>
  <c r="G66" i="27"/>
  <c r="H66" i="27"/>
  <c r="I66" i="27"/>
  <c r="J66" i="27"/>
  <c r="K66" i="27"/>
  <c r="L66" i="27"/>
  <c r="M66" i="27"/>
  <c r="N66" i="27"/>
  <c r="O66" i="27"/>
  <c r="P66" i="27"/>
  <c r="Q66" i="27"/>
  <c r="R66" i="27"/>
  <c r="S66" i="27"/>
  <c r="T66" i="27"/>
  <c r="U66" i="27"/>
  <c r="V66" i="27"/>
  <c r="W66" i="27"/>
  <c r="X66" i="27"/>
  <c r="Y66" i="27"/>
  <c r="B67" i="27"/>
  <c r="C67" i="27"/>
  <c r="D67" i="27"/>
  <c r="E67" i="27"/>
  <c r="F67" i="27"/>
  <c r="G67" i="27"/>
  <c r="H67" i="27"/>
  <c r="I67" i="27"/>
  <c r="J67" i="27"/>
  <c r="K67" i="27"/>
  <c r="L67" i="27"/>
  <c r="M67" i="27"/>
  <c r="N67" i="27"/>
  <c r="O67" i="27"/>
  <c r="P67" i="27"/>
  <c r="Q67" i="27"/>
  <c r="R67" i="27"/>
  <c r="S67" i="27"/>
  <c r="T67" i="27"/>
  <c r="U67" i="27"/>
  <c r="V67" i="27"/>
  <c r="W67" i="27"/>
  <c r="X67" i="27"/>
  <c r="Y67" i="27"/>
  <c r="B68" i="27"/>
  <c r="C68" i="27"/>
  <c r="D68" i="27"/>
  <c r="E68" i="27"/>
  <c r="F68" i="27"/>
  <c r="G68" i="27"/>
  <c r="H68" i="27"/>
  <c r="I68" i="27"/>
  <c r="J68" i="27"/>
  <c r="K68" i="27"/>
  <c r="L68" i="27"/>
  <c r="M68" i="27"/>
  <c r="N68" i="27"/>
  <c r="O68" i="27"/>
  <c r="P68" i="27"/>
  <c r="Q68" i="27"/>
  <c r="R68" i="27"/>
  <c r="S68" i="27"/>
  <c r="T68" i="27"/>
  <c r="U68" i="27"/>
  <c r="V68" i="27"/>
  <c r="W68" i="27"/>
  <c r="X68" i="27"/>
  <c r="Y68" i="27"/>
  <c r="B69" i="27"/>
  <c r="C69" i="27"/>
  <c r="D69" i="27"/>
  <c r="E69" i="27"/>
  <c r="F69" i="27"/>
  <c r="G69" i="27"/>
  <c r="H69" i="27"/>
  <c r="I69" i="27"/>
  <c r="J69" i="27"/>
  <c r="K69" i="27"/>
  <c r="L69" i="27"/>
  <c r="M69" i="27"/>
  <c r="N69" i="27"/>
  <c r="O69" i="27"/>
  <c r="P69" i="27"/>
  <c r="Q69" i="27"/>
  <c r="R69" i="27"/>
  <c r="S69" i="27"/>
  <c r="T69" i="27"/>
  <c r="U69" i="27"/>
  <c r="V69" i="27"/>
  <c r="W69" i="27"/>
  <c r="X69" i="27"/>
  <c r="Y69" i="27"/>
  <c r="B70" i="27"/>
  <c r="C70" i="27"/>
  <c r="D70" i="27"/>
  <c r="E70" i="27"/>
  <c r="F70" i="27"/>
  <c r="G70" i="27"/>
  <c r="H70" i="27"/>
  <c r="I70" i="27"/>
  <c r="J70" i="27"/>
  <c r="K70" i="27"/>
  <c r="L70" i="27"/>
  <c r="M70" i="27"/>
  <c r="N70" i="27"/>
  <c r="O70" i="27"/>
  <c r="P70" i="27"/>
  <c r="Q70" i="27"/>
  <c r="R70" i="27"/>
  <c r="S70" i="27"/>
  <c r="T70" i="27"/>
  <c r="U70" i="27"/>
  <c r="V70" i="27"/>
  <c r="W70" i="27"/>
  <c r="X70" i="27"/>
  <c r="Y70" i="27"/>
  <c r="B71" i="27"/>
  <c r="C71" i="27"/>
  <c r="D71" i="27"/>
  <c r="E71" i="27"/>
  <c r="F71" i="27"/>
  <c r="G71" i="27"/>
  <c r="H71" i="27"/>
  <c r="I71" i="27"/>
  <c r="J71" i="27"/>
  <c r="K71" i="27"/>
  <c r="L71" i="27"/>
  <c r="M71" i="27"/>
  <c r="N71" i="27"/>
  <c r="O71" i="27"/>
  <c r="P71" i="27"/>
  <c r="Q71" i="27"/>
  <c r="R71" i="27"/>
  <c r="S71" i="27"/>
  <c r="T71" i="27"/>
  <c r="U71" i="27"/>
  <c r="V71" i="27"/>
  <c r="W71" i="27"/>
  <c r="X71" i="27"/>
  <c r="Y71" i="27"/>
  <c r="B72" i="27"/>
  <c r="C72" i="27"/>
  <c r="D72" i="27"/>
  <c r="E72" i="27"/>
  <c r="F72" i="27"/>
  <c r="G72" i="27"/>
  <c r="H72" i="27"/>
  <c r="I72" i="27"/>
  <c r="J72" i="27"/>
  <c r="K72" i="27"/>
  <c r="L72" i="27"/>
  <c r="M72" i="27"/>
  <c r="N72" i="27"/>
  <c r="O72" i="27"/>
  <c r="P72" i="27"/>
  <c r="Q72" i="27"/>
  <c r="R72" i="27"/>
  <c r="S72" i="27"/>
  <c r="T72" i="27"/>
  <c r="U72" i="27"/>
  <c r="V72" i="27"/>
  <c r="W72" i="27"/>
  <c r="X72" i="27"/>
  <c r="Y72" i="27"/>
  <c r="B73" i="27"/>
  <c r="C73" i="27"/>
  <c r="D73" i="27"/>
  <c r="E73" i="27"/>
  <c r="F73" i="27"/>
  <c r="G73" i="27"/>
  <c r="H73" i="27"/>
  <c r="I73" i="27"/>
  <c r="J73" i="27"/>
  <c r="K73" i="27"/>
  <c r="L73" i="27"/>
  <c r="M73" i="27"/>
  <c r="N73" i="27"/>
  <c r="O73" i="27"/>
  <c r="P73" i="27"/>
  <c r="Q73" i="27"/>
  <c r="R73" i="27"/>
  <c r="S73" i="27"/>
  <c r="T73" i="27"/>
  <c r="U73" i="27"/>
  <c r="V73" i="27"/>
  <c r="W73" i="27"/>
  <c r="X73" i="27"/>
  <c r="Y73" i="27"/>
  <c r="C36" i="27"/>
  <c r="D36" i="27"/>
  <c r="E36" i="27"/>
  <c r="F36" i="27"/>
  <c r="G36" i="27"/>
  <c r="H36" i="27"/>
  <c r="I36" i="27"/>
  <c r="J36" i="27"/>
  <c r="K36" i="27"/>
  <c r="L36" i="27"/>
  <c r="M36" i="27"/>
  <c r="N36" i="27"/>
  <c r="O36" i="27"/>
  <c r="P36" i="27"/>
  <c r="Q36" i="27"/>
  <c r="R36" i="27"/>
  <c r="S36" i="27"/>
  <c r="T36" i="27"/>
  <c r="U36" i="27"/>
  <c r="V36" i="27"/>
  <c r="W36" i="27"/>
  <c r="X36" i="27"/>
  <c r="Y36" i="27"/>
  <c r="B36" i="27"/>
  <c r="Z34" i="27"/>
  <c r="C34" i="27"/>
  <c r="D34" i="27"/>
  <c r="E34" i="27"/>
  <c r="F34" i="27"/>
  <c r="G34" i="27"/>
  <c r="H34" i="27"/>
  <c r="I34" i="27"/>
  <c r="J34" i="27"/>
  <c r="K34" i="27"/>
  <c r="L34" i="27"/>
  <c r="M34" i="27"/>
  <c r="N34" i="27"/>
  <c r="O34" i="27"/>
  <c r="P34" i="27"/>
  <c r="Q34" i="27"/>
  <c r="R34" i="27"/>
  <c r="S34" i="27"/>
  <c r="T34" i="27"/>
  <c r="U34" i="27"/>
  <c r="V34" i="27"/>
  <c r="W34" i="27"/>
  <c r="X34" i="27"/>
  <c r="Y34" i="27"/>
  <c r="B34" i="27"/>
  <c r="Z21" i="27"/>
  <c r="Z22" i="27"/>
  <c r="Z23" i="27"/>
  <c r="Z24" i="27"/>
  <c r="Z25" i="27"/>
  <c r="Z26" i="27"/>
  <c r="Z27" i="27"/>
  <c r="Z28" i="27"/>
  <c r="Z29" i="27"/>
  <c r="Z30" i="27"/>
  <c r="Z31" i="27"/>
  <c r="Z32" i="27"/>
  <c r="Z20" i="27"/>
  <c r="B21" i="27"/>
  <c r="C21" i="27"/>
  <c r="D21" i="27"/>
  <c r="E21" i="27"/>
  <c r="F21" i="27"/>
  <c r="G21" i="27"/>
  <c r="H21" i="27"/>
  <c r="I21" i="27"/>
  <c r="J21" i="27"/>
  <c r="K21" i="27"/>
  <c r="L21" i="27"/>
  <c r="M21" i="27"/>
  <c r="N21" i="27"/>
  <c r="O21" i="27"/>
  <c r="P21" i="27"/>
  <c r="Q21" i="27"/>
  <c r="R21" i="27"/>
  <c r="S21" i="27"/>
  <c r="T21" i="27"/>
  <c r="U21" i="27"/>
  <c r="V21" i="27"/>
  <c r="W21" i="27"/>
  <c r="X21" i="27"/>
  <c r="Y21" i="27"/>
  <c r="B22" i="27"/>
  <c r="C22" i="27"/>
  <c r="D22" i="27"/>
  <c r="E22" i="27"/>
  <c r="F22" i="27"/>
  <c r="G22" i="27"/>
  <c r="H22" i="27"/>
  <c r="I22" i="27"/>
  <c r="J22" i="27"/>
  <c r="K22" i="27"/>
  <c r="L22" i="27"/>
  <c r="M22" i="27"/>
  <c r="N22" i="27"/>
  <c r="O22" i="27"/>
  <c r="P22" i="27"/>
  <c r="Q22" i="27"/>
  <c r="R22" i="27"/>
  <c r="S22" i="27"/>
  <c r="T22" i="27"/>
  <c r="U22" i="27"/>
  <c r="V22" i="27"/>
  <c r="W22" i="27"/>
  <c r="X22" i="27"/>
  <c r="Y22" i="27"/>
  <c r="B23" i="27"/>
  <c r="C23" i="27"/>
  <c r="D23" i="27"/>
  <c r="E23" i="27"/>
  <c r="F23" i="27"/>
  <c r="G23" i="27"/>
  <c r="H23" i="27"/>
  <c r="I23" i="27"/>
  <c r="J23" i="27"/>
  <c r="K23" i="27"/>
  <c r="L23" i="27"/>
  <c r="M23" i="27"/>
  <c r="N23" i="27"/>
  <c r="O23" i="27"/>
  <c r="P23" i="27"/>
  <c r="Q23" i="27"/>
  <c r="R23" i="27"/>
  <c r="S23" i="27"/>
  <c r="T23" i="27"/>
  <c r="U23" i="27"/>
  <c r="V23" i="27"/>
  <c r="W23" i="27"/>
  <c r="X23" i="27"/>
  <c r="Y23" i="27"/>
  <c r="B24" i="27"/>
  <c r="C24" i="27"/>
  <c r="D24" i="27"/>
  <c r="E24" i="27"/>
  <c r="F24" i="27"/>
  <c r="G24" i="27"/>
  <c r="H24" i="27"/>
  <c r="I24" i="27"/>
  <c r="J24" i="27"/>
  <c r="K24" i="27"/>
  <c r="L24" i="27"/>
  <c r="M24" i="27"/>
  <c r="N24" i="27"/>
  <c r="O24" i="27"/>
  <c r="P24" i="27"/>
  <c r="Q24" i="27"/>
  <c r="R24" i="27"/>
  <c r="S24" i="27"/>
  <c r="T24" i="27"/>
  <c r="U24" i="27"/>
  <c r="V24" i="27"/>
  <c r="W24" i="27"/>
  <c r="X24" i="27"/>
  <c r="Y24" i="27"/>
  <c r="B25" i="27"/>
  <c r="C25" i="27"/>
  <c r="D25" i="27"/>
  <c r="E25" i="27"/>
  <c r="F25" i="27"/>
  <c r="G25" i="27"/>
  <c r="H25" i="27"/>
  <c r="I25" i="27"/>
  <c r="J25" i="27"/>
  <c r="K25" i="27"/>
  <c r="L25" i="27"/>
  <c r="M25" i="27"/>
  <c r="N25" i="27"/>
  <c r="O25" i="27"/>
  <c r="P25" i="27"/>
  <c r="Q25" i="27"/>
  <c r="R25" i="27"/>
  <c r="S25" i="27"/>
  <c r="T25" i="27"/>
  <c r="U25" i="27"/>
  <c r="V25" i="27"/>
  <c r="W25" i="27"/>
  <c r="X25" i="27"/>
  <c r="Y25" i="27"/>
  <c r="B26" i="27"/>
  <c r="C26" i="27"/>
  <c r="D26" i="27"/>
  <c r="E26" i="27"/>
  <c r="F26" i="27"/>
  <c r="G26" i="27"/>
  <c r="H26" i="27"/>
  <c r="I26" i="27"/>
  <c r="J26" i="27"/>
  <c r="K26" i="27"/>
  <c r="L26" i="27"/>
  <c r="M26" i="27"/>
  <c r="N26" i="27"/>
  <c r="O26" i="27"/>
  <c r="P26" i="27"/>
  <c r="Q26" i="27"/>
  <c r="R26" i="27"/>
  <c r="S26" i="27"/>
  <c r="T26" i="27"/>
  <c r="U26" i="27"/>
  <c r="V26" i="27"/>
  <c r="W26" i="27"/>
  <c r="X26" i="27"/>
  <c r="Y26" i="27"/>
  <c r="B27" i="27"/>
  <c r="C27" i="27"/>
  <c r="D27" i="27"/>
  <c r="E27" i="27"/>
  <c r="F27" i="27"/>
  <c r="G27" i="27"/>
  <c r="H27" i="27"/>
  <c r="I27" i="27"/>
  <c r="J27" i="27"/>
  <c r="K27" i="27"/>
  <c r="L27" i="27"/>
  <c r="M27" i="27"/>
  <c r="N27" i="27"/>
  <c r="O27" i="27"/>
  <c r="P27" i="27"/>
  <c r="Q27" i="27"/>
  <c r="R27" i="27"/>
  <c r="S27" i="27"/>
  <c r="T27" i="27"/>
  <c r="U27" i="27"/>
  <c r="V27" i="27"/>
  <c r="W27" i="27"/>
  <c r="X27" i="27"/>
  <c r="Y27" i="27"/>
  <c r="B28" i="27"/>
  <c r="C28" i="27"/>
  <c r="D28" i="27"/>
  <c r="E28" i="27"/>
  <c r="F28" i="27"/>
  <c r="G28" i="27"/>
  <c r="H28" i="27"/>
  <c r="I28" i="27"/>
  <c r="J28" i="27"/>
  <c r="K28" i="27"/>
  <c r="L28" i="27"/>
  <c r="M28" i="27"/>
  <c r="N28" i="27"/>
  <c r="O28" i="27"/>
  <c r="P28" i="27"/>
  <c r="Q28" i="27"/>
  <c r="R28" i="27"/>
  <c r="S28" i="27"/>
  <c r="T28" i="27"/>
  <c r="U28" i="27"/>
  <c r="V28" i="27"/>
  <c r="W28" i="27"/>
  <c r="X28" i="27"/>
  <c r="Y28" i="27"/>
  <c r="B29" i="27"/>
  <c r="C29" i="27"/>
  <c r="D29" i="27"/>
  <c r="E29" i="27"/>
  <c r="F29" i="27"/>
  <c r="G29" i="27"/>
  <c r="H29" i="27"/>
  <c r="I29" i="27"/>
  <c r="J29" i="27"/>
  <c r="K29" i="27"/>
  <c r="L29" i="27"/>
  <c r="M29" i="27"/>
  <c r="N29" i="27"/>
  <c r="O29" i="27"/>
  <c r="P29" i="27"/>
  <c r="Q29" i="27"/>
  <c r="R29" i="27"/>
  <c r="S29" i="27"/>
  <c r="T29" i="27"/>
  <c r="U29" i="27"/>
  <c r="V29" i="27"/>
  <c r="W29" i="27"/>
  <c r="X29" i="27"/>
  <c r="Y29" i="27"/>
  <c r="B30" i="27"/>
  <c r="C30" i="27"/>
  <c r="D30" i="27"/>
  <c r="E30" i="27"/>
  <c r="F30" i="27"/>
  <c r="G30" i="27"/>
  <c r="H30" i="27"/>
  <c r="I30" i="27"/>
  <c r="J30" i="27"/>
  <c r="K30" i="27"/>
  <c r="L30" i="27"/>
  <c r="M30" i="27"/>
  <c r="N30" i="27"/>
  <c r="O30" i="27"/>
  <c r="P30" i="27"/>
  <c r="Q30" i="27"/>
  <c r="R30" i="27"/>
  <c r="S30" i="27"/>
  <c r="T30" i="27"/>
  <c r="U30" i="27"/>
  <c r="V30" i="27"/>
  <c r="W30" i="27"/>
  <c r="X30" i="27"/>
  <c r="Y30" i="27"/>
  <c r="B31" i="27"/>
  <c r="C31" i="27"/>
  <c r="D31" i="27"/>
  <c r="E31" i="27"/>
  <c r="F31" i="27"/>
  <c r="G31" i="27"/>
  <c r="H31" i="27"/>
  <c r="I31" i="27"/>
  <c r="J31" i="27"/>
  <c r="K31" i="27"/>
  <c r="L31" i="27"/>
  <c r="M31" i="27"/>
  <c r="N31" i="27"/>
  <c r="O31" i="27"/>
  <c r="P31" i="27"/>
  <c r="Q31" i="27"/>
  <c r="R31" i="27"/>
  <c r="S31" i="27"/>
  <c r="T31" i="27"/>
  <c r="U31" i="27"/>
  <c r="V31" i="27"/>
  <c r="W31" i="27"/>
  <c r="X31" i="27"/>
  <c r="Y31" i="27"/>
  <c r="B32" i="27"/>
  <c r="C32" i="27"/>
  <c r="D32" i="27"/>
  <c r="E32" i="27"/>
  <c r="F32" i="27"/>
  <c r="G32" i="27"/>
  <c r="H32" i="27"/>
  <c r="I32" i="27"/>
  <c r="J32" i="27"/>
  <c r="K32" i="27"/>
  <c r="L32" i="27"/>
  <c r="M32" i="27"/>
  <c r="N32" i="27"/>
  <c r="O32" i="27"/>
  <c r="P32" i="27"/>
  <c r="Q32" i="27"/>
  <c r="R32" i="27"/>
  <c r="S32" i="27"/>
  <c r="T32" i="27"/>
  <c r="U32" i="27"/>
  <c r="V32" i="27"/>
  <c r="W32" i="27"/>
  <c r="X32" i="27"/>
  <c r="Y32" i="27"/>
  <c r="C20" i="27"/>
  <c r="D20" i="27"/>
  <c r="E20" i="27"/>
  <c r="F20" i="27"/>
  <c r="G20" i="27"/>
  <c r="H20" i="27"/>
  <c r="I20" i="27"/>
  <c r="J20" i="27"/>
  <c r="K20" i="27"/>
  <c r="L20" i="27"/>
  <c r="M20" i="27"/>
  <c r="N20" i="27"/>
  <c r="O20" i="27"/>
  <c r="P20" i="27"/>
  <c r="Q20" i="27"/>
  <c r="R20" i="27"/>
  <c r="S20" i="27"/>
  <c r="T20" i="27"/>
  <c r="U20" i="27"/>
  <c r="V20" i="27"/>
  <c r="W20" i="27"/>
  <c r="X20" i="27"/>
  <c r="Y20" i="27"/>
  <c r="B20" i="27"/>
  <c r="Z9" i="27"/>
  <c r="Z10" i="27"/>
  <c r="Z11" i="27"/>
  <c r="Z12" i="27"/>
  <c r="Z13" i="27"/>
  <c r="Z14" i="27"/>
  <c r="Z15" i="27"/>
  <c r="Z16" i="27"/>
  <c r="Z17" i="27"/>
  <c r="Z18" i="27"/>
  <c r="Z8" i="27"/>
  <c r="B9" i="27"/>
  <c r="C9" i="27"/>
  <c r="D9" i="27"/>
  <c r="E9" i="27"/>
  <c r="F9" i="27"/>
  <c r="G9" i="27"/>
  <c r="H9" i="27"/>
  <c r="I9" i="27"/>
  <c r="J9" i="27"/>
  <c r="K9" i="27"/>
  <c r="L9" i="27"/>
  <c r="M9" i="27"/>
  <c r="N9" i="27"/>
  <c r="O9" i="27"/>
  <c r="P9" i="27"/>
  <c r="Q9" i="27"/>
  <c r="R9" i="27"/>
  <c r="S9" i="27"/>
  <c r="T9" i="27"/>
  <c r="U9" i="27"/>
  <c r="V9" i="27"/>
  <c r="W9" i="27"/>
  <c r="X9" i="27"/>
  <c r="Y9" i="27"/>
  <c r="B10" i="27"/>
  <c r="C10" i="27"/>
  <c r="D10" i="27"/>
  <c r="E10" i="27"/>
  <c r="F10" i="27"/>
  <c r="G10" i="27"/>
  <c r="H10" i="27"/>
  <c r="I10" i="27"/>
  <c r="J10" i="27"/>
  <c r="K10" i="27"/>
  <c r="L10" i="27"/>
  <c r="M10" i="27"/>
  <c r="N10" i="27"/>
  <c r="O10" i="27"/>
  <c r="P10" i="27"/>
  <c r="Q10" i="27"/>
  <c r="R10" i="27"/>
  <c r="S10" i="27"/>
  <c r="T10" i="27"/>
  <c r="U10" i="27"/>
  <c r="V10" i="27"/>
  <c r="W10" i="27"/>
  <c r="X10" i="27"/>
  <c r="Y10" i="27"/>
  <c r="B11" i="27"/>
  <c r="C11" i="27"/>
  <c r="D11" i="27"/>
  <c r="E11" i="27"/>
  <c r="F11" i="27"/>
  <c r="G11" i="27"/>
  <c r="H11" i="27"/>
  <c r="I11" i="27"/>
  <c r="J11" i="27"/>
  <c r="K11" i="27"/>
  <c r="L11" i="27"/>
  <c r="M11" i="27"/>
  <c r="N11" i="27"/>
  <c r="O11" i="27"/>
  <c r="P11" i="27"/>
  <c r="Q11" i="27"/>
  <c r="R11" i="27"/>
  <c r="S11" i="27"/>
  <c r="T11" i="27"/>
  <c r="U11" i="27"/>
  <c r="V11" i="27"/>
  <c r="W11" i="27"/>
  <c r="X11" i="27"/>
  <c r="Y11" i="27"/>
  <c r="B12" i="27"/>
  <c r="C12" i="27"/>
  <c r="D12" i="27"/>
  <c r="E12" i="27"/>
  <c r="F12" i="27"/>
  <c r="G12" i="27"/>
  <c r="H12" i="27"/>
  <c r="I12" i="27"/>
  <c r="J12" i="27"/>
  <c r="K12" i="27"/>
  <c r="L12" i="27"/>
  <c r="M12" i="27"/>
  <c r="N12" i="27"/>
  <c r="O12" i="27"/>
  <c r="P12" i="27"/>
  <c r="Q12" i="27"/>
  <c r="R12" i="27"/>
  <c r="S12" i="27"/>
  <c r="T12" i="27"/>
  <c r="U12" i="27"/>
  <c r="V12" i="27"/>
  <c r="W12" i="27"/>
  <c r="X12" i="27"/>
  <c r="Y12" i="27"/>
  <c r="B13" i="27"/>
  <c r="C13" i="27"/>
  <c r="D13" i="27"/>
  <c r="E13" i="27"/>
  <c r="F13" i="27"/>
  <c r="G13" i="27"/>
  <c r="H13" i="27"/>
  <c r="I13" i="27"/>
  <c r="J13" i="27"/>
  <c r="K13" i="27"/>
  <c r="L13" i="27"/>
  <c r="M13" i="27"/>
  <c r="N13" i="27"/>
  <c r="O13" i="27"/>
  <c r="P13" i="27"/>
  <c r="Q13" i="27"/>
  <c r="R13" i="27"/>
  <c r="S13" i="27"/>
  <c r="T13" i="27"/>
  <c r="U13" i="27"/>
  <c r="V13" i="27"/>
  <c r="W13" i="27"/>
  <c r="X13" i="27"/>
  <c r="Y13" i="27"/>
  <c r="B14" i="27"/>
  <c r="C14" i="27"/>
  <c r="D14" i="27"/>
  <c r="E14" i="27"/>
  <c r="F14" i="27"/>
  <c r="G14" i="27"/>
  <c r="H14" i="27"/>
  <c r="I14" i="27"/>
  <c r="J14" i="27"/>
  <c r="K14" i="27"/>
  <c r="L14" i="27"/>
  <c r="M14" i="27"/>
  <c r="N14" i="27"/>
  <c r="O14" i="27"/>
  <c r="P14" i="27"/>
  <c r="Q14" i="27"/>
  <c r="R14" i="27"/>
  <c r="S14" i="27"/>
  <c r="T14" i="27"/>
  <c r="U14" i="27"/>
  <c r="V14" i="27"/>
  <c r="W14" i="27"/>
  <c r="X14" i="27"/>
  <c r="Y14" i="27"/>
  <c r="B15" i="27"/>
  <c r="C15" i="27"/>
  <c r="D15" i="27"/>
  <c r="E15" i="27"/>
  <c r="F15" i="27"/>
  <c r="G15" i="27"/>
  <c r="H15" i="27"/>
  <c r="I15" i="27"/>
  <c r="J15" i="27"/>
  <c r="K15" i="27"/>
  <c r="L15" i="27"/>
  <c r="M15" i="27"/>
  <c r="N15" i="27"/>
  <c r="O15" i="27"/>
  <c r="P15" i="27"/>
  <c r="Q15" i="27"/>
  <c r="R15" i="27"/>
  <c r="S15" i="27"/>
  <c r="T15" i="27"/>
  <c r="U15" i="27"/>
  <c r="V15" i="27"/>
  <c r="W15" i="27"/>
  <c r="X15" i="27"/>
  <c r="Y15" i="27"/>
  <c r="B16" i="27"/>
  <c r="C16" i="27"/>
  <c r="D16" i="27"/>
  <c r="E16" i="27"/>
  <c r="F16" i="27"/>
  <c r="G16" i="27"/>
  <c r="H16" i="27"/>
  <c r="I16" i="27"/>
  <c r="J16" i="27"/>
  <c r="K16" i="27"/>
  <c r="L16" i="27"/>
  <c r="M16" i="27"/>
  <c r="N16" i="27"/>
  <c r="O16" i="27"/>
  <c r="P16" i="27"/>
  <c r="Q16" i="27"/>
  <c r="R16" i="27"/>
  <c r="S16" i="27"/>
  <c r="T16" i="27"/>
  <c r="U16" i="27"/>
  <c r="V16" i="27"/>
  <c r="W16" i="27"/>
  <c r="X16" i="27"/>
  <c r="Y16" i="27"/>
  <c r="B17" i="27"/>
  <c r="C17" i="27"/>
  <c r="D17" i="27"/>
  <c r="E17" i="27"/>
  <c r="F17" i="27"/>
  <c r="G17" i="27"/>
  <c r="H17" i="27"/>
  <c r="I17" i="27"/>
  <c r="J17" i="27"/>
  <c r="K17" i="27"/>
  <c r="L17" i="27"/>
  <c r="M17" i="27"/>
  <c r="N17" i="27"/>
  <c r="O17" i="27"/>
  <c r="P17" i="27"/>
  <c r="Q17" i="27"/>
  <c r="R17" i="27"/>
  <c r="S17" i="27"/>
  <c r="T17" i="27"/>
  <c r="U17" i="27"/>
  <c r="V17" i="27"/>
  <c r="W17" i="27"/>
  <c r="X17" i="27"/>
  <c r="Y17" i="27"/>
  <c r="B18" i="27"/>
  <c r="C18" i="27"/>
  <c r="D18" i="27"/>
  <c r="E18" i="27"/>
  <c r="F18" i="27"/>
  <c r="G18" i="27"/>
  <c r="H18" i="27"/>
  <c r="I18" i="27"/>
  <c r="J18" i="27"/>
  <c r="K18" i="27"/>
  <c r="L18" i="27"/>
  <c r="M18" i="27"/>
  <c r="N18" i="27"/>
  <c r="O18" i="27"/>
  <c r="P18" i="27"/>
  <c r="Q18" i="27"/>
  <c r="R18" i="27"/>
  <c r="S18" i="27"/>
  <c r="T18" i="27"/>
  <c r="U18" i="27"/>
  <c r="V18" i="27"/>
  <c r="W18" i="27"/>
  <c r="X18" i="27"/>
  <c r="Y18" i="27"/>
  <c r="V8" i="27"/>
  <c r="W8" i="27"/>
  <c r="C8" i="27"/>
  <c r="D8" i="27"/>
  <c r="E8" i="27"/>
  <c r="F8" i="27"/>
  <c r="G8" i="27"/>
  <c r="H8" i="27"/>
  <c r="I8" i="27"/>
  <c r="J8" i="27"/>
  <c r="K8" i="27"/>
  <c r="L8" i="27"/>
  <c r="M8" i="27"/>
  <c r="N8" i="27"/>
  <c r="O8" i="27"/>
  <c r="P8" i="27"/>
  <c r="Q8" i="27"/>
  <c r="R8" i="27"/>
  <c r="S8" i="27"/>
  <c r="T8" i="27"/>
  <c r="U8" i="27"/>
  <c r="X8" i="27"/>
  <c r="Y8" i="27"/>
  <c r="B8" i="27"/>
  <c r="AA167" i="27"/>
  <c r="AA166" i="27"/>
  <c r="AA165" i="27"/>
  <c r="AA164" i="27"/>
  <c r="AA163" i="27"/>
  <c r="AA162" i="27"/>
  <c r="AA161" i="27"/>
  <c r="AA160" i="27"/>
  <c r="AA159" i="27"/>
  <c r="AA158" i="27"/>
  <c r="AA157" i="27"/>
  <c r="AA156" i="27"/>
  <c r="AA155" i="27"/>
  <c r="AA153" i="27"/>
  <c r="AA152" i="27"/>
  <c r="AA151" i="27"/>
  <c r="AA150" i="27"/>
  <c r="AA149" i="27"/>
  <c r="AA148" i="27"/>
  <c r="AA147" i="27"/>
  <c r="AA146" i="27"/>
  <c r="AA144" i="27"/>
  <c r="AA143" i="27"/>
  <c r="AA142" i="27"/>
  <c r="AA141" i="27"/>
  <c r="AA140" i="27"/>
  <c r="AA139" i="27"/>
  <c r="AA138" i="27"/>
  <c r="AA137" i="27"/>
  <c r="AA136" i="27"/>
  <c r="AA135" i="27"/>
  <c r="AA134" i="27"/>
  <c r="AA133" i="27"/>
  <c r="AA132" i="27"/>
  <c r="AA131" i="27"/>
  <c r="AA130" i="27"/>
  <c r="AA129" i="27"/>
  <c r="AA128" i="27"/>
  <c r="AA127" i="27"/>
  <c r="AA126" i="27"/>
  <c r="AA125" i="27"/>
  <c r="AA124" i="27"/>
  <c r="AA123" i="27"/>
  <c r="AA122" i="27"/>
  <c r="AA121" i="27"/>
  <c r="AA120" i="27"/>
  <c r="AA119" i="27"/>
  <c r="AA118" i="27"/>
  <c r="AA117" i="27"/>
  <c r="AA116" i="27"/>
  <c r="AA115" i="27"/>
  <c r="AA114" i="27"/>
  <c r="AA113" i="27"/>
  <c r="AA112" i="27"/>
  <c r="AA111" i="27"/>
  <c r="AA110" i="27"/>
  <c r="AA109" i="27"/>
  <c r="AA108" i="27"/>
  <c r="AA107" i="27"/>
  <c r="AA106" i="27"/>
  <c r="AA105" i="27"/>
  <c r="AA104" i="27"/>
  <c r="AA103" i="27"/>
  <c r="AA102" i="27"/>
  <c r="AA101" i="27"/>
  <c r="AA100" i="27"/>
  <c r="AA99" i="27"/>
  <c r="AA98" i="27"/>
  <c r="AA97" i="27"/>
  <c r="AA96" i="27"/>
  <c r="AA95" i="27"/>
  <c r="AA94" i="27"/>
  <c r="AA93" i="27"/>
  <c r="AA92" i="27"/>
  <c r="AA91" i="27"/>
  <c r="AA90" i="27"/>
  <c r="AA89" i="27"/>
  <c r="AA88" i="27"/>
  <c r="AA87" i="27"/>
  <c r="AA86" i="27"/>
  <c r="AA85" i="27"/>
  <c r="AA84" i="27"/>
  <c r="AA83" i="27"/>
  <c r="AA82" i="27"/>
  <c r="AA81" i="27"/>
  <c r="AA80" i="27"/>
  <c r="AA79" i="27"/>
  <c r="AA78" i="27"/>
  <c r="AA77" i="27"/>
  <c r="AA76" i="27"/>
  <c r="AA75" i="27"/>
  <c r="AA73" i="27"/>
  <c r="AA72" i="27"/>
  <c r="AA71" i="27"/>
  <c r="AA70" i="27"/>
  <c r="AA69" i="27"/>
  <c r="AA68" i="27"/>
  <c r="AA67" i="27"/>
  <c r="AA66" i="27"/>
  <c r="AA65" i="27"/>
  <c r="AA64" i="27"/>
  <c r="AA63" i="27"/>
  <c r="AA62" i="27"/>
  <c r="AA61" i="27"/>
  <c r="AA60" i="27"/>
  <c r="AA59" i="27"/>
  <c r="AA58" i="27"/>
  <c r="AA57" i="27"/>
  <c r="AA56" i="27"/>
  <c r="AA55" i="27"/>
  <c r="AA54" i="27"/>
  <c r="AA53" i="27"/>
  <c r="AA52" i="27"/>
  <c r="AA51" i="27"/>
  <c r="AA50" i="27"/>
  <c r="AA49" i="27"/>
  <c r="AA48" i="27"/>
  <c r="AA47" i="27"/>
  <c r="AA46" i="27"/>
  <c r="AA45" i="27"/>
  <c r="AA44" i="27"/>
  <c r="AA43" i="27"/>
  <c r="AA42" i="27"/>
  <c r="AA41" i="27"/>
  <c r="AA40" i="27"/>
  <c r="AA39" i="27"/>
  <c r="AA38" i="27"/>
  <c r="AA37" i="27"/>
  <c r="AA36" i="27"/>
  <c r="AA32" i="27"/>
  <c r="AA31" i="27"/>
  <c r="AA30" i="27"/>
  <c r="AA29" i="27"/>
  <c r="AA28" i="27"/>
  <c r="AA27" i="27"/>
  <c r="AA26" i="27"/>
  <c r="AA25" i="27"/>
  <c r="AA24" i="27"/>
  <c r="AA23" i="27"/>
  <c r="AA22" i="27"/>
  <c r="AA21" i="27"/>
  <c r="AA20" i="27"/>
  <c r="AA8" i="27"/>
  <c r="J16" i="15" l="1"/>
  <c r="A3" i="17" l="1"/>
  <c r="A1" i="17"/>
  <c r="Q24" i="16" l="1"/>
  <c r="R24" i="16" s="1"/>
  <c r="L24" i="16"/>
  <c r="M48" i="23" l="1"/>
  <c r="N33" i="19"/>
  <c r="N18" i="14"/>
  <c r="O35" i="16"/>
  <c r="O35" i="15"/>
  <c r="O2" i="23"/>
  <c r="P2" i="20"/>
  <c r="P2" i="19"/>
  <c r="P1" i="14"/>
  <c r="R1" i="16"/>
  <c r="Q1" i="15"/>
  <c r="R1" i="13"/>
  <c r="J16" i="14"/>
  <c r="F48" i="23"/>
  <c r="F44" i="23"/>
  <c r="G30" i="19"/>
  <c r="G36" i="19"/>
  <c r="F52" i="23"/>
  <c r="J21" i="14"/>
  <c r="E36" i="16"/>
  <c r="F31" i="19"/>
  <c r="E35" i="16"/>
  <c r="E35" i="15"/>
  <c r="J15" i="14"/>
  <c r="J18" i="14"/>
  <c r="G36" i="20"/>
  <c r="F33" i="20"/>
  <c r="E36" i="15"/>
  <c r="F33" i="19"/>
  <c r="P40" i="13" l="1"/>
  <c r="J43" i="13"/>
  <c r="J38" i="13"/>
  <c r="J40" i="13"/>
  <c r="P1" i="13" l="1"/>
  <c r="B1" i="13"/>
  <c r="P32" i="13"/>
  <c r="P31" i="13"/>
  <c r="P30" i="13"/>
  <c r="F4" i="26"/>
  <c r="G5" i="26"/>
  <c r="F8" i="26"/>
  <c r="F2" i="26"/>
  <c r="N2" i="23" l="1"/>
  <c r="N2" i="20"/>
  <c r="N2" i="19"/>
  <c r="N1" i="14"/>
  <c r="P1" i="16"/>
  <c r="A1" i="24" l="1"/>
  <c r="A3" i="24"/>
  <c r="A3" i="22"/>
  <c r="A1" i="22"/>
  <c r="A3" i="21"/>
  <c r="A1" i="21"/>
  <c r="A4" i="23"/>
  <c r="A3" i="20"/>
  <c r="A3" i="19"/>
  <c r="A1" i="14"/>
  <c r="C2" i="16"/>
  <c r="C2" i="15"/>
  <c r="N26" i="23" l="1"/>
  <c r="J26" i="23"/>
  <c r="J34" i="15"/>
  <c r="I34" i="15"/>
  <c r="E34" i="15"/>
  <c r="R28" i="15"/>
  <c r="Q28" i="15"/>
  <c r="M28" i="15"/>
  <c r="I28" i="15"/>
  <c r="E28" i="15"/>
  <c r="H26" i="23" l="1"/>
  <c r="F26" i="23"/>
  <c r="D26" i="23"/>
  <c r="J23" i="23"/>
  <c r="N23" i="23" s="1"/>
  <c r="N20" i="23"/>
  <c r="J20" i="23"/>
  <c r="J18" i="23"/>
  <c r="J16" i="23"/>
  <c r="N16" i="23" s="1"/>
  <c r="N18" i="23" l="1"/>
  <c r="G11" i="23" s="1"/>
  <c r="G18" i="20" l="1"/>
  <c r="M17" i="20"/>
  <c r="M16" i="20"/>
  <c r="J15" i="20"/>
  <c r="M15" i="20" s="1"/>
  <c r="M14" i="20" l="1"/>
  <c r="M18" i="20"/>
  <c r="H9" i="20" s="1"/>
  <c r="G18" i="19"/>
  <c r="M17" i="19"/>
  <c r="M16" i="19"/>
  <c r="M15" i="19"/>
  <c r="M14" i="19"/>
  <c r="M18" i="19" l="1"/>
  <c r="H9" i="19" s="1"/>
  <c r="G24" i="16"/>
  <c r="P17" i="16"/>
  <c r="L17" i="16"/>
  <c r="I17" i="16"/>
  <c r="E17" i="16"/>
  <c r="Q10" i="16"/>
  <c r="L10" i="16"/>
  <c r="R10" i="16" s="1"/>
  <c r="G10" i="16"/>
  <c r="P22" i="15" l="1"/>
  <c r="J22" i="15"/>
  <c r="E22" i="15"/>
  <c r="G16" i="15"/>
  <c r="D16" i="15"/>
  <c r="P10" i="15"/>
  <c r="K10" i="15"/>
  <c r="F10" i="15"/>
  <c r="M11" i="14" l="1"/>
  <c r="N10" i="14"/>
  <c r="N9" i="14"/>
  <c r="N11" i="14" l="1"/>
  <c r="I5" i="14" s="1"/>
  <c r="P9" i="13"/>
  <c r="P10" i="13"/>
  <c r="P11" i="13"/>
  <c r="P12" i="13"/>
  <c r="P13" i="13"/>
  <c r="P14" i="13"/>
  <c r="P15" i="13"/>
  <c r="P16" i="13"/>
  <c r="P17" i="13"/>
  <c r="P18" i="13"/>
  <c r="P19" i="13"/>
  <c r="P20" i="13"/>
  <c r="P21" i="13"/>
  <c r="P22" i="13"/>
  <c r="P23" i="13"/>
  <c r="P24" i="13"/>
  <c r="P25" i="13"/>
  <c r="P26" i="13"/>
  <c r="P27" i="13"/>
  <c r="P28" i="13"/>
  <c r="P29" i="13"/>
  <c r="P33" i="13"/>
  <c r="P8" i="13"/>
  <c r="N34" i="13"/>
  <c r="L34" i="13" l="1"/>
  <c r="P34" i="13" l="1"/>
  <c r="I3" i="13" s="1"/>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6" authorId="0" shapeId="0" xr:uid="{15B92D98-D404-4609-B6FE-E58B8E1B5E6B}">
      <text>
        <r>
          <rPr>
            <b/>
            <sz val="9"/>
            <color indexed="81"/>
            <rFont val="MS P ゴシック"/>
            <family val="3"/>
            <charset val="128"/>
          </rPr>
          <t>11/25　訂正票あり
×　→　○</t>
        </r>
      </text>
    </comment>
    <comment ref="AL6" authorId="0" shapeId="0" xr:uid="{97A4C4A0-96E7-438F-9A5F-5232C43BCAD3}">
      <text>
        <r>
          <rPr>
            <b/>
            <sz val="9"/>
            <color indexed="81"/>
            <rFont val="MS P ゴシック"/>
            <family val="3"/>
            <charset val="128"/>
          </rPr>
          <t>11/25　訂正票あり
×　→　○</t>
        </r>
      </text>
    </comment>
    <comment ref="AO7" authorId="0" shapeId="0" xr:uid="{03729573-78EE-439C-94CB-CADFE85E0383}">
      <text>
        <r>
          <rPr>
            <b/>
            <sz val="9"/>
            <color indexed="81"/>
            <rFont val="MS P ゴシック"/>
            <family val="3"/>
            <charset val="128"/>
          </rPr>
          <t>11/29　訂正票あり
高齢者新型コロナはかかりつけの方のみを削除</t>
        </r>
      </text>
    </comment>
    <comment ref="P13" authorId="0" shapeId="0" xr:uid="{FEA8C6AD-3FCA-40F5-8A3E-3B94AB44956F}">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Q13" authorId="0" shapeId="0" xr:uid="{26B4CC0D-1A61-487C-B923-BC56CFD85CC7}">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R13" authorId="0" shapeId="0" xr:uid="{14ECC1A9-8805-44F1-8684-E7C876AECCA6}">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S13" authorId="0" shapeId="0" xr:uid="{B5A3D34C-22EB-4B0B-8DDC-654FB7F2D420}">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T13" authorId="0" shapeId="0" xr:uid="{8697DE7B-904C-4894-9868-CF388BA8FF40}">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U13" authorId="0" shapeId="0" xr:uid="{D054E285-AD68-402F-8326-12DCA5423977}">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V13" authorId="0" shapeId="0" xr:uid="{394DEDFD-F235-4EBD-8DE2-8E6358379B3F}">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W13" authorId="0" shapeId="0" xr:uid="{6CB5A0E2-70CB-485C-978E-834C17BAA503}">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X13" authorId="0" shapeId="0" xr:uid="{9CA0FBC3-A1D6-4C0B-A4CF-91FEB97805D3}">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Y13" authorId="0" shapeId="0" xr:uid="{9371F2A0-3A84-4799-B4C2-B41C53FF76B9}">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Z13" authorId="0" shapeId="0" xr:uid="{4F8BC94A-12C5-4E6B-A807-0AC38244E04D}">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A13" authorId="0" shapeId="0" xr:uid="{817CBAE9-F6A0-42EF-91AA-7ED541073F26}">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B13" authorId="0" shapeId="0" xr:uid="{AEA085B8-DDA9-4C99-BB46-791B79DCD5B3}">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C13" authorId="0" shapeId="0" xr:uid="{72974F19-9400-4D50-9FE5-FBD8D2DD4682}">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G13" authorId="0" shapeId="0" xr:uid="{D0D06845-9AC1-41EA-94E1-0189FCB79C19}">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H13" authorId="0" shapeId="0" xr:uid="{DB5A5AE9-AE66-4A4C-B30F-99BE75E99B2E}">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J13" authorId="0" shapeId="0" xr:uid="{2371B64E-46BD-4861-8181-A629E7D52A51}">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K13" authorId="0" shapeId="0" xr:uid="{5FA9AEAC-9050-4045-A056-F2856076D91C}">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L13" authorId="0" shapeId="0" xr:uid="{70F77C8A-86FA-458B-B957-9167D2697AD9}">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M13" authorId="0" shapeId="0" xr:uid="{A51F54E4-B1AC-4E75-B77F-9185393B3F9D}">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N13" authorId="0" shapeId="0" xr:uid="{ADB42C38-732B-4C7B-8B95-41CBBECE954C}">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S13" authorId="0" shapeId="0" xr:uid="{A7F51A55-0940-4FE6-B39C-D23CD2F44A5D}">
      <text>
        <r>
          <rPr>
            <b/>
            <sz val="9"/>
            <color indexed="81"/>
            <rFont val="MS P ゴシック"/>
            <family val="3"/>
            <charset val="128"/>
          </rPr>
          <t>作成者:</t>
        </r>
        <r>
          <rPr>
            <sz val="9"/>
            <color indexed="81"/>
            <rFont val="MS P ゴシック"/>
            <family val="3"/>
            <charset val="128"/>
          </rPr>
          <t xml:space="preserve">
R7.6.5　変更届提出あり　〇→×
※Ｒ7.7～休診のため</t>
        </r>
      </text>
    </comment>
    <comment ref="AL18" authorId="0" shapeId="0" xr:uid="{B063DF1A-9CBC-4A6B-9088-BD08FC7E0484}">
      <text>
        <r>
          <rPr>
            <sz val="9"/>
            <color indexed="81"/>
            <rFont val="MS P ゴシック"/>
            <family val="3"/>
            <charset val="128"/>
          </rPr>
          <t>2/26 訂正票あり（2.20調査)</t>
        </r>
      </text>
    </comment>
    <comment ref="AL22" authorId="0" shapeId="0" xr:uid="{FB0B2040-4C63-413F-BDCB-743D05F73ED3}">
      <text>
        <r>
          <rPr>
            <sz val="9"/>
            <color indexed="81"/>
            <rFont val="MS P ゴシック"/>
            <family val="3"/>
            <charset val="128"/>
          </rPr>
          <t>2/21 訂正票あり（2.20調査)</t>
        </r>
      </text>
    </comment>
    <comment ref="AO24" authorId="0" shapeId="0" xr:uid="{185AB9D1-86F7-4BC6-895E-5BC788D162CC}">
      <text>
        <r>
          <rPr>
            <b/>
            <sz val="9"/>
            <color indexed="81"/>
            <rFont val="MS P ゴシック"/>
            <family val="3"/>
            <charset val="128"/>
          </rPr>
          <t>11/14確認
R6同様、小学生以上</t>
        </r>
      </text>
    </comment>
    <comment ref="AK27" authorId="0" shapeId="0" xr:uid="{2C0243E6-DF12-42FF-A4C3-F88594ACB5C7}">
      <text>
        <r>
          <rPr>
            <b/>
            <sz val="9"/>
            <color indexed="81"/>
            <rFont val="MS P ゴシック"/>
            <family val="3"/>
            <charset val="128"/>
          </rPr>
          <t>R7.1月　訂正票あり</t>
        </r>
      </text>
    </comment>
    <comment ref="AL27" authorId="0" shapeId="0" xr:uid="{CAF8AB3C-4897-49CD-B2F2-6F3C416A30CC}">
      <text>
        <r>
          <rPr>
            <b/>
            <sz val="9"/>
            <color indexed="81"/>
            <rFont val="MS P ゴシック"/>
            <family val="3"/>
            <charset val="128"/>
          </rPr>
          <t>R7.1月　訂正票あり</t>
        </r>
      </text>
    </comment>
    <comment ref="AL28" authorId="0" shapeId="0" xr:uid="{A31CC0C6-A386-40F3-B11F-714DB52F5769}">
      <text>
        <r>
          <rPr>
            <b/>
            <sz val="9"/>
            <color indexed="81"/>
            <rFont val="MS P ゴシック"/>
            <family val="3"/>
            <charset val="128"/>
          </rPr>
          <t>R8.1.30変更届あり</t>
        </r>
      </text>
    </comment>
    <comment ref="Y31" authorId="0" shapeId="0" xr:uid="{3D08F07D-211B-4188-9AC3-88D045553B14}">
      <text>
        <r>
          <rPr>
            <b/>
            <sz val="9"/>
            <color indexed="81"/>
            <rFont val="MS P ゴシック"/>
            <family val="3"/>
            <charset val="128"/>
          </rPr>
          <t>11/25　訂正票あり
×　→　○</t>
        </r>
      </text>
    </comment>
    <comment ref="Z31" authorId="0" shapeId="0" xr:uid="{243CDF05-9E81-4D5A-AFE3-2FFEBA45BDF3}">
      <text>
        <r>
          <rPr>
            <b/>
            <sz val="9"/>
            <color indexed="81"/>
            <rFont val="MS P ゴシック"/>
            <family val="3"/>
            <charset val="128"/>
          </rPr>
          <t>11/25　訂正票あり
×　→　○</t>
        </r>
      </text>
    </comment>
    <comment ref="AD31" authorId="0" shapeId="0" xr:uid="{FA9705A4-E3B2-4EC2-ABB5-B75E823AE527}">
      <text>
        <r>
          <rPr>
            <b/>
            <sz val="9"/>
            <color indexed="81"/>
            <rFont val="MS P ゴシック"/>
            <family val="3"/>
            <charset val="128"/>
          </rPr>
          <t>11/25　訂正票あり
×　→　○</t>
        </r>
      </text>
    </comment>
    <comment ref="AE31" authorId="0" shapeId="0" xr:uid="{3B502AC8-78C2-4A57-AAC6-67E3082D0852}">
      <text>
        <r>
          <rPr>
            <b/>
            <sz val="9"/>
            <color indexed="81"/>
            <rFont val="MS P ゴシック"/>
            <family val="3"/>
            <charset val="128"/>
          </rPr>
          <t>11/25　訂正票あり
×　→　○</t>
        </r>
      </text>
    </comment>
    <comment ref="Y33" authorId="0" shapeId="0" xr:uid="{137C908C-293A-479E-A659-FF1DE5391A4C}">
      <text>
        <r>
          <rPr>
            <b/>
            <sz val="9"/>
            <color indexed="81"/>
            <rFont val="MS P ゴシック"/>
            <family val="3"/>
            <charset val="128"/>
          </rPr>
          <t>11/26　訂正票あり
○　→　×</t>
        </r>
      </text>
    </comment>
    <comment ref="Z33" authorId="0" shapeId="0" xr:uid="{192BE72B-A61D-4833-B45B-A18A096AD0E6}">
      <text>
        <r>
          <rPr>
            <b/>
            <sz val="9"/>
            <color indexed="81"/>
            <rFont val="MS P ゴシック"/>
            <family val="3"/>
            <charset val="128"/>
          </rPr>
          <t>11/26　訂正票あり
○　→　×</t>
        </r>
      </text>
    </comment>
    <comment ref="AE33" authorId="0" shapeId="0" xr:uid="{B60C027D-BC2E-4891-A496-B44F7551E578}">
      <text>
        <r>
          <rPr>
            <b/>
            <sz val="9"/>
            <color indexed="81"/>
            <rFont val="MS P ゴシック"/>
            <family val="3"/>
            <charset val="128"/>
          </rPr>
          <t>11/26　訂正票あり
○　→　×</t>
        </r>
      </text>
    </comment>
    <comment ref="AL35" authorId="0" shapeId="0" xr:uid="{0A424A39-F8A5-4B07-8489-51CDED51BAB0}">
      <text>
        <r>
          <rPr>
            <b/>
            <sz val="9"/>
            <color indexed="81"/>
            <rFont val="MS P ゴシック"/>
            <family val="3"/>
            <charset val="128"/>
          </rPr>
          <t>作成者:</t>
        </r>
        <r>
          <rPr>
            <sz val="9"/>
            <color indexed="81"/>
            <rFont val="MS P ゴシック"/>
            <family val="3"/>
            <charset val="128"/>
          </rPr>
          <t xml:space="preserve">
R7.5.20訂正　×→〇</t>
        </r>
      </text>
    </comment>
    <comment ref="AK37" authorId="0" shapeId="0" xr:uid="{18EE1A1B-31D1-49A3-A2A3-88C303E5C531}">
      <text>
        <r>
          <rPr>
            <b/>
            <sz val="9"/>
            <color indexed="81"/>
            <rFont val="MS P ゴシック"/>
            <family val="3"/>
            <charset val="128"/>
          </rPr>
          <t>11/25　訂正票あり
×　→　○</t>
        </r>
      </text>
    </comment>
    <comment ref="AL37" authorId="0" shapeId="0" xr:uid="{8842516B-199A-4313-B24C-C88EF43935B2}">
      <text>
        <r>
          <rPr>
            <b/>
            <sz val="9"/>
            <color indexed="81"/>
            <rFont val="MS P ゴシック"/>
            <family val="3"/>
            <charset val="128"/>
          </rPr>
          <t>11/25　訂正票あり
×　→　○</t>
        </r>
      </text>
    </comment>
    <comment ref="AK41" authorId="0" shapeId="0" xr:uid="{275474BD-F3F7-410F-980E-6D6F51A833DC}">
      <text>
        <r>
          <rPr>
            <b/>
            <sz val="9"/>
            <color indexed="81"/>
            <rFont val="MS P ゴシック"/>
            <family val="3"/>
            <charset val="128"/>
          </rPr>
          <t>1/20訂正票あり</t>
        </r>
      </text>
    </comment>
    <comment ref="AL41" authorId="0" shapeId="0" xr:uid="{272AA211-A401-4A09-8B4C-46A768FFB906}">
      <text>
        <r>
          <rPr>
            <b/>
            <sz val="9"/>
            <color indexed="81"/>
            <rFont val="MS P ゴシック"/>
            <family val="3"/>
            <charset val="128"/>
          </rPr>
          <t>1/20訂正票あり</t>
        </r>
      </text>
    </comment>
    <comment ref="AP42" authorId="0" shapeId="0" xr:uid="{08377FDB-5C5C-4305-8763-4ED0EB29956A}">
      <text>
        <r>
          <rPr>
            <b/>
            <sz val="9"/>
            <color indexed="81"/>
            <rFont val="MS P ゴシック"/>
            <family val="3"/>
            <charset val="128"/>
          </rPr>
          <t>12/3　訂正票あり
英語　→　不可</t>
        </r>
      </text>
    </comment>
    <comment ref="AK59" authorId="0" shapeId="0" xr:uid="{B0E960ED-D793-4127-B18C-12C1E46B9D12}">
      <text>
        <r>
          <rPr>
            <sz val="9"/>
            <color indexed="81"/>
            <rFont val="MS P ゴシック"/>
            <family val="3"/>
            <charset val="128"/>
          </rPr>
          <t>R7.11.7変更届提出</t>
        </r>
      </text>
    </comment>
    <comment ref="AL59" authorId="0" shapeId="0" xr:uid="{064781A5-4B15-4BA8-A057-3C91BFB4F7C1}">
      <text>
        <r>
          <rPr>
            <sz val="9"/>
            <color indexed="81"/>
            <rFont val="MS P ゴシック"/>
            <family val="3"/>
            <charset val="128"/>
          </rPr>
          <t>R7.11.7変更届提出</t>
        </r>
      </text>
    </comment>
    <comment ref="AO59" authorId="0" shapeId="0" xr:uid="{DC19EC47-39CA-4C2F-940A-0DEBF259D232}">
      <text>
        <r>
          <rPr>
            <sz val="9"/>
            <color indexed="81"/>
            <rFont val="MS P ゴシック"/>
            <family val="3"/>
            <charset val="128"/>
          </rPr>
          <t>R7.11.7変更届提出</t>
        </r>
      </text>
    </comment>
    <comment ref="AK62" authorId="0" shapeId="0" xr:uid="{2ECF5556-3906-48BC-9977-22A07FA3EBF6}">
      <text>
        <r>
          <rPr>
            <sz val="9"/>
            <color indexed="81"/>
            <rFont val="MS P ゴシック"/>
            <family val="3"/>
            <charset val="128"/>
          </rPr>
          <t>R7.6.3 変更届提出あり
×→〇</t>
        </r>
      </text>
    </comment>
    <comment ref="B63" authorId="0" shapeId="0" xr:uid="{A47C71C2-C71B-41DE-97F0-EC294BE96E28}">
      <text>
        <r>
          <rPr>
            <sz val="9"/>
            <color indexed="81"/>
            <rFont val="MS P ゴシック"/>
            <family val="3"/>
            <charset val="128"/>
          </rPr>
          <t xml:space="preserve">R8.2.10修正
</t>
        </r>
      </text>
    </comment>
    <comment ref="C63" authorId="0" shapeId="0" xr:uid="{DEABD7BD-4F27-412B-A4F2-560D71ED59E2}">
      <text>
        <r>
          <rPr>
            <sz val="9"/>
            <color indexed="81"/>
            <rFont val="MS P ゴシック"/>
            <family val="3"/>
            <charset val="128"/>
          </rPr>
          <t xml:space="preserve">R8.2.1～
493 清水こどもクリニックから変更
</t>
        </r>
      </text>
    </comment>
    <comment ref="Y66" authorId="0" shapeId="0" xr:uid="{85206D3B-C7E1-4070-AD34-1419E39AF97B}">
      <text>
        <r>
          <rPr>
            <b/>
            <sz val="9"/>
            <color indexed="81"/>
            <rFont val="MS P ゴシック"/>
            <family val="3"/>
            <charset val="128"/>
          </rPr>
          <t>11/25　訂正票あり
×　→　○</t>
        </r>
      </text>
    </comment>
    <comment ref="Z66" authorId="0" shapeId="0" xr:uid="{2EB2B6D6-2BCA-4820-94EF-6A2B81E2A31F}">
      <text>
        <r>
          <rPr>
            <b/>
            <sz val="9"/>
            <color indexed="81"/>
            <rFont val="MS P ゴシック"/>
            <family val="3"/>
            <charset val="128"/>
          </rPr>
          <t>11/25　訂正票あり
×　→　○</t>
        </r>
      </text>
    </comment>
    <comment ref="AE66" authorId="0" shapeId="0" xr:uid="{01A3CC01-FE0B-46B6-AC1F-30D7D3E1A00E}">
      <text>
        <r>
          <rPr>
            <b/>
            <sz val="9"/>
            <color indexed="81"/>
            <rFont val="MS P ゴシック"/>
            <family val="3"/>
            <charset val="128"/>
          </rPr>
          <t>11/25　訂正票あり
×　→　○</t>
        </r>
      </text>
    </comment>
    <comment ref="AN70" authorId="0" shapeId="0" xr:uid="{7000349D-E205-482B-BE80-6484C554BB87}">
      <text>
        <r>
          <rPr>
            <sz val="9"/>
            <color indexed="81"/>
            <rFont val="MS P ゴシック"/>
            <family val="3"/>
            <charset val="128"/>
          </rPr>
          <t>R7.10.17変更届あり</t>
        </r>
      </text>
    </comment>
    <comment ref="AK72" authorId="0" shapeId="0" xr:uid="{65D9CE53-5F1E-4BCB-A718-9E3A885B0A98}">
      <text>
        <r>
          <rPr>
            <sz val="9"/>
            <color indexed="81"/>
            <rFont val="MS P ゴシック"/>
            <family val="3"/>
            <charset val="128"/>
          </rPr>
          <t xml:space="preserve">R7.6.3変更届提出あり
×→〇
</t>
        </r>
      </text>
    </comment>
    <comment ref="AL72" authorId="0" shapeId="0" xr:uid="{A593CAE2-8464-4544-83B7-C5D54D355C42}">
      <text>
        <r>
          <rPr>
            <sz val="9"/>
            <color indexed="81"/>
            <rFont val="MS P ゴシック"/>
            <family val="3"/>
            <charset val="128"/>
          </rPr>
          <t xml:space="preserve">R7.6.3変更届提出あり
×→〇
</t>
        </r>
      </text>
    </comment>
    <comment ref="AO74" authorId="0" shapeId="0" xr:uid="{06FC758F-8D00-43FA-944B-E5AD56F9383F}">
      <text>
        <r>
          <rPr>
            <b/>
            <sz val="9"/>
            <color indexed="81"/>
            <rFont val="MS P ゴシック"/>
            <family val="3"/>
            <charset val="128"/>
          </rPr>
          <t>11/18確認
R6小児インフル3歳以上→付記なしでOK</t>
        </r>
      </text>
    </comment>
    <comment ref="I76" authorId="0" shapeId="0" xr:uid="{13C32515-6BBD-4652-A299-901DBF85D9DC}">
      <text>
        <r>
          <rPr>
            <b/>
            <sz val="9"/>
            <color indexed="81"/>
            <rFont val="MS P ゴシック"/>
            <family val="3"/>
            <charset val="128"/>
          </rPr>
          <t>R7.7.25 オカノ様へ電話にて確認済。変更</t>
        </r>
      </text>
    </comment>
    <comment ref="AJ77" authorId="0" shapeId="0" xr:uid="{9D2BF702-4F37-4CC7-9006-5E2F07E6599A}">
      <text>
        <r>
          <rPr>
            <b/>
            <sz val="9"/>
            <color indexed="81"/>
            <rFont val="MS P ゴシック"/>
            <family val="3"/>
            <charset val="128"/>
          </rPr>
          <t>11/26　訂正票あり
○　→　×</t>
        </r>
      </text>
    </comment>
    <comment ref="AK79" authorId="0" shapeId="0" xr:uid="{3602DF28-D820-4D2A-9655-DD355DCD061E}">
      <text>
        <r>
          <rPr>
            <b/>
            <sz val="9"/>
            <color indexed="81"/>
            <rFont val="MS P ゴシック"/>
            <family val="3"/>
            <charset val="128"/>
          </rPr>
          <t>作成者:</t>
        </r>
        <r>
          <rPr>
            <sz val="9"/>
            <color indexed="81"/>
            <rFont val="MS P ゴシック"/>
            <family val="3"/>
            <charset val="128"/>
          </rPr>
          <t xml:space="preserve">
4/1連絡あり。かかりつけのみ</t>
        </r>
      </text>
    </comment>
    <comment ref="AL79" authorId="0" shapeId="0" xr:uid="{D8A9EF5C-54D6-4C80-ACB5-42F197586CDB}">
      <text>
        <r>
          <rPr>
            <b/>
            <sz val="9"/>
            <color indexed="81"/>
            <rFont val="MS P ゴシック"/>
            <family val="3"/>
            <charset val="128"/>
          </rPr>
          <t>作成者:</t>
        </r>
        <r>
          <rPr>
            <sz val="9"/>
            <color indexed="81"/>
            <rFont val="MS P ゴシック"/>
            <family val="3"/>
            <charset val="128"/>
          </rPr>
          <t xml:space="preserve">
4/1連絡あり。かかりつけのみ。</t>
        </r>
      </text>
    </comment>
    <comment ref="AN81" authorId="0" shapeId="0" xr:uid="{83300335-19C0-4414-9C3E-DED945C46711}">
      <text>
        <r>
          <rPr>
            <b/>
            <sz val="9"/>
            <color indexed="81"/>
            <rFont val="MS P ゴシック"/>
            <family val="3"/>
            <charset val="128"/>
          </rPr>
          <t>11/26訂正票あり
未定　→　○</t>
        </r>
      </text>
    </comment>
    <comment ref="AO83" authorId="0" shapeId="0" xr:uid="{328A3B26-6D26-4906-A952-725A1BDCC7E9}">
      <text>
        <r>
          <rPr>
            <b/>
            <sz val="9"/>
            <color indexed="81"/>
            <rFont val="MS P ゴシック"/>
            <family val="3"/>
            <charset val="128"/>
          </rPr>
          <t>11/14確認
R6同様、インフルはかかりつけのみ
11/22訂正票あり
高齢者インフルはかかりつけのみ　→　かかりつけの方のみ</t>
        </r>
      </text>
    </comment>
    <comment ref="AP83" authorId="0" shapeId="0" xr:uid="{83B4D81E-1FC3-4A91-85F8-D9853AD6DF69}">
      <text>
        <r>
          <rPr>
            <b/>
            <sz val="9"/>
            <color indexed="81"/>
            <rFont val="MS P ゴシック"/>
            <family val="3"/>
            <charset val="128"/>
          </rPr>
          <t>11/26　訂正票あり
可能（翻訳機による対応）　→　不可</t>
        </r>
      </text>
    </comment>
    <comment ref="AK85" authorId="0" shapeId="0" xr:uid="{1C6C4768-9E83-4259-BB60-2BE2587D2C0B}">
      <text>
        <r>
          <rPr>
            <sz val="9"/>
            <color indexed="81"/>
            <rFont val="MS P ゴシック"/>
            <family val="3"/>
            <charset val="128"/>
          </rPr>
          <t>R7.9.12変更届あり</t>
        </r>
      </text>
    </comment>
    <comment ref="AL85" authorId="0" shapeId="0" xr:uid="{BCB8106A-914E-4BBF-86F6-3C73C97950EF}">
      <text>
        <r>
          <rPr>
            <sz val="9"/>
            <color indexed="81"/>
            <rFont val="MS P ゴシック"/>
            <family val="3"/>
            <charset val="128"/>
          </rPr>
          <t>R7.9.12変更届あり</t>
        </r>
      </text>
    </comment>
    <comment ref="AK87" authorId="0" shapeId="0" xr:uid="{56BCC1BE-8C9D-4361-9FC0-44A1FBCFBDD2}">
      <text>
        <r>
          <rPr>
            <sz val="9"/>
            <color indexed="81"/>
            <rFont val="MS P ゴシック"/>
            <family val="3"/>
            <charset val="128"/>
          </rPr>
          <t>3/3 修正依頼あり</t>
        </r>
      </text>
    </comment>
    <comment ref="AL87" authorId="0" shapeId="0" xr:uid="{681B362F-3CA3-4E87-88F2-40516C63345E}">
      <text>
        <r>
          <rPr>
            <sz val="9"/>
            <color indexed="81"/>
            <rFont val="MS P ゴシック"/>
            <family val="3"/>
            <charset val="128"/>
          </rPr>
          <t>3/3 修正依頼あり</t>
        </r>
      </text>
    </comment>
    <comment ref="AL89" authorId="0" shapeId="0" xr:uid="{16D107C9-BF7C-4247-A6BD-A67797277E5A}">
      <text>
        <r>
          <rPr>
            <sz val="9"/>
            <color indexed="81"/>
            <rFont val="MS P ゴシック"/>
            <family val="3"/>
            <charset val="128"/>
          </rPr>
          <t>2/21 訂正票あり（2.20調査)</t>
        </r>
      </text>
    </comment>
    <comment ref="AO89" authorId="0" shapeId="0" xr:uid="{1CA58710-2419-48AF-B4D3-410E852720CE}">
      <text>
        <r>
          <rPr>
            <b/>
            <sz val="9"/>
            <color indexed="81"/>
            <rFont val="MS P ゴシック"/>
            <family val="3"/>
            <charset val="128"/>
          </rPr>
          <t>11/14確認
昨年同様、かかりつけの方のみ</t>
        </r>
      </text>
    </comment>
    <comment ref="AO93" authorId="0" shapeId="0" xr:uid="{644D2B2B-F765-4B36-B7E7-AC9850794A5A}">
      <text>
        <r>
          <rPr>
            <b/>
            <sz val="9"/>
            <color indexed="81"/>
            <rFont val="MS P ゴシック"/>
            <family val="3"/>
            <charset val="128"/>
          </rPr>
          <t>11/14確認
R7～小児科Dr増えたので、かかりつけ以外もOK</t>
        </r>
      </text>
    </comment>
    <comment ref="AK94" authorId="0" shapeId="0" xr:uid="{39A49E14-B391-4137-AA7F-23BFE637470B}">
      <text>
        <r>
          <rPr>
            <b/>
            <sz val="9"/>
            <color indexed="81"/>
            <rFont val="MS P ゴシック"/>
            <family val="3"/>
            <charset val="128"/>
          </rPr>
          <t>R7.6.2 訂正票あり
×→〇</t>
        </r>
      </text>
    </comment>
    <comment ref="AO96" authorId="0" shapeId="0" xr:uid="{D4DB2507-7703-464B-ADD2-B364DE1DF101}">
      <text>
        <r>
          <rPr>
            <b/>
            <sz val="9"/>
            <color indexed="81"/>
            <rFont val="MS P ゴシック"/>
            <family val="3"/>
            <charset val="128"/>
          </rPr>
          <t>11/18確認
R6同様、かかりつけの方のみ</t>
        </r>
      </text>
    </comment>
    <comment ref="L97" authorId="0" shapeId="0" xr:uid="{61B40153-22AC-4057-8C62-F72580E3AD9D}">
      <text>
        <r>
          <rPr>
            <sz val="9"/>
            <color indexed="81"/>
            <rFont val="MS P ゴシック"/>
            <family val="3"/>
            <charset val="128"/>
          </rPr>
          <t xml:space="preserve">医療機関より7/4メールあり。アドレス変更
</t>
        </r>
      </text>
    </comment>
    <comment ref="AM97" authorId="0" shapeId="0" xr:uid="{AB72982C-D2FE-47D3-9B0A-5A9969000592}">
      <text>
        <r>
          <rPr>
            <b/>
            <sz val="9"/>
            <color indexed="81"/>
            <rFont val="MS P ゴシック"/>
            <family val="3"/>
            <charset val="128"/>
          </rPr>
          <t>訂正票あり
×　→　○</t>
        </r>
      </text>
    </comment>
    <comment ref="AO97" authorId="0" shapeId="0" xr:uid="{874259F3-EB79-42E8-85D9-9B07C40CC45D}">
      <text>
        <r>
          <rPr>
            <b/>
            <sz val="9"/>
            <color indexed="81"/>
            <rFont val="MS P ゴシック"/>
            <family val="3"/>
            <charset val="128"/>
          </rPr>
          <t>R7.1月　訂正票あり</t>
        </r>
      </text>
    </comment>
    <comment ref="AO98" authorId="0" shapeId="0" xr:uid="{444785E9-6464-41E9-8003-2160E9A5F415}">
      <text>
        <r>
          <rPr>
            <b/>
            <sz val="9"/>
            <color indexed="81"/>
            <rFont val="MS P ゴシック"/>
            <family val="3"/>
            <charset val="128"/>
          </rPr>
          <t>作成者:</t>
        </r>
        <r>
          <rPr>
            <sz val="9"/>
            <color indexed="81"/>
            <rFont val="MS P ゴシック"/>
            <family val="3"/>
            <charset val="128"/>
          </rPr>
          <t xml:space="preserve">
R7.5.22電話にて修正依頼</t>
        </r>
      </text>
    </comment>
    <comment ref="AO104" authorId="0" shapeId="0" xr:uid="{0BA6CBDF-5F5C-4B0F-B594-4DA6F9391656}">
      <text>
        <r>
          <rPr>
            <b/>
            <sz val="9"/>
            <color indexed="81"/>
            <rFont val="MS P ゴシック"/>
            <family val="3"/>
            <charset val="128"/>
          </rPr>
          <t>11/14確認
3歳以上→R6同様、1歳以上でOK
1/9修正依頼あり
1歳以上→小児インフルエンザは3歳以上</t>
        </r>
      </text>
    </comment>
    <comment ref="AD106" authorId="0" shapeId="0" xr:uid="{50997629-C3B0-4625-8CBE-347AE81711AB}">
      <text>
        <r>
          <rPr>
            <b/>
            <sz val="9"/>
            <color indexed="81"/>
            <rFont val="MS P ゴシック"/>
            <family val="3"/>
            <charset val="128"/>
          </rPr>
          <t>12/3　訂正票あり
○　→　×</t>
        </r>
      </text>
    </comment>
    <comment ref="AN107" authorId="0" shapeId="0" xr:uid="{1CEAA8B7-BB99-469C-9213-68BB888F95E0}">
      <text>
        <r>
          <rPr>
            <b/>
            <sz val="9"/>
            <color indexed="81"/>
            <rFont val="MS P ゴシック"/>
            <family val="3"/>
            <charset val="128"/>
          </rPr>
          <t>作成者:</t>
        </r>
        <r>
          <rPr>
            <sz val="9"/>
            <color indexed="81"/>
            <rFont val="MS P ゴシック"/>
            <family val="3"/>
            <charset val="128"/>
          </rPr>
          <t xml:space="preserve">
R7.7月修正</t>
        </r>
      </text>
    </comment>
    <comment ref="AI111" authorId="0" shapeId="0" xr:uid="{D6122098-32AD-47AF-A8C0-DE822E3223A0}">
      <text>
        <r>
          <rPr>
            <b/>
            <sz val="9"/>
            <color indexed="81"/>
            <rFont val="MS P ゴシック"/>
            <family val="3"/>
            <charset val="128"/>
          </rPr>
          <t>11/25　訂正票あり
○　→　×</t>
        </r>
      </text>
    </comment>
    <comment ref="AP111" authorId="0" shapeId="0" xr:uid="{E89F4E92-DA43-479B-9384-01971472256B}">
      <text>
        <r>
          <rPr>
            <b/>
            <sz val="9"/>
            <color indexed="81"/>
            <rFont val="MS P ゴシック"/>
            <family val="3"/>
            <charset val="128"/>
          </rPr>
          <t>最終版と比較し修正</t>
        </r>
      </text>
    </comment>
    <comment ref="AK112" authorId="0" shapeId="0" xr:uid="{7477E736-5C38-431B-9FD5-687BEB9363E0}">
      <text>
        <r>
          <rPr>
            <sz val="9"/>
            <color indexed="81"/>
            <rFont val="MS P ゴシック"/>
            <family val="3"/>
            <charset val="128"/>
          </rPr>
          <t>3/21 TEL有
×→〇</t>
        </r>
      </text>
    </comment>
    <comment ref="AL112" authorId="0" shapeId="0" xr:uid="{123B33DB-FCBA-4DCC-826F-0A25A1F80BDC}">
      <text>
        <r>
          <rPr>
            <sz val="9"/>
            <color indexed="81"/>
            <rFont val="MS P ゴシック"/>
            <family val="3"/>
            <charset val="128"/>
          </rPr>
          <t>2/21 訂正票あり（2.20調査)</t>
        </r>
      </text>
    </comment>
    <comment ref="AJ119" authorId="0" shapeId="0" xr:uid="{6FC02E62-5FA6-454B-989A-CFE9EAAB9B08}">
      <text>
        <r>
          <rPr>
            <b/>
            <sz val="9"/>
            <color indexed="81"/>
            <rFont val="MS P ゴシック"/>
            <family val="3"/>
            <charset val="128"/>
          </rPr>
          <t>11/25　訂正票あり
×　→　○</t>
        </r>
      </text>
    </comment>
    <comment ref="AK122" authorId="0" shapeId="0" xr:uid="{A4F24E34-B9B6-4080-A57D-141797025901}">
      <text>
        <r>
          <rPr>
            <b/>
            <sz val="9"/>
            <color indexed="81"/>
            <rFont val="MS P ゴシック"/>
            <family val="3"/>
            <charset val="128"/>
          </rPr>
          <t>1/21訂正票あり</t>
        </r>
      </text>
    </comment>
    <comment ref="C125" authorId="0" shapeId="0" xr:uid="{7DD7731A-0B25-4EDA-91EC-520119383C56}">
      <text>
        <r>
          <rPr>
            <b/>
            <sz val="9"/>
            <color indexed="81"/>
            <rFont val="MS P ゴシック"/>
            <family val="3"/>
            <charset val="128"/>
          </rPr>
          <t>11/22　訂正票あり
クリニック名変更</t>
        </r>
      </text>
    </comment>
    <comment ref="AK125" authorId="0" shapeId="0" xr:uid="{DC1BC425-BF0D-4EA1-BBEA-22AF3281A1D4}">
      <text>
        <r>
          <rPr>
            <sz val="9"/>
            <color indexed="81"/>
            <rFont val="MS P ゴシック"/>
            <family val="3"/>
            <charset val="128"/>
          </rPr>
          <t>2/3 訂正票あり
×→〇</t>
        </r>
      </text>
    </comment>
    <comment ref="AL125" authorId="0" shapeId="0" xr:uid="{56B5EDA0-11B7-4AB2-A1C9-7F6F5451AF3C}">
      <text>
        <r>
          <rPr>
            <sz val="9"/>
            <color indexed="81"/>
            <rFont val="MS P ゴシック"/>
            <family val="3"/>
            <charset val="128"/>
          </rPr>
          <t>2/3 訂正票あり
×→〇</t>
        </r>
      </text>
    </comment>
    <comment ref="AK129" authorId="0" shapeId="0" xr:uid="{6E2113E0-7641-405B-BFFF-13A6348CAA88}">
      <text>
        <r>
          <rPr>
            <b/>
            <sz val="9"/>
            <color indexed="81"/>
            <rFont val="MS P ゴシック"/>
            <family val="3"/>
            <charset val="128"/>
          </rPr>
          <t>作成者:</t>
        </r>
        <r>
          <rPr>
            <sz val="9"/>
            <color indexed="81"/>
            <rFont val="MS P ゴシック"/>
            <family val="3"/>
            <charset val="128"/>
          </rPr>
          <t xml:space="preserve">
R7.5/26変更届収受</t>
        </r>
      </text>
    </comment>
    <comment ref="AL129" authorId="0" shapeId="0" xr:uid="{DA642BE7-635B-4025-A926-8FE3AD88212F}">
      <text>
        <r>
          <rPr>
            <b/>
            <sz val="9"/>
            <color indexed="81"/>
            <rFont val="MS P ゴシック"/>
            <family val="3"/>
            <charset val="128"/>
          </rPr>
          <t>作成者:</t>
        </r>
        <r>
          <rPr>
            <sz val="9"/>
            <color indexed="81"/>
            <rFont val="MS P ゴシック"/>
            <family val="3"/>
            <charset val="128"/>
          </rPr>
          <t xml:space="preserve">
R7.5/26変更届収受</t>
        </r>
      </text>
    </comment>
    <comment ref="AO129" authorId="0" shapeId="0" xr:uid="{D6DABD96-F504-43C2-9FF6-BFBFB28DD954}">
      <text>
        <r>
          <rPr>
            <b/>
            <sz val="9"/>
            <color indexed="81"/>
            <rFont val="MS P ゴシック"/>
            <family val="3"/>
            <charset val="128"/>
          </rPr>
          <t>11/14確認
R6同様、小児インフルエンザは7歳以上</t>
        </r>
      </text>
    </comment>
    <comment ref="O132" authorId="0" shapeId="0" xr:uid="{645151E0-6055-4E3E-8FA4-5215513824F4}">
      <text>
        <r>
          <rPr>
            <sz val="9"/>
            <color indexed="81"/>
            <rFont val="MS P ゴシック"/>
            <family val="3"/>
            <charset val="128"/>
          </rPr>
          <t>2/13 調査票再提出</t>
        </r>
      </text>
    </comment>
    <comment ref="P132" authorId="0" shapeId="0" xr:uid="{873799FA-C060-4D3D-BE0E-0720B97BF351}">
      <text>
        <r>
          <rPr>
            <sz val="9"/>
            <color indexed="81"/>
            <rFont val="MS P ゴシック"/>
            <family val="3"/>
            <charset val="128"/>
          </rPr>
          <t>2/13 調査票再提出</t>
        </r>
      </text>
    </comment>
    <comment ref="Q132" authorId="0" shapeId="0" xr:uid="{CDF6C69A-6514-4AD8-8D7E-EC04EBCB75F2}">
      <text>
        <r>
          <rPr>
            <sz val="9"/>
            <color indexed="81"/>
            <rFont val="MS P ゴシック"/>
            <family val="3"/>
            <charset val="128"/>
          </rPr>
          <t>2/13 調査票再提出</t>
        </r>
      </text>
    </comment>
    <comment ref="R132" authorId="0" shapeId="0" xr:uid="{566B252F-DF9F-41D7-85F0-CE4D1010A8E5}">
      <text>
        <r>
          <rPr>
            <sz val="9"/>
            <color indexed="81"/>
            <rFont val="MS P ゴシック"/>
            <family val="3"/>
            <charset val="128"/>
          </rPr>
          <t>2/13 調査票再提出</t>
        </r>
      </text>
    </comment>
    <comment ref="S132" authorId="0" shapeId="0" xr:uid="{12CD408F-E1B2-4C43-82C0-BA8A29D89862}">
      <text>
        <r>
          <rPr>
            <sz val="9"/>
            <color indexed="81"/>
            <rFont val="MS P ゴシック"/>
            <family val="3"/>
            <charset val="128"/>
          </rPr>
          <t>2/13 調査票再提出</t>
        </r>
      </text>
    </comment>
    <comment ref="T132" authorId="0" shapeId="0" xr:uid="{128DA431-697E-46D6-96AA-A03F96557876}">
      <text>
        <r>
          <rPr>
            <sz val="9"/>
            <color indexed="81"/>
            <rFont val="MS P ゴシック"/>
            <family val="3"/>
            <charset val="128"/>
          </rPr>
          <t>2/13 調査票再提出</t>
        </r>
      </text>
    </comment>
    <comment ref="U132" authorId="0" shapeId="0" xr:uid="{16C90822-69C0-42B1-990C-ACC5F959AF04}">
      <text>
        <r>
          <rPr>
            <sz val="9"/>
            <color indexed="81"/>
            <rFont val="MS P ゴシック"/>
            <family val="3"/>
            <charset val="128"/>
          </rPr>
          <t>2/13 調査票再提出</t>
        </r>
      </text>
    </comment>
    <comment ref="V132" authorId="0" shapeId="0" xr:uid="{7AE7833C-5ACF-4E0D-9BD3-9199D6F08A82}">
      <text>
        <r>
          <rPr>
            <sz val="9"/>
            <color indexed="81"/>
            <rFont val="MS P ゴシック"/>
            <family val="3"/>
            <charset val="128"/>
          </rPr>
          <t>2/13 調査票再提出</t>
        </r>
      </text>
    </comment>
    <comment ref="W132" authorId="0" shapeId="0" xr:uid="{0A119C06-2D2F-4BDE-BC1C-97FC8F9FB313}">
      <text>
        <r>
          <rPr>
            <sz val="9"/>
            <color indexed="81"/>
            <rFont val="MS P ゴシック"/>
            <family val="3"/>
            <charset val="128"/>
          </rPr>
          <t>2/13 調査票再提出</t>
        </r>
      </text>
    </comment>
    <comment ref="X132" authorId="0" shapeId="0" xr:uid="{9779A361-029C-4DD8-BB4C-919A997C9DA0}">
      <text>
        <r>
          <rPr>
            <sz val="9"/>
            <color indexed="81"/>
            <rFont val="MS P ゴシック"/>
            <family val="3"/>
            <charset val="128"/>
          </rPr>
          <t>2/13 調査票再提出</t>
        </r>
      </text>
    </comment>
    <comment ref="Y132" authorId="0" shapeId="0" xr:uid="{286E452B-B125-4939-A9DA-482F3373291F}">
      <text>
        <r>
          <rPr>
            <sz val="9"/>
            <color indexed="81"/>
            <rFont val="MS P ゴシック"/>
            <family val="3"/>
            <charset val="128"/>
          </rPr>
          <t>2/13 調査票再提出</t>
        </r>
      </text>
    </comment>
    <comment ref="Z132" authorId="0" shapeId="0" xr:uid="{34EC794E-89E7-438B-A58D-F96F396E28AA}">
      <text>
        <r>
          <rPr>
            <sz val="9"/>
            <color indexed="81"/>
            <rFont val="MS P ゴシック"/>
            <family val="3"/>
            <charset val="128"/>
          </rPr>
          <t>2/13 調査票再提出</t>
        </r>
      </text>
    </comment>
    <comment ref="AA132" authorId="0" shapeId="0" xr:uid="{15F654EB-E798-406F-AECB-DD078CB57562}">
      <text>
        <r>
          <rPr>
            <sz val="9"/>
            <color indexed="81"/>
            <rFont val="MS P ゴシック"/>
            <family val="3"/>
            <charset val="128"/>
          </rPr>
          <t>2/13 調査票再提出</t>
        </r>
      </text>
    </comment>
    <comment ref="AB132" authorId="0" shapeId="0" xr:uid="{EB567746-F118-458A-B0E6-803DD578B0BF}">
      <text>
        <r>
          <rPr>
            <sz val="9"/>
            <color indexed="81"/>
            <rFont val="MS P ゴシック"/>
            <family val="3"/>
            <charset val="128"/>
          </rPr>
          <t>2/13 調査票再提出</t>
        </r>
      </text>
    </comment>
    <comment ref="AC132" authorId="0" shapeId="0" xr:uid="{E7C5012C-A686-4FA7-B569-70E613F0914A}">
      <text>
        <r>
          <rPr>
            <sz val="9"/>
            <color indexed="81"/>
            <rFont val="MS P ゴシック"/>
            <family val="3"/>
            <charset val="128"/>
          </rPr>
          <t>2/13 調査票再提出</t>
        </r>
      </text>
    </comment>
    <comment ref="AG132" authorId="0" shapeId="0" xr:uid="{6D071CE8-B305-4DD0-8230-05AF6F4A8A44}">
      <text>
        <r>
          <rPr>
            <sz val="9"/>
            <color indexed="81"/>
            <rFont val="MS P ゴシック"/>
            <family val="3"/>
            <charset val="128"/>
          </rPr>
          <t>2/13 調査票再提出</t>
        </r>
      </text>
    </comment>
    <comment ref="AH132" authorId="0" shapeId="0" xr:uid="{EDB0FAB8-D168-4335-8A3D-BCD8289E2F78}">
      <text>
        <r>
          <rPr>
            <sz val="9"/>
            <color indexed="81"/>
            <rFont val="MS P ゴシック"/>
            <family val="3"/>
            <charset val="128"/>
          </rPr>
          <t>2/13 調査票再提出</t>
        </r>
      </text>
    </comment>
    <comment ref="AI132" authorId="0" shapeId="0" xr:uid="{FF3D2BDD-DF92-4917-A8DB-6C54B9021012}">
      <text>
        <r>
          <rPr>
            <sz val="9"/>
            <color indexed="81"/>
            <rFont val="MS P ゴシック"/>
            <family val="3"/>
            <charset val="128"/>
          </rPr>
          <t>2/13 調査票再提出</t>
        </r>
      </text>
    </comment>
    <comment ref="AO133" authorId="0" shapeId="0" xr:uid="{571C7E32-C92A-43CC-8BF3-FD15BCE92FC0}">
      <text>
        <r>
          <rPr>
            <b/>
            <sz val="9"/>
            <color indexed="81"/>
            <rFont val="MS P ゴシック"/>
            <family val="3"/>
            <charset val="128"/>
          </rPr>
          <t>11/26　訂正票あり
MRは２期のみを削除</t>
        </r>
      </text>
    </comment>
    <comment ref="AK134" authorId="0" shapeId="0" xr:uid="{10C1BCAD-4008-4F34-9012-5B8501EB75BF}">
      <text>
        <r>
          <rPr>
            <b/>
            <sz val="9"/>
            <color indexed="81"/>
            <rFont val="MS P ゴシック"/>
            <family val="3"/>
            <charset val="128"/>
          </rPr>
          <t xml:space="preserve">R7.7.18　変更届提出あり　×→〇
</t>
        </r>
      </text>
    </comment>
    <comment ref="AL134" authorId="0" shapeId="0" xr:uid="{09338419-EF69-4BA7-B705-2071B42A2B79}">
      <text>
        <r>
          <rPr>
            <sz val="9"/>
            <color indexed="81"/>
            <rFont val="MS P ゴシック"/>
            <family val="3"/>
            <charset val="128"/>
          </rPr>
          <t>2/21 訂正票あり（2.20調査)</t>
        </r>
      </text>
    </comment>
    <comment ref="AI141" authorId="0" shapeId="0" xr:uid="{B0264E43-FD8B-4D72-9952-20A25B94CE3F}">
      <text>
        <r>
          <rPr>
            <b/>
            <sz val="9"/>
            <color indexed="81"/>
            <rFont val="MS P ゴシック"/>
            <family val="3"/>
            <charset val="128"/>
          </rPr>
          <t>11/26　訂正票あり
○　→　×</t>
        </r>
      </text>
    </comment>
    <comment ref="AK141" authorId="0" shapeId="0" xr:uid="{09344F77-6FBE-4194-8573-341312A622A7}">
      <text>
        <r>
          <rPr>
            <b/>
            <sz val="9"/>
            <color indexed="81"/>
            <rFont val="MS P ゴシック"/>
            <family val="3"/>
            <charset val="128"/>
          </rPr>
          <t>11/26　訂正票あり
×　→　○</t>
        </r>
      </text>
    </comment>
    <comment ref="AL141" authorId="0" shapeId="0" xr:uid="{50E8BFBE-A134-40EC-AC29-B3DE5EC1FA5C}">
      <text>
        <r>
          <rPr>
            <b/>
            <sz val="9"/>
            <color indexed="81"/>
            <rFont val="MS P ゴシック"/>
            <family val="3"/>
            <charset val="128"/>
          </rPr>
          <t>11/26　訂正票あり
×　→　○</t>
        </r>
      </text>
    </comment>
    <comment ref="T142" authorId="0" shapeId="0" xr:uid="{CCC77784-B999-4A91-B459-EA81815742D7}">
      <text>
        <r>
          <rPr>
            <b/>
            <sz val="9"/>
            <color indexed="81"/>
            <rFont val="MS P ゴシック"/>
            <family val="3"/>
            <charset val="128"/>
          </rPr>
          <t>11/25　訂正票あり
○　→　×</t>
        </r>
      </text>
    </comment>
    <comment ref="AL145" authorId="0" shapeId="0" xr:uid="{AF4AE62D-F72C-4A99-9408-AC3FC4D9FA4C}">
      <text>
        <r>
          <rPr>
            <b/>
            <sz val="9"/>
            <color indexed="81"/>
            <rFont val="MS P ゴシック"/>
            <family val="3"/>
            <charset val="128"/>
          </rPr>
          <t>R7.1月　訂正票あり</t>
        </r>
      </text>
    </comment>
    <comment ref="AD146" authorId="0" shapeId="0" xr:uid="{D92388D7-9EC8-4F66-8C00-9F8BA60C04B7}">
      <text>
        <r>
          <rPr>
            <b/>
            <sz val="9"/>
            <color indexed="81"/>
            <rFont val="MS P ゴシック"/>
            <family val="3"/>
            <charset val="128"/>
          </rPr>
          <t>R7.1月　訂正票あり</t>
        </r>
      </text>
    </comment>
    <comment ref="AE146" authorId="0" shapeId="0" xr:uid="{346A0633-DC19-4F85-BE79-F1C9D53868BE}">
      <text>
        <r>
          <rPr>
            <b/>
            <sz val="9"/>
            <color indexed="81"/>
            <rFont val="MS P ゴシック"/>
            <family val="3"/>
            <charset val="128"/>
          </rPr>
          <t>R7.1月　訂正票あり</t>
        </r>
      </text>
    </comment>
    <comment ref="AF146" authorId="0" shapeId="0" xr:uid="{45BA9037-8ACD-4354-AC70-7D72D38BE404}">
      <text>
        <r>
          <rPr>
            <b/>
            <sz val="9"/>
            <color indexed="81"/>
            <rFont val="MS P ゴシック"/>
            <family val="3"/>
            <charset val="128"/>
          </rPr>
          <t>R7.1月　訂正票あり R7.2 9価のみ〇TEL有</t>
        </r>
      </text>
    </comment>
    <comment ref="C149" authorId="0" shapeId="0" xr:uid="{E0C35B83-5F17-4B8E-A0E0-FFD5DC340F6C}">
      <text>
        <r>
          <rPr>
            <sz val="9"/>
            <color indexed="81"/>
            <rFont val="MS P ゴシック"/>
            <family val="3"/>
            <charset val="128"/>
          </rPr>
          <t>R7.6.3医師会より病院名変更の連絡あり。R7.6月より変更とのこと。</t>
        </r>
      </text>
    </comment>
    <comment ref="C150" authorId="0" shapeId="0" xr:uid="{270F6602-68FC-43BC-8316-D06142580671}">
      <text>
        <r>
          <rPr>
            <sz val="9"/>
            <color indexed="81"/>
            <rFont val="MS P ゴシック"/>
            <family val="3"/>
            <charset val="128"/>
          </rPr>
          <t>R7.5.23医師会より変更の連絡あり。R7.6月より名称変更とのこと</t>
        </r>
      </text>
    </comment>
    <comment ref="AK150" authorId="0" shapeId="0" xr:uid="{6437090A-20DF-4A22-B1D1-0541EAE4146B}">
      <text>
        <r>
          <rPr>
            <sz val="9"/>
            <color indexed="81"/>
            <rFont val="MS P ゴシック"/>
            <family val="3"/>
            <charset val="128"/>
          </rPr>
          <t xml:space="preserve">R7.9.11 変更届あり
</t>
        </r>
      </text>
    </comment>
    <comment ref="AL150" authorId="0" shapeId="0" xr:uid="{88B34BA0-519B-4BA2-B01B-D64CF0AAAA10}">
      <text>
        <r>
          <rPr>
            <sz val="9"/>
            <color indexed="81"/>
            <rFont val="MS P ゴシック"/>
            <family val="3"/>
            <charset val="128"/>
          </rPr>
          <t>R7.9.11 変更届あり</t>
        </r>
      </text>
    </comment>
    <comment ref="AO150" authorId="0" shapeId="0" xr:uid="{E233559A-01BE-4703-9B5C-35711BF52ACF}">
      <text>
        <r>
          <rPr>
            <b/>
            <sz val="9"/>
            <color indexed="81"/>
            <rFont val="MS P ゴシック"/>
            <family val="3"/>
            <charset val="128"/>
          </rPr>
          <t>11/14確認
R6同様、かかりつけの方のみ</t>
        </r>
      </text>
    </comment>
    <comment ref="AK151" authorId="0" shapeId="0" xr:uid="{A83D563B-2889-41B2-9F0B-4B02F9F713EA}">
      <text>
        <r>
          <rPr>
            <b/>
            <sz val="9"/>
            <color indexed="81"/>
            <rFont val="MS P ゴシック"/>
            <family val="3"/>
            <charset val="128"/>
          </rPr>
          <t>11/22　訂正票あり
未定　→　○</t>
        </r>
      </text>
    </comment>
    <comment ref="AL151" authorId="0" shapeId="0" xr:uid="{5D9DD2DE-2C19-4E1E-BEA9-AB2252E6BF54}">
      <text>
        <r>
          <rPr>
            <b/>
            <sz val="9"/>
            <color indexed="81"/>
            <rFont val="MS P ゴシック"/>
            <family val="3"/>
            <charset val="128"/>
          </rPr>
          <t>11/22　訂正票あり
未定　→　○</t>
        </r>
      </text>
    </comment>
    <comment ref="AO153" authorId="0" shapeId="0" xr:uid="{F29506F2-D793-4E1E-B4AF-04F023582481}">
      <text>
        <r>
          <rPr>
            <b/>
            <sz val="9"/>
            <color indexed="81"/>
            <rFont val="MS P ゴシック"/>
            <family val="3"/>
            <charset val="128"/>
          </rPr>
          <t>11/14確認
R6同様、高齢者インフルエンザはかかりつけの方のみ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56" authorId="0" shapeId="0" xr:uid="{D87C070A-6C1F-4A8D-B14B-DA3E392DE701}">
      <text>
        <r>
          <rPr>
            <b/>
            <sz val="9"/>
            <color indexed="81"/>
            <rFont val="MS P ゴシック"/>
            <family val="3"/>
            <charset val="128"/>
          </rPr>
          <t>作成者:</t>
        </r>
        <r>
          <rPr>
            <sz val="9"/>
            <color indexed="81"/>
            <rFont val="MS P ゴシック"/>
            <family val="3"/>
            <charset val="128"/>
          </rPr>
          <t xml:space="preserve">
12/5予防接種は男性も可とのこと</t>
        </r>
      </text>
    </comment>
    <comment ref="Z58" authorId="0" shapeId="0" xr:uid="{483CA013-1CE8-4D3E-97A1-316BE698F03C}">
      <text>
        <r>
          <rPr>
            <b/>
            <sz val="9"/>
            <color indexed="81"/>
            <rFont val="MS P ゴシック"/>
            <family val="3"/>
            <charset val="128"/>
          </rPr>
          <t>作成者:</t>
        </r>
        <r>
          <rPr>
            <sz val="9"/>
            <color indexed="81"/>
            <rFont val="MS P ゴシック"/>
            <family val="3"/>
            <charset val="128"/>
          </rPr>
          <t xml:space="preserve">
11/29桜HC確認後、FAXあり、付記削除</t>
        </r>
      </text>
    </comment>
    <comment ref="Z99" authorId="0" shapeId="0" xr:uid="{1E892176-5520-4B5C-BEA9-A05C05A47FC9}">
      <text>
        <r>
          <rPr>
            <b/>
            <sz val="9"/>
            <color indexed="81"/>
            <rFont val="MS P ゴシック"/>
            <family val="3"/>
            <charset val="128"/>
          </rPr>
          <t>作成者:</t>
        </r>
        <r>
          <rPr>
            <sz val="9"/>
            <color indexed="81"/>
            <rFont val="MS P ゴシック"/>
            <family val="3"/>
            <charset val="128"/>
          </rPr>
          <t xml:space="preserve">
2/2FAXあり、修正</t>
        </r>
      </text>
    </comment>
  </commentList>
</comments>
</file>

<file path=xl/sharedStrings.xml><?xml version="1.0" encoding="utf-8"?>
<sst xmlns="http://schemas.openxmlformats.org/spreadsheetml/2006/main" count="7964" uniqueCount="1770">
  <si>
    <t>×</t>
  </si>
  <si>
    <t>0297-57-0500</t>
    <phoneticPr fontId="4"/>
  </si>
  <si>
    <t>市外</t>
  </si>
  <si>
    <t>0297-38-8578</t>
    <phoneticPr fontId="4"/>
  </si>
  <si>
    <t>つくばみらい市富士見ヶ丘1-24-5</t>
  </si>
  <si>
    <t>不可</t>
  </si>
  <si>
    <t>つくばみらい市陽光台3-11-4</t>
  </si>
  <si>
    <t>つくばみらい市谷井田2215-4</t>
  </si>
  <si>
    <t>×</t>
    <phoneticPr fontId="4"/>
  </si>
  <si>
    <t>茎崎</t>
  </si>
  <si>
    <t>筑波</t>
  </si>
  <si>
    <t>大穂</t>
  </si>
  <si>
    <t>谷田部</t>
  </si>
  <si>
    <t>桜</t>
  </si>
  <si>
    <t>地区</t>
    <rPh sb="0" eb="2">
      <t>チク</t>
    </rPh>
    <phoneticPr fontId="4"/>
  </si>
  <si>
    <t>あおぞらほーむくりにっく</t>
  </si>
  <si>
    <t>あおやぎいいん</t>
  </si>
  <si>
    <t>いいおかいいん</t>
  </si>
  <si>
    <t>いけがみひふか</t>
  </si>
  <si>
    <t>うえのせいけいげか</t>
  </si>
  <si>
    <t>おおつかないかくりにっくしょうかきないか・じんぞうないか</t>
  </si>
  <si>
    <t>おおみくりにっく</t>
  </si>
  <si>
    <t>おかだいいん</t>
  </si>
  <si>
    <t>かえでくりにっく</t>
  </si>
  <si>
    <t>かしむらないかしょうかきかくりにっく</t>
  </si>
  <si>
    <t>くらたないかくりにっく</t>
  </si>
  <si>
    <t>さくらないか・こきゅうきないかくりにっく</t>
  </si>
  <si>
    <t>じびいんこうかおおはしいいん</t>
  </si>
  <si>
    <t>しぶやくりにっく</t>
  </si>
  <si>
    <t>すぎやまないかひふかくりにっく</t>
  </si>
  <si>
    <t>すずきいいん</t>
  </si>
  <si>
    <t>すとれすけあつくばくりにっく</t>
  </si>
  <si>
    <t>せせらぎ在宅くりにっく</t>
  </si>
  <si>
    <t>たかだせいけいげか</t>
  </si>
  <si>
    <t>たけぞのふぁみりーくりにっく</t>
  </si>
  <si>
    <t>つくばこくさいぶれすとくりにっく</t>
  </si>
  <si>
    <t>つくばしてぃあないかくりにっく</t>
  </si>
  <si>
    <t>つくばせんたーくりにっく</t>
  </si>
  <si>
    <t>つくばねむりとこころのくりにっく</t>
  </si>
  <si>
    <t>つくばびょういん</t>
  </si>
  <si>
    <t>つくばふらわーじびいんこうか</t>
  </si>
  <si>
    <t>つくばめでぃかるせんたーびょういん</t>
  </si>
  <si>
    <t>なみきないかくりにっく</t>
  </si>
  <si>
    <t>のぐちないかくりにっく</t>
  </si>
  <si>
    <t>ひろせないかしょうかきくりにっく</t>
  </si>
  <si>
    <t>みなみおおどおりくりにっく</t>
  </si>
  <si>
    <t>ゆーくりにっく</t>
  </si>
  <si>
    <t>りゅうせいだいこどもくりにっく</t>
  </si>
  <si>
    <t>あおきこどもくりにっく</t>
  </si>
  <si>
    <t>あまがいせいけいげかくりにっく</t>
  </si>
  <si>
    <t>ありたくりにっく</t>
  </si>
  <si>
    <t>いけのいいん</t>
  </si>
  <si>
    <t>いとうじびいんこうかくりにっく</t>
  </si>
  <si>
    <t>えはらこどもくりにっく</t>
  </si>
  <si>
    <t>おいかわじんひにょうきくりにっく</t>
  </si>
  <si>
    <t>おおのいいん</t>
  </si>
  <si>
    <t>おかのせいけいげか・ないかくりにっく</t>
  </si>
  <si>
    <t>おがわないか</t>
  </si>
  <si>
    <t>がくえんのもりきっずくりにっく</t>
  </si>
  <si>
    <t>がじゅまるくりにっくつくば</t>
  </si>
  <si>
    <t>かつらぎくりにっく</t>
  </si>
  <si>
    <t>かわいくりにっく</t>
  </si>
  <si>
    <t>きくちこきゅうきないかくりにっく</t>
  </si>
  <si>
    <t>きくちないかくりにっく</t>
  </si>
  <si>
    <t>ぐれーすくりにっく</t>
  </si>
  <si>
    <t>けんきゅうがくえんいいむらじびいんこうか</t>
  </si>
  <si>
    <t>けんきゅうがくえんくりにっく</t>
  </si>
  <si>
    <t>こいけいいん</t>
  </si>
  <si>
    <t>こまつないかくりにっく</t>
  </si>
  <si>
    <t>さかいせいけいげか</t>
  </si>
  <si>
    <t>さくまひふかくりにっく</t>
  </si>
  <si>
    <t>さとうくりにっく</t>
  </si>
  <si>
    <t>さんしゃいん・くりにっく</t>
  </si>
  <si>
    <t>しみずこどもくりにっく</t>
  </si>
  <si>
    <t>しょうじくりにっく</t>
  </si>
  <si>
    <t>すぎたにめでぃかるくりにっく</t>
  </si>
  <si>
    <t>たむらいいん</t>
  </si>
  <si>
    <t>ちかつくりにっく</t>
  </si>
  <si>
    <t>つくばがくえんくりにっく</t>
  </si>
  <si>
    <t>つくばがくえんびょういん</t>
  </si>
  <si>
    <t>つくばぎじゅつだいがくほけんかがくぶふぞくとうざいいがくとうごういりょうせんたー</t>
  </si>
  <si>
    <t>つくばきっずくりにっく</t>
  </si>
  <si>
    <t>つくばざいたくくりにっく</t>
  </si>
  <si>
    <t>つくばじんくりにっく</t>
  </si>
  <si>
    <t>つくばつじくりにっく</t>
  </si>
  <si>
    <t>つくばのうしんけいげか・ずつうくりにっく</t>
  </si>
  <si>
    <t>つくばはくあくりにっく</t>
  </si>
  <si>
    <t>とうごういいん</t>
  </si>
  <si>
    <t>なかじまこどもくりにっく</t>
  </si>
  <si>
    <t>なかのあいくりにっく</t>
  </si>
  <si>
    <t>なないろきっずくりにっく</t>
  </si>
  <si>
    <t>なないろれでぃーすくりにっく</t>
  </si>
  <si>
    <t>なるしまくりにっく</t>
  </si>
  <si>
    <t>にのみやおちくりにっく</t>
  </si>
  <si>
    <t>ぬまじりせいけいげか・いちょうか</t>
  </si>
  <si>
    <t>ねもとくりにっく</t>
  </si>
  <si>
    <t>ひがしげかないかいいん</t>
  </si>
  <si>
    <t>まえじまれでぃーすくりにっく</t>
  </si>
  <si>
    <t>まつしろじびいんこうかくりにっく</t>
  </si>
  <si>
    <t>みなのくりにっくないかこきゅうきか</t>
  </si>
  <si>
    <t>みやかわないか・いちょうかいいん</t>
  </si>
  <si>
    <t>みやもとないかくりにっく</t>
  </si>
  <si>
    <t>やたべしんりょうじょ</t>
  </si>
  <si>
    <t>わたなべいいん</t>
  </si>
  <si>
    <t>いちはらびょういん</t>
  </si>
  <si>
    <t>おおほひふかくりにっく</t>
  </si>
  <si>
    <t>こだまざいたくくりにっく</t>
  </si>
  <si>
    <t>さかよりじびいんこうか</t>
  </si>
  <si>
    <t>しばはらいいん</t>
  </si>
  <si>
    <t>つくばきねんびょういん</t>
  </si>
  <si>
    <t>つくばそうごうくりにっく</t>
  </si>
  <si>
    <t>てらさきくりにっく</t>
  </si>
  <si>
    <t>なかがわいいん</t>
  </si>
  <si>
    <t>ひるとっぷくりにっく</t>
  </si>
  <si>
    <t>ほうじょういいん</t>
  </si>
  <si>
    <t>ほりかわくりにっく</t>
  </si>
  <si>
    <t>めどあぐりくりにっくつくば</t>
  </si>
  <si>
    <t>とよさとびょういん</t>
  </si>
  <si>
    <t>あつしくりにっく</t>
  </si>
  <si>
    <t>いいだいいん</t>
  </si>
  <si>
    <t>いいむらいいん</t>
  </si>
  <si>
    <t>おぐらいいん</t>
  </si>
  <si>
    <t>おだないかくりにっく</t>
  </si>
  <si>
    <t>きむらくりにっく</t>
  </si>
  <si>
    <t>さかよりいいん</t>
  </si>
  <si>
    <t>つくばちゅうおうびょういん</t>
  </si>
  <si>
    <t>はやしいいん</t>
  </si>
  <si>
    <t>ひろせいいん</t>
  </si>
  <si>
    <t>ひろせくりにっく</t>
  </si>
  <si>
    <t>かさいせいけいげかいいん</t>
  </si>
  <si>
    <t>くきざきあおいびょういん</t>
  </si>
  <si>
    <t>しみずせいけいげかりはびりくりにっく</t>
  </si>
  <si>
    <t>つくばいちょうびょういん</t>
  </si>
  <si>
    <t>つくばそうあいびょういん</t>
  </si>
  <si>
    <t>つくばはーとくりにっく</t>
  </si>
  <si>
    <t>ありまひふかくりにっく</t>
  </si>
  <si>
    <t>いしかわじびいんこうかくりにっく</t>
  </si>
  <si>
    <t>かのうせいけいげか</t>
  </si>
  <si>
    <t>つくばみらいふぁみりーくりにっく</t>
  </si>
  <si>
    <t>なかざわくりにっく</t>
  </si>
  <si>
    <t>ひらいいいん</t>
  </si>
  <si>
    <t>みどりくりにっくいいん</t>
  </si>
  <si>
    <t>みらいだいらくりにっく</t>
  </si>
  <si>
    <t>みらいだいらこどもくりにっく</t>
  </si>
  <si>
    <t>みらいのもりきっずくりにっく</t>
  </si>
  <si>
    <t>やいたいいん</t>
  </si>
  <si>
    <t>h_watanabe517@ybb.ne.jp</t>
  </si>
  <si>
    <t>つくば市小野崎476</t>
  </si>
  <si>
    <t>桜</t>
    <phoneticPr fontId="4"/>
  </si>
  <si>
    <t>谷田部</t>
    <phoneticPr fontId="4"/>
  </si>
  <si>
    <t>倉掛</t>
    <rPh sb="0" eb="2">
      <t>クラカケ</t>
    </rPh>
    <phoneticPr fontId="4"/>
  </si>
  <si>
    <t>つくば市谷田部6123－1</t>
  </si>
  <si>
    <t>谷田部診療所</t>
  </si>
  <si>
    <t>可能</t>
  </si>
  <si>
    <t>info@murashita-clinic.jp</t>
  </si>
  <si>
    <t>mirainomorikids@gmail.com</t>
  </si>
  <si>
    <t>市外</t>
    <phoneticPr fontId="4"/>
  </si>
  <si>
    <t>英語</t>
  </si>
  <si>
    <t>miyamoto@miyamoto-naika.jp</t>
  </si>
  <si>
    <t>英語／中国語</t>
  </si>
  <si>
    <t>kenji-2@intio.or.jp</t>
  </si>
  <si>
    <t>つくば市二の宮2-2-26</t>
  </si>
  <si>
    <t>miki.k.101@matsushiroent.jp</t>
  </si>
  <si>
    <t>つくば市松代4-8-1</t>
  </si>
  <si>
    <t>花畑</t>
    <rPh sb="0" eb="2">
      <t>ハナバタケ</t>
    </rPh>
    <phoneticPr fontId="4"/>
  </si>
  <si>
    <t>mhiro1027@yahoo.co.jp</t>
  </si>
  <si>
    <t>つくば市流星台26-8</t>
  </si>
  <si>
    <t>acml326@yahoo.co.jp</t>
  </si>
  <si>
    <t>hot0170@hirose-clinic.com</t>
  </si>
  <si>
    <t>つくば市北条85</t>
  </si>
  <si>
    <t>広瀬医院</t>
  </si>
  <si>
    <t>haiakiaki@gmail.com</t>
  </si>
  <si>
    <t>つくば市佐1004</t>
  </si>
  <si>
    <t>平井医院</t>
  </si>
  <si>
    <t>ひがし外科内科医院</t>
  </si>
  <si>
    <t>つくば市北条19-2</t>
  </si>
  <si>
    <t>林医院</t>
  </si>
  <si>
    <t>info@noguchi-cl.jp</t>
  </si>
  <si>
    <t>つくば市妻木635-1</t>
  </si>
  <si>
    <t>itaiyo.h2623@ozzio.jp</t>
  </si>
  <si>
    <t>鬼ケ窪</t>
    <rPh sb="0" eb="3">
      <t>オニガクボ</t>
    </rPh>
    <phoneticPr fontId="4"/>
  </si>
  <si>
    <t>nocc@intio.or.jp</t>
  </si>
  <si>
    <t>naru0085@mail2.accsnet.ne.jp</t>
  </si>
  <si>
    <t>つくば市館野363</t>
  </si>
  <si>
    <t>kosei-gorei@almond.ocn.ne.jp</t>
  </si>
  <si>
    <t>fuse@nanairo.or.jp</t>
  </si>
  <si>
    <t>代表番号</t>
  </si>
  <si>
    <t>nanairo.kids.clinic@nanairo.or.jp</t>
  </si>
  <si>
    <t>mienolion716@gmail.com</t>
  </si>
  <si>
    <t>naka-kodomo6027@nakajima-kids.jp</t>
  </si>
  <si>
    <t>nakazawaclinic@friend.ocn.ne.jp</t>
  </si>
  <si>
    <t>篠崎</t>
    <rPh sb="0" eb="2">
      <t>シノザキ</t>
    </rPh>
    <phoneticPr fontId="4"/>
  </si>
  <si>
    <t>田倉</t>
    <rPh sb="0" eb="2">
      <t>タクラ</t>
    </rPh>
    <phoneticPr fontId="4"/>
  </si>
  <si>
    <t>つくば市館野636</t>
  </si>
  <si>
    <t>東郷医院</t>
  </si>
  <si>
    <t>つくば市吉沼1437-1</t>
  </si>
  <si>
    <t>tsukuba.murai.seikei@gmail.com</t>
  </si>
  <si>
    <t>makimitu0121@icloud.com</t>
  </si>
  <si>
    <t>つくば市竹園2-18-2</t>
  </si>
  <si>
    <t>花室</t>
    <rPh sb="0" eb="2">
      <t>ハナムロ</t>
    </rPh>
    <phoneticPr fontId="4"/>
  </si>
  <si>
    <t>筑波病院</t>
  </si>
  <si>
    <t>つくば市苅間1622-1</t>
  </si>
  <si>
    <t>uketsuke@tsukuba-tsujicl.main.jp</t>
  </si>
  <si>
    <t>sogo-clinic@tsukuba-kinen.or.jp</t>
  </si>
  <si>
    <t>つくば市要65</t>
  </si>
  <si>
    <t>clinic@cityia.jp</t>
  </si>
  <si>
    <t>info@tsukubazaitaku.com</t>
  </si>
  <si>
    <t>つくば市西大沼637-5</t>
  </si>
  <si>
    <t>iji2@tsukuba-breast.jp</t>
  </si>
  <si>
    <t>ijika@tsukuba-kinen.or.jp</t>
  </si>
  <si>
    <t>つくば市要1187-299</t>
  </si>
  <si>
    <t>筑波記念病院</t>
  </si>
  <si>
    <t>tsukubaganka_yamadaiin@outlook.jp</t>
  </si>
  <si>
    <t>つくば市高崎41-13</t>
  </si>
  <si>
    <t>つくばがんかやまだいいん</t>
  </si>
  <si>
    <t>つくば眼科山田医院</t>
  </si>
  <si>
    <t>つくば市上横場2573-1</t>
  </si>
  <si>
    <t>筑波学園病院</t>
  </si>
  <si>
    <t>つくば市苅間1929-1</t>
  </si>
  <si>
    <t>nchikatsu@outlook.jp</t>
  </si>
  <si>
    <t>田村医院</t>
  </si>
  <si>
    <t>tfcmanager@tkznfcl.jp</t>
  </si>
  <si>
    <t>つくば市大角豆2012-72</t>
  </si>
  <si>
    <t>鈴木医院</t>
    <rPh sb="0" eb="2">
      <t>スズキ</t>
    </rPh>
    <rPh sb="2" eb="4">
      <t>イイン</t>
    </rPh>
    <phoneticPr fontId="4"/>
  </si>
  <si>
    <t>つくば市大角豆1379</t>
  </si>
  <si>
    <t>つくば市研究学園4-4-11</t>
  </si>
  <si>
    <t>中野</t>
    <rPh sb="0" eb="2">
      <t>ナカノ</t>
    </rPh>
    <phoneticPr fontId="4"/>
  </si>
  <si>
    <t>jiyuugaokaiin@gmail.com</t>
  </si>
  <si>
    <t>つくば市自由ヶ丘１６５－１９</t>
  </si>
  <si>
    <t>hshimizu2525@docomo.ne.jp</t>
  </si>
  <si>
    <t>つくば市東2-31-8</t>
  </si>
  <si>
    <t>大角豆</t>
    <rPh sb="0" eb="3">
      <t>ササギ</t>
    </rPh>
    <phoneticPr fontId="4"/>
  </si>
  <si>
    <t>siba-iin@bz03.plala.or.jp</t>
  </si>
  <si>
    <t>つくば市吉沼1151</t>
  </si>
  <si>
    <t>柴原医院</t>
  </si>
  <si>
    <t>つくば市谷田部6107-14</t>
  </si>
  <si>
    <t>sakura_clinic_tukuba@yahoo.co.jp</t>
  </si>
  <si>
    <t>sakayori_ent@yahoo.co.jp</t>
  </si>
  <si>
    <t>さかより耳鼻咽喉科</t>
  </si>
  <si>
    <t>酒寄医院</t>
  </si>
  <si>
    <t>support@sakanemclinic.com</t>
  </si>
  <si>
    <t>さかい整形外科</t>
  </si>
  <si>
    <t>komatsuclin@gmail.com</t>
  </si>
  <si>
    <t>つくば市上横場1178-1</t>
  </si>
  <si>
    <t>kodamazaitaku@gmail.com</t>
  </si>
  <si>
    <t>みどりの</t>
    <phoneticPr fontId="4"/>
  </si>
  <si>
    <t>小池医院</t>
    <rPh sb="0" eb="2">
      <t>コイケ</t>
    </rPh>
    <rPh sb="2" eb="4">
      <t>イイン</t>
    </rPh>
    <phoneticPr fontId="4"/>
  </si>
  <si>
    <t>niizawa@ken-cli.or.jp</t>
  </si>
  <si>
    <t>mail@grace-clinic.net</t>
  </si>
  <si>
    <t>つくば市下平塚870-2</t>
  </si>
  <si>
    <t>knc8181@ninus.ocn.ne.jp</t>
  </si>
  <si>
    <t>つくば市天宝喜714-1</t>
  </si>
  <si>
    <t>作谷</t>
    <rPh sb="0" eb="2">
      <t>ツクリヤ</t>
    </rPh>
    <phoneticPr fontId="4"/>
  </si>
  <si>
    <t>kmc-mc@iinet.ne.jp</t>
  </si>
  <si>
    <t>つくば市谷田部5915</t>
  </si>
  <si>
    <t>つくば市島名1851-4</t>
  </si>
  <si>
    <t>つくば市東平塚715-1</t>
  </si>
  <si>
    <t>kanoseikei393@gmail.com</t>
  </si>
  <si>
    <t>土浦市</t>
    <rPh sb="0" eb="3">
      <t>ツチウラシ</t>
    </rPh>
    <phoneticPr fontId="4"/>
  </si>
  <si>
    <t>かのう整形外科</t>
  </si>
  <si>
    <t>kaedeclinic1@gmail.com</t>
  </si>
  <si>
    <t>つくば市上広岡503-1</t>
  </si>
  <si>
    <t>odanaika1@flute.ocn.ne.jp</t>
  </si>
  <si>
    <t>つくば市小田2951-5</t>
  </si>
  <si>
    <t>つくば市沼田181</t>
  </si>
  <si>
    <t>小倉医院</t>
  </si>
  <si>
    <t>t-sakamoto@midorino-ogawa.com</t>
  </si>
  <si>
    <t>おがわ内科</t>
  </si>
  <si>
    <t>info@okano-seikei.com</t>
  </si>
  <si>
    <t>つくば市西大橋192</t>
  </si>
  <si>
    <t>西大橋</t>
    <rPh sb="0" eb="1">
      <t>ニシ</t>
    </rPh>
    <rPh sb="1" eb="3">
      <t>オオハシ</t>
    </rPh>
    <phoneticPr fontId="4"/>
  </si>
  <si>
    <t>mail@omi-clinic.or.jp</t>
  </si>
  <si>
    <t>つくば市古来320-5</t>
  </si>
  <si>
    <t>つくば市筑穂2-8-4</t>
  </si>
  <si>
    <t>tukubaet@gmail.com</t>
  </si>
  <si>
    <t>shuichiro_u@icloud.com</t>
  </si>
  <si>
    <t>つくば市大角豆974-1</t>
  </si>
  <si>
    <t>うえの整形外科</t>
  </si>
  <si>
    <t>つくば市みどりの2-59-2</t>
  </si>
  <si>
    <t>つくば市大曽根3681</t>
  </si>
  <si>
    <t>つくば市高野台2-16-8</t>
  </si>
  <si>
    <t>池野医院</t>
  </si>
  <si>
    <t>いけがみ皮膚科</t>
  </si>
  <si>
    <t>tsukuba_syoutarou@yahoo.co.jp</t>
  </si>
  <si>
    <t>sakuraiioka33303@khe.biglobe.ne.jp</t>
  </si>
  <si>
    <t>つくば市桜3－20－2</t>
  </si>
  <si>
    <t>aocli0701@silk.plala.or.jp</t>
  </si>
  <si>
    <t>対応言語</t>
  </si>
  <si>
    <t>住所</t>
    <rPh sb="0" eb="2">
      <t>ジュウショ</t>
    </rPh>
    <phoneticPr fontId="4"/>
  </si>
  <si>
    <t>つくば脳神経外科・頭痛クリニック</t>
  </si>
  <si>
    <t>0570-03-1355</t>
  </si>
  <si>
    <t>Tsukuba Murai Orthopaedic Clinic</t>
  </si>
  <si>
    <t>ロタウイルス</t>
  </si>
  <si>
    <t>ヒブ</t>
  </si>
  <si>
    <t>B型肝炎</t>
  </si>
  <si>
    <t>四種混合</t>
  </si>
  <si>
    <t>三種混合</t>
  </si>
  <si>
    <t>不活化ポリオ</t>
  </si>
  <si>
    <t>BCG</t>
  </si>
  <si>
    <t>MR</t>
    <phoneticPr fontId="4"/>
  </si>
  <si>
    <t>麻しん単独</t>
    <rPh sb="0" eb="1">
      <t>マ</t>
    </rPh>
    <rPh sb="3" eb="5">
      <t>タンドク</t>
    </rPh>
    <phoneticPr fontId="4"/>
  </si>
  <si>
    <t>風しん単独</t>
    <rPh sb="0" eb="1">
      <t>フウ</t>
    </rPh>
    <rPh sb="3" eb="5">
      <t>タンドク</t>
    </rPh>
    <phoneticPr fontId="4"/>
  </si>
  <si>
    <t>水痘</t>
  </si>
  <si>
    <t>日本脳炎</t>
  </si>
  <si>
    <t>二種混合</t>
  </si>
  <si>
    <t>おたふくかぜ</t>
  </si>
  <si>
    <t>かかりつけの方のみ</t>
  </si>
  <si>
    <t>clinic@otsukanaika.jp</t>
  </si>
  <si>
    <t>070-8956-0274</t>
  </si>
  <si>
    <t>info@gajumaru-clinic-tsukuba.jp</t>
  </si>
  <si>
    <t>kimuracl@ba2.so-net.ne.jp</t>
  </si>
  <si>
    <t>ahirayama@298kampo.com</t>
  </si>
  <si>
    <t>sollevriv@outlook.jp</t>
  </si>
  <si>
    <t>taikatuayahiro@gmail.com</t>
  </si>
  <si>
    <t>miraidairaclinic@mirror.ocn.ne.jp</t>
  </si>
  <si>
    <t>miraidairakids@icloud.com</t>
  </si>
  <si>
    <t>u-clinic@mail2.accsnet.ne.jp</t>
  </si>
  <si>
    <t>kataoka@s-tsukuba.com</t>
  </si>
  <si>
    <t>soumu@tmch.or.jp</t>
  </si>
  <si>
    <t>naomi.onoma27@b-leaf-clinic.com</t>
  </si>
  <si>
    <t>Arita clinic</t>
  </si>
  <si>
    <t>Tsukubatsuji　clinic</t>
  </si>
  <si>
    <t>Ninomiya Ochi clinic for children</t>
  </si>
  <si>
    <t>Green clinic</t>
  </si>
  <si>
    <t>U clinic</t>
  </si>
  <si>
    <t>小児インフルエンザは13歳以上</t>
  </si>
  <si>
    <t>小児インフルエンザは小学生以上</t>
  </si>
  <si>
    <t>英語</t>
    <rPh sb="0" eb="2">
      <t>エイゴ</t>
    </rPh>
    <phoneticPr fontId="4"/>
  </si>
  <si>
    <t>Sakuma skin clinic</t>
    <phoneticPr fontId="4"/>
  </si>
  <si>
    <t>不可</t>
    <phoneticPr fontId="4"/>
  </si>
  <si>
    <t>かかりつけの方のみ</t>
    <rPh sb="6" eb="7">
      <t>カタ</t>
    </rPh>
    <phoneticPr fontId="4"/>
  </si>
  <si>
    <t>renraku@aoyagi-iin.com</t>
  </si>
  <si>
    <t>つくば市沼田101番地</t>
  </si>
  <si>
    <t>sunshine.cl.3333@gmail.com</t>
  </si>
  <si>
    <t>t.sugitani@blue.plala.or.jp</t>
  </si>
  <si>
    <t>takadash@circus.ocn.ne.jp</t>
  </si>
  <si>
    <t>tsukuba@tsukubaichou.com</t>
  </si>
  <si>
    <t>つくば市高崎1008</t>
  </si>
  <si>
    <t>arakawaokihp@bridge.ocn.ne.jp</t>
  </si>
  <si>
    <t>つくば市篠崎2272-1</t>
  </si>
  <si>
    <t>felizmaejima2002@gmail.com</t>
  </si>
  <si>
    <t>小児インフルエンザは6歳以上</t>
  </si>
  <si>
    <t>kawai clinic</t>
  </si>
  <si>
    <t>Toyosato Hospital</t>
  </si>
  <si>
    <t>886-3315</t>
  </si>
  <si>
    <t>875-4804</t>
  </si>
  <si>
    <t>857-1522</t>
  </si>
  <si>
    <t>850-7878</t>
  </si>
  <si>
    <t>828-6339</t>
  </si>
  <si>
    <t>857-7526</t>
  </si>
  <si>
    <t>866-0025</t>
  </si>
  <si>
    <t>869-8222</t>
  </si>
  <si>
    <t>838-2700</t>
  </si>
  <si>
    <t>896-8733</t>
  </si>
  <si>
    <t>846-3022</t>
  </si>
  <si>
    <t>838-0050</t>
  </si>
  <si>
    <t>859-7060</t>
  </si>
  <si>
    <t>848-0888</t>
  </si>
  <si>
    <t>864-1712</t>
  </si>
  <si>
    <t>857-7373</t>
  </si>
  <si>
    <t>856-2300</t>
  </si>
  <si>
    <t>839-3770</t>
  </si>
  <si>
    <t>866-0108</t>
  </si>
  <si>
    <t>867-2471</t>
  </si>
  <si>
    <t>896-4575</t>
  </si>
  <si>
    <t>893-4159</t>
  </si>
  <si>
    <t>854-1881</t>
  </si>
  <si>
    <t>846-2780</t>
  </si>
  <si>
    <t>839-5070</t>
  </si>
  <si>
    <t>869-1211</t>
  </si>
  <si>
    <t>871-7777</t>
  </si>
  <si>
    <t>857-8181</t>
  </si>
  <si>
    <t>896-7772</t>
  </si>
  <si>
    <t>879-9770</t>
  </si>
  <si>
    <t>860-5355</t>
  </si>
  <si>
    <t>836-5320</t>
  </si>
  <si>
    <t>836-6612</t>
  </si>
  <si>
    <t>866-0106</t>
  </si>
  <si>
    <t>879-1187</t>
  </si>
  <si>
    <t>869-8090</t>
  </si>
  <si>
    <t>839-4141</t>
  </si>
  <si>
    <t>839-3333</t>
  </si>
  <si>
    <t>865-0511</t>
  </si>
  <si>
    <t>858-1350</t>
  </si>
  <si>
    <t>860-2525</t>
  </si>
  <si>
    <t>870-2202</t>
  </si>
  <si>
    <t>876-0888</t>
  </si>
  <si>
    <t>836-0405</t>
  </si>
  <si>
    <t>879-9310</t>
  </si>
  <si>
    <t>858-0055</t>
  </si>
  <si>
    <t>857-2058</t>
  </si>
  <si>
    <t>863-2888</t>
  </si>
  <si>
    <t>886-5959</t>
  </si>
  <si>
    <t>857-7712</t>
  </si>
  <si>
    <t>828-8700</t>
  </si>
  <si>
    <t>869-6820</t>
  </si>
  <si>
    <t>863-6990</t>
  </si>
  <si>
    <t>871-4936</t>
  </si>
  <si>
    <t>858-9589</t>
  </si>
  <si>
    <t>836-2825</t>
  </si>
  <si>
    <t>864-1212</t>
  </si>
  <si>
    <t>886-6123</t>
  </si>
  <si>
    <t>856-5500</t>
  </si>
  <si>
    <t>869-5480</t>
  </si>
  <si>
    <t>873-2511</t>
  </si>
  <si>
    <t>877-1221</t>
  </si>
  <si>
    <t>868-7170</t>
  </si>
  <si>
    <t>875-3578</t>
  </si>
  <si>
    <t>837-0208</t>
  </si>
  <si>
    <t>855-0777</t>
  </si>
  <si>
    <t>897-3081</t>
  </si>
  <si>
    <t>863-3561</t>
  </si>
  <si>
    <t>851-3511</t>
  </si>
  <si>
    <t>879-7878</t>
  </si>
  <si>
    <t>865-0034</t>
  </si>
  <si>
    <t>837-1785</t>
  </si>
  <si>
    <t>847-2631</t>
  </si>
  <si>
    <t>864-7760</t>
  </si>
  <si>
    <t>895-6027</t>
  </si>
  <si>
    <t>886-7716</t>
  </si>
  <si>
    <t>886-3541</t>
  </si>
  <si>
    <t>860-7716</t>
  </si>
  <si>
    <t>869-6969</t>
  </si>
  <si>
    <t>839-2170</t>
  </si>
  <si>
    <t>855-6688</t>
  </si>
  <si>
    <t>838-0203</t>
  </si>
  <si>
    <t>852-3001</t>
  </si>
  <si>
    <t>867-0114</t>
  </si>
  <si>
    <t>869-8317</t>
  </si>
  <si>
    <t>856-7070</t>
  </si>
  <si>
    <t>877-3130</t>
  </si>
  <si>
    <t>867-0127</t>
  </si>
  <si>
    <t>896-7786</t>
  </si>
  <si>
    <t>864-0006</t>
  </si>
  <si>
    <t>868-6611</t>
  </si>
  <si>
    <t>877-1002</t>
  </si>
  <si>
    <t>897-3310</t>
  </si>
  <si>
    <t>850-4159</t>
  </si>
  <si>
    <t>851-3697</t>
  </si>
  <si>
    <t>855-8777</t>
  </si>
  <si>
    <t>855-6565</t>
  </si>
  <si>
    <t>801-1658</t>
  </si>
  <si>
    <t>850-5530</t>
  </si>
  <si>
    <t>院長携帯</t>
  </si>
  <si>
    <t>rincharo2000@yahoo.co.jp</t>
  </si>
  <si>
    <t>可能</t>
    <phoneticPr fontId="4"/>
  </si>
  <si>
    <t>つくば市上ノ室887</t>
  </si>
  <si>
    <t>つくば市田水山975</t>
  </si>
  <si>
    <t>つくば市小野崎759-6</t>
  </si>
  <si>
    <t>つくば市谷田部776</t>
  </si>
  <si>
    <t>つくば市面野井1004-5</t>
  </si>
  <si>
    <t>つくば市梅園2－２０－９</t>
  </si>
  <si>
    <t>つくば市みどりの中央67-7</t>
  </si>
  <si>
    <t>土浦市小山田１丁目３９３番地</t>
  </si>
  <si>
    <t>つくば市作谷1125</t>
  </si>
  <si>
    <t>つくば市栗原3443</t>
  </si>
  <si>
    <t>つくば市筑穂2-4-12</t>
  </si>
  <si>
    <t>つくば市桜2-15-1</t>
  </si>
  <si>
    <t>つくば市天宝喜７２８番地１</t>
  </si>
  <si>
    <t>つくば市中野158-1</t>
  </si>
  <si>
    <t>つくば市栗原3963</t>
  </si>
  <si>
    <t>つくば市竹園2-8-19</t>
  </si>
  <si>
    <t>つくば市学園の森2-40-1</t>
  </si>
  <si>
    <t>つくば市高見原1-2-39</t>
  </si>
  <si>
    <t>つくば市小野崎286-7</t>
  </si>
  <si>
    <t>つくば市大角豆1761番地</t>
  </si>
  <si>
    <t>つくば市花室836-2</t>
  </si>
  <si>
    <t>つくばみらい市富士見ヶ丘1-8-1</t>
  </si>
  <si>
    <t>つくば市天久保1丁目3番地1</t>
  </si>
  <si>
    <t>つくば市田倉4725</t>
  </si>
  <si>
    <t>つくばみらい市紫峰ヶ丘1-6-7</t>
  </si>
  <si>
    <t>つくば市西大沼637-6</t>
  </si>
  <si>
    <t>つくば市松野木187-3</t>
  </si>
  <si>
    <t>つくば市小野崎446の１</t>
  </si>
  <si>
    <t>つくば市東2-26-16</t>
  </si>
  <si>
    <t>つくば市花畑3-28-8</t>
  </si>
  <si>
    <t>つくば市上横場423-6</t>
  </si>
  <si>
    <t>つくば市倉掛1208-1</t>
  </si>
  <si>
    <t>つくばみらいえんどうれでぃーすくりにっく</t>
    <phoneticPr fontId="4"/>
  </si>
  <si>
    <t>わかすぎせいけいげか・てのげかくりにっく</t>
    <phoneticPr fontId="4"/>
  </si>
  <si>
    <t>867-1211</t>
  </si>
  <si>
    <t>857-2132</t>
  </si>
  <si>
    <t>863-0606</t>
  </si>
  <si>
    <t>863-5252</t>
  </si>
  <si>
    <t>851-9001</t>
  </si>
  <si>
    <t>856-7100</t>
  </si>
  <si>
    <t>836-0654</t>
  </si>
  <si>
    <t>863-2033</t>
  </si>
  <si>
    <t>839-9151</t>
  </si>
  <si>
    <t>852-1105</t>
  </si>
  <si>
    <t>838-2400</t>
  </si>
  <si>
    <t>837-1806</t>
  </si>
  <si>
    <t>886-9798</t>
  </si>
  <si>
    <t>847-0550</t>
  </si>
  <si>
    <t>851-0550</t>
  </si>
  <si>
    <t>875-5565</t>
  </si>
  <si>
    <t>873-5050</t>
  </si>
  <si>
    <t>893-5190</t>
  </si>
  <si>
    <t>つくば市苅間196-1</t>
  </si>
  <si>
    <t>cl-katsuragi-114@outlook.jp</t>
  </si>
  <si>
    <t>つくば市金田2029-1</t>
  </si>
  <si>
    <t>shibuyaclinictkb@icloud.com</t>
  </si>
  <si>
    <t>tsukuba-cc@outlook.jp</t>
  </si>
  <si>
    <t>つくば市北条5118</t>
  </si>
  <si>
    <t>a-hanyu@samba.ocn.ne.jp</t>
  </si>
  <si>
    <t>つくば市高見原1-7-81</t>
  </si>
  <si>
    <t>tsukubaheartclinic@yahoo.co.jp</t>
  </si>
  <si>
    <t>miyudaiay@gmail.com</t>
  </si>
  <si>
    <t>vaccine.r3@gmail.com</t>
  </si>
  <si>
    <t>info@sugiyama-cl.com</t>
  </si>
  <si>
    <t>info@seseragicl.com</t>
  </si>
  <si>
    <t>kitaichi@ar.wakwak.com</t>
  </si>
  <si>
    <t>みどりのこどもくりにっく</t>
    <phoneticPr fontId="4"/>
  </si>
  <si>
    <t>あいつくばくりにっく</t>
    <phoneticPr fontId="4"/>
  </si>
  <si>
    <t>こくさいはーとすりーぷくりにっくつくば</t>
    <phoneticPr fontId="4"/>
  </si>
  <si>
    <t>ふかやないかりうまちくりにっく</t>
    <phoneticPr fontId="4"/>
  </si>
  <si>
    <t>aoki@homeon.jp</t>
  </si>
  <si>
    <t>定期予防接種委託料請求書</t>
    <rPh sb="2" eb="4">
      <t>ヨボウ</t>
    </rPh>
    <rPh sb="4" eb="6">
      <t>セッシュ</t>
    </rPh>
    <phoneticPr fontId="4"/>
  </si>
  <si>
    <t>-</t>
    <phoneticPr fontId="4"/>
  </si>
  <si>
    <t>つくば市
医療機関コード</t>
    <rPh sb="3" eb="4">
      <t>シ</t>
    </rPh>
    <rPh sb="5" eb="7">
      <t>イリョウ</t>
    </rPh>
    <rPh sb="7" eb="9">
      <t>キカン</t>
    </rPh>
    <phoneticPr fontId="4"/>
  </si>
  <si>
    <t>（</t>
    <phoneticPr fontId="4"/>
  </si>
  <si>
    <t>年</t>
    <rPh sb="0" eb="1">
      <t>ネン</t>
    </rPh>
    <phoneticPr fontId="4"/>
  </si>
  <si>
    <t>月分</t>
    <rPh sb="0" eb="1">
      <t>ガツ</t>
    </rPh>
    <rPh sb="1" eb="2">
      <t>ブン</t>
    </rPh>
    <phoneticPr fontId="4"/>
  </si>
  <si>
    <t>）</t>
    <phoneticPr fontId="4"/>
  </si>
  <si>
    <t>合計金額　</t>
    <rPh sb="0" eb="2">
      <t>ゴウケイ</t>
    </rPh>
    <rPh sb="2" eb="4">
      <t>キンガク</t>
    </rPh>
    <phoneticPr fontId="20"/>
  </si>
  <si>
    <t>予防接種の種類</t>
    <rPh sb="0" eb="2">
      <t>ヨボウ</t>
    </rPh>
    <rPh sb="2" eb="4">
      <t>セッシュ</t>
    </rPh>
    <rPh sb="5" eb="7">
      <t>シュルイ</t>
    </rPh>
    <phoneticPr fontId="4"/>
  </si>
  <si>
    <t>金額(円)</t>
    <rPh sb="0" eb="2">
      <t>キンガク</t>
    </rPh>
    <rPh sb="3" eb="4">
      <t>エン</t>
    </rPh>
    <phoneticPr fontId="4"/>
  </si>
  <si>
    <t>単価(税込)　</t>
    <rPh sb="0" eb="2">
      <t>タンカ</t>
    </rPh>
    <rPh sb="3" eb="5">
      <t>ゼイコミ</t>
    </rPh>
    <phoneticPr fontId="4"/>
  </si>
  <si>
    <t>人数</t>
    <rPh sb="0" eb="2">
      <t>ニンズウ</t>
    </rPh>
    <phoneticPr fontId="4"/>
  </si>
  <si>
    <t>定　　期　　接　　種</t>
    <rPh sb="0" eb="1">
      <t>テイ</t>
    </rPh>
    <rPh sb="3" eb="4">
      <t>キ</t>
    </rPh>
    <rPh sb="6" eb="7">
      <t>セッ</t>
    </rPh>
    <rPh sb="9" eb="10">
      <t>タネ</t>
    </rPh>
    <phoneticPr fontId="4"/>
  </si>
  <si>
    <t>小　　　　　児</t>
    <rPh sb="0" eb="1">
      <t>ショウ</t>
    </rPh>
    <rPh sb="6" eb="7">
      <t>ジ</t>
    </rPh>
    <phoneticPr fontId="4"/>
  </si>
  <si>
    <r>
      <t>　五種混合　</t>
    </r>
    <r>
      <rPr>
        <sz val="6"/>
        <color theme="1"/>
        <rFont val="ＭＳ Ｐゴシック"/>
        <family val="3"/>
        <charset val="128"/>
        <scheme val="minor"/>
      </rPr>
      <t>ジフテリア、百日せき、急性灰白髄炎、破傷風（ＤＰＴ-ＩＰＶ）、Ｈｉｂ</t>
    </r>
    <rPh sb="1" eb="2">
      <t>ゴ</t>
    </rPh>
    <rPh sb="2" eb="3">
      <t>シュ</t>
    </rPh>
    <rPh sb="3" eb="5">
      <t>コンゴウ</t>
    </rPh>
    <rPh sb="12" eb="14">
      <t>ヒャクニチ</t>
    </rPh>
    <rPh sb="17" eb="19">
      <t>キュウセイ</t>
    </rPh>
    <rPh sb="19" eb="20">
      <t>ハイ</t>
    </rPh>
    <rPh sb="20" eb="21">
      <t>ハク</t>
    </rPh>
    <rPh sb="21" eb="22">
      <t>ズイ</t>
    </rPh>
    <rPh sb="22" eb="23">
      <t>エン</t>
    </rPh>
    <rPh sb="24" eb="27">
      <t>ハショウフウ</t>
    </rPh>
    <phoneticPr fontId="26"/>
  </si>
  <si>
    <r>
      <t>　四種混合　</t>
    </r>
    <r>
      <rPr>
        <sz val="6"/>
        <color theme="1"/>
        <rFont val="ＭＳ Ｐゴシック"/>
        <family val="3"/>
        <charset val="128"/>
        <scheme val="minor"/>
      </rPr>
      <t>ジフテリア、百日せき、急性灰白髄炎、破傷風（ＤＰＴ-ＩＰＶ）</t>
    </r>
    <rPh sb="1" eb="3">
      <t>４シュ</t>
    </rPh>
    <rPh sb="3" eb="5">
      <t>コンゴウ</t>
    </rPh>
    <rPh sb="12" eb="14">
      <t>ヒャクニチ</t>
    </rPh>
    <rPh sb="17" eb="19">
      <t>キュウセイ</t>
    </rPh>
    <rPh sb="19" eb="20">
      <t>ハイ</t>
    </rPh>
    <rPh sb="20" eb="21">
      <t>ハク</t>
    </rPh>
    <rPh sb="21" eb="22">
      <t>ズイ</t>
    </rPh>
    <rPh sb="22" eb="23">
      <t>エン</t>
    </rPh>
    <rPh sb="24" eb="27">
      <t>ハショウフウ</t>
    </rPh>
    <phoneticPr fontId="26"/>
  </si>
  <si>
    <r>
      <t>　三種混合　</t>
    </r>
    <r>
      <rPr>
        <sz val="6"/>
        <color theme="1"/>
        <rFont val="ＭＳ Ｐゴシック"/>
        <family val="3"/>
        <charset val="128"/>
        <scheme val="minor"/>
      </rPr>
      <t>ジフテリア、百日せき、破傷風（ＤＰＴ）</t>
    </r>
    <rPh sb="1" eb="3">
      <t>３シュ</t>
    </rPh>
    <rPh sb="3" eb="5">
      <t>コンゴウ</t>
    </rPh>
    <rPh sb="12" eb="14">
      <t>ヒャクニチ</t>
    </rPh>
    <rPh sb="17" eb="20">
      <t>ハショウフウ</t>
    </rPh>
    <phoneticPr fontId="26"/>
  </si>
  <si>
    <r>
      <t>　二種混合　</t>
    </r>
    <r>
      <rPr>
        <sz val="6"/>
        <color theme="1"/>
        <rFont val="ＭＳ Ｐゴシック"/>
        <family val="3"/>
        <charset val="128"/>
        <scheme val="minor"/>
      </rPr>
      <t>ジフテリア、破傷風（ＤＴ）</t>
    </r>
    <rPh sb="1" eb="3">
      <t>２シュ</t>
    </rPh>
    <rPh sb="3" eb="5">
      <t>コンゴウ</t>
    </rPh>
    <rPh sb="12" eb="15">
      <t>ハショウフウ</t>
    </rPh>
    <phoneticPr fontId="26"/>
  </si>
  <si>
    <t>　麻しん、風しん（ＭＲ）</t>
    <rPh sb="1" eb="2">
      <t>マ</t>
    </rPh>
    <rPh sb="5" eb="6">
      <t>フウ</t>
    </rPh>
    <phoneticPr fontId="26"/>
  </si>
  <si>
    <t>　麻しん</t>
    <rPh sb="1" eb="2">
      <t>マ</t>
    </rPh>
    <phoneticPr fontId="26"/>
  </si>
  <si>
    <t>　風しん</t>
    <rPh sb="1" eb="2">
      <t>フウ</t>
    </rPh>
    <phoneticPr fontId="26"/>
  </si>
  <si>
    <t>　日本脳炎</t>
    <rPh sb="1" eb="3">
      <t>ニホン</t>
    </rPh>
    <rPh sb="3" eb="5">
      <t>ノウエン</t>
    </rPh>
    <phoneticPr fontId="26"/>
  </si>
  <si>
    <t>　9歳未満</t>
    <rPh sb="2" eb="3">
      <t>サイ</t>
    </rPh>
    <rPh sb="3" eb="5">
      <t>ミマン</t>
    </rPh>
    <phoneticPr fontId="4"/>
  </si>
  <si>
    <t>　9歳以上</t>
    <rPh sb="2" eb="3">
      <t>サイ</t>
    </rPh>
    <rPh sb="3" eb="5">
      <t>イジョウ</t>
    </rPh>
    <phoneticPr fontId="4"/>
  </si>
  <si>
    <t>　結核（ＢＣＧ）</t>
    <rPh sb="1" eb="3">
      <t>ケッカク</t>
    </rPh>
    <phoneticPr fontId="26"/>
  </si>
  <si>
    <t>　急性灰白髄炎（不活化ポリオ）</t>
    <rPh sb="1" eb="3">
      <t>キュウセイ</t>
    </rPh>
    <rPh sb="3" eb="4">
      <t>ハイ</t>
    </rPh>
    <rPh sb="4" eb="5">
      <t>ハク</t>
    </rPh>
    <rPh sb="5" eb="6">
      <t>ズイ</t>
    </rPh>
    <rPh sb="6" eb="7">
      <t>エン</t>
    </rPh>
    <rPh sb="8" eb="11">
      <t>フカツカ</t>
    </rPh>
    <phoneticPr fontId="26"/>
  </si>
  <si>
    <t>ヒトパピローマ
（子宮頸がん）</t>
    <rPh sb="9" eb="11">
      <t>シキュウ</t>
    </rPh>
    <rPh sb="11" eb="12">
      <t>ケイ</t>
    </rPh>
    <phoneticPr fontId="26"/>
  </si>
  <si>
    <t>サーバリックス・ガーダシル</t>
    <phoneticPr fontId="4"/>
  </si>
  <si>
    <t>シルガード</t>
    <phoneticPr fontId="4"/>
  </si>
  <si>
    <t>　Ｈｉｂ（インフルエンザ菌ｂ型）</t>
    <rPh sb="12" eb="13">
      <t>キン</t>
    </rPh>
    <rPh sb="14" eb="15">
      <t>カタ</t>
    </rPh>
    <phoneticPr fontId="26"/>
  </si>
  <si>
    <t>　小児用肺炎球菌</t>
    <rPh sb="1" eb="4">
      <t>ショウニヨウ</t>
    </rPh>
    <rPh sb="4" eb="6">
      <t>ハイエン</t>
    </rPh>
    <rPh sb="6" eb="8">
      <t>キュウキン</t>
    </rPh>
    <phoneticPr fontId="26"/>
  </si>
  <si>
    <t>　水痘</t>
    <rPh sb="1" eb="3">
      <t>スイトウ</t>
    </rPh>
    <phoneticPr fontId="26"/>
  </si>
  <si>
    <t>　Ｂ型肝炎</t>
    <rPh sb="2" eb="3">
      <t>ガタ</t>
    </rPh>
    <rPh sb="3" eb="5">
      <t>カンエン</t>
    </rPh>
    <phoneticPr fontId="26"/>
  </si>
  <si>
    <t>　ロタリックス</t>
    <phoneticPr fontId="4"/>
  </si>
  <si>
    <t>　ロタテック</t>
    <phoneticPr fontId="4"/>
  </si>
  <si>
    <t>　予診のみ(小児定期のみ)</t>
    <rPh sb="1" eb="2">
      <t>ヨ</t>
    </rPh>
    <rPh sb="2" eb="3">
      <t>シン</t>
    </rPh>
    <rPh sb="6" eb="8">
      <t>ショウニ</t>
    </rPh>
    <rPh sb="8" eb="10">
      <t>テイキ</t>
    </rPh>
    <phoneticPr fontId="26"/>
  </si>
  <si>
    <t>高齢者</t>
    <rPh sb="0" eb="3">
      <t>コウレイシャ</t>
    </rPh>
    <phoneticPr fontId="4"/>
  </si>
  <si>
    <t>　高齢者肺炎球菌</t>
    <rPh sb="1" eb="4">
      <t>コウレイシャ</t>
    </rPh>
    <rPh sb="4" eb="6">
      <t>ハイエン</t>
    </rPh>
    <rPh sb="6" eb="8">
      <t>キュウキン</t>
    </rPh>
    <phoneticPr fontId="4"/>
  </si>
  <si>
    <t>　一般</t>
    <rPh sb="1" eb="3">
      <t>イッパン</t>
    </rPh>
    <phoneticPr fontId="4"/>
  </si>
  <si>
    <t>合計</t>
    <rPh sb="0" eb="2">
      <t>ゴウケイ</t>
    </rPh>
    <phoneticPr fontId="4"/>
  </si>
  <si>
    <t>上記の金額を請求します。</t>
    <rPh sb="0" eb="2">
      <t>ジョウキ</t>
    </rPh>
    <rPh sb="3" eb="5">
      <t>キンガク</t>
    </rPh>
    <rPh sb="6" eb="8">
      <t>セイキュウ</t>
    </rPh>
    <phoneticPr fontId="20"/>
  </si>
  <si>
    <t>月</t>
    <rPh sb="0" eb="1">
      <t>ツキ</t>
    </rPh>
    <phoneticPr fontId="4"/>
  </si>
  <si>
    <t>日</t>
    <rPh sb="0" eb="1">
      <t>ニチ</t>
    </rPh>
    <phoneticPr fontId="4"/>
  </si>
  <si>
    <t>〒</t>
    <phoneticPr fontId="4"/>
  </si>
  <si>
    <t>所在地</t>
    <rPh sb="0" eb="3">
      <t>ショザイチ</t>
    </rPh>
    <phoneticPr fontId="20"/>
  </si>
  <si>
    <t>　つくば市
　医療機関コード</t>
    <rPh sb="4" eb="5">
      <t>シ</t>
    </rPh>
    <rPh sb="7" eb="9">
      <t>イリョウ</t>
    </rPh>
    <rPh sb="9" eb="11">
      <t>キカン</t>
    </rPh>
    <phoneticPr fontId="4"/>
  </si>
  <si>
    <t>医療機関名</t>
    <rPh sb="0" eb="2">
      <t>イリョウ</t>
    </rPh>
    <rPh sb="2" eb="5">
      <t>キカンメイ</t>
    </rPh>
    <phoneticPr fontId="20"/>
  </si>
  <si>
    <t>代表者名</t>
    <rPh sb="0" eb="3">
      <t>ダイヒョウシャ</t>
    </rPh>
    <rPh sb="3" eb="4">
      <t>メイ</t>
    </rPh>
    <phoneticPr fontId="20"/>
  </si>
  <si>
    <t>電話番号</t>
    <rPh sb="0" eb="2">
      <t>デンワ</t>
    </rPh>
    <rPh sb="2" eb="4">
      <t>バンゴウ</t>
    </rPh>
    <phoneticPr fontId="20"/>
  </si>
  <si>
    <t>つくば市長　　宛</t>
    <rPh sb="3" eb="5">
      <t>シチョウ</t>
    </rPh>
    <rPh sb="7" eb="8">
      <t>アテ</t>
    </rPh>
    <phoneticPr fontId="20"/>
  </si>
  <si>
    <t>※翌月５日までに、つくば市医師会へ提出してください。</t>
    <rPh sb="13" eb="16">
      <t>イシカイ</t>
    </rPh>
    <phoneticPr fontId="20"/>
  </si>
  <si>
    <t>※３月分の報告については、最終報告日である４月５日を厳守してください。</t>
    <phoneticPr fontId="20"/>
  </si>
  <si>
    <t>※振込先に変更があった場合は、速やかにつくば市医師会へ別紙にて報告してください。</t>
    <rPh sb="1" eb="3">
      <t>フリコミ</t>
    </rPh>
    <rPh sb="3" eb="4">
      <t>サキ</t>
    </rPh>
    <rPh sb="5" eb="7">
      <t>ヘンコウ</t>
    </rPh>
    <rPh sb="11" eb="13">
      <t>バアイ</t>
    </rPh>
    <rPh sb="15" eb="16">
      <t>スミ</t>
    </rPh>
    <rPh sb="22" eb="23">
      <t>シ</t>
    </rPh>
    <rPh sb="23" eb="26">
      <t>イシカイ</t>
    </rPh>
    <rPh sb="27" eb="29">
      <t>ベッシ</t>
    </rPh>
    <rPh sb="31" eb="33">
      <t>ホウコク</t>
    </rPh>
    <phoneticPr fontId="20"/>
  </si>
  <si>
    <t>任意予防接種実施報告書兼請求書　</t>
    <rPh sb="0" eb="2">
      <t>ニンイ</t>
    </rPh>
    <rPh sb="2" eb="4">
      <t>ヨボウ</t>
    </rPh>
    <rPh sb="4" eb="6">
      <t>セッシュ</t>
    </rPh>
    <rPh sb="6" eb="8">
      <t>ジッシ</t>
    </rPh>
    <rPh sb="8" eb="11">
      <t>ホウコクショ</t>
    </rPh>
    <rPh sb="11" eb="12">
      <t>ケン</t>
    </rPh>
    <phoneticPr fontId="4"/>
  </si>
  <si>
    <t>整理№</t>
    <rPh sb="0" eb="2">
      <t>セイリ</t>
    </rPh>
    <phoneticPr fontId="4"/>
  </si>
  <si>
    <t>月分）</t>
    <rPh sb="0" eb="1">
      <t>ツキ</t>
    </rPh>
    <rPh sb="1" eb="2">
      <t>ブン</t>
    </rPh>
    <phoneticPr fontId="4"/>
  </si>
  <si>
    <t>補助区分</t>
    <rPh sb="0" eb="2">
      <t>ホジョ</t>
    </rPh>
    <rPh sb="2" eb="4">
      <t>クブン</t>
    </rPh>
    <phoneticPr fontId="4"/>
  </si>
  <si>
    <t>小児</t>
    <phoneticPr fontId="4"/>
  </si>
  <si>
    <t>　おたふくかぜ</t>
    <phoneticPr fontId="4"/>
  </si>
  <si>
    <t>　生活保護
　(上限6,000円)</t>
    <rPh sb="1" eb="3">
      <t>セイカツ</t>
    </rPh>
    <rPh sb="3" eb="5">
      <t>ホゴ</t>
    </rPh>
    <rPh sb="8" eb="10">
      <t>ジョウゲン</t>
    </rPh>
    <rPh sb="15" eb="16">
      <t>エン</t>
    </rPh>
    <phoneticPr fontId="4"/>
  </si>
  <si>
    <t>※予診票は予防接種の種類毎区分順に原則クリップ止めにして提出してください。</t>
    <rPh sb="1" eb="4">
      <t>ヨシンヒョウ</t>
    </rPh>
    <rPh sb="5" eb="7">
      <t>ヨボウ</t>
    </rPh>
    <rPh sb="7" eb="9">
      <t>セッシュ</t>
    </rPh>
    <rPh sb="10" eb="12">
      <t>シュルイ</t>
    </rPh>
    <rPh sb="12" eb="13">
      <t>ゴト</t>
    </rPh>
    <rPh sb="13" eb="15">
      <t>クブン</t>
    </rPh>
    <rPh sb="15" eb="16">
      <t>ジュン</t>
    </rPh>
    <rPh sb="17" eb="19">
      <t>ゲンソク</t>
    </rPh>
    <rPh sb="23" eb="24">
      <t>ト</t>
    </rPh>
    <rPh sb="28" eb="30">
      <t>テイシュツ</t>
    </rPh>
    <phoneticPr fontId="4"/>
  </si>
  <si>
    <t>整理№</t>
    <rPh sb="0" eb="2">
      <t>セイリ</t>
    </rPh>
    <phoneticPr fontId="20"/>
  </si>
  <si>
    <t>-</t>
    <phoneticPr fontId="20"/>
  </si>
  <si>
    <t>つくば市
医療機関コード</t>
    <rPh sb="3" eb="4">
      <t>シ</t>
    </rPh>
    <rPh sb="5" eb="7">
      <t>イリョウ</t>
    </rPh>
    <rPh sb="7" eb="9">
      <t>キカン</t>
    </rPh>
    <phoneticPr fontId="20"/>
  </si>
  <si>
    <t>　 個別接種実施報告書　①</t>
    <rPh sb="2" eb="4">
      <t>コベツ</t>
    </rPh>
    <rPh sb="4" eb="6">
      <t>セッシュ</t>
    </rPh>
    <rPh sb="6" eb="8">
      <t>ジッシ</t>
    </rPh>
    <rPh sb="8" eb="10">
      <t>ホウコク</t>
    </rPh>
    <rPh sb="10" eb="11">
      <t>ショ</t>
    </rPh>
    <phoneticPr fontId="20"/>
  </si>
  <si>
    <t>提出する際は、予診票を区分順に原則クリップ止めにして提出してください。</t>
    <rPh sb="0" eb="2">
      <t>テイシュツ</t>
    </rPh>
    <rPh sb="4" eb="5">
      <t>サイ</t>
    </rPh>
    <rPh sb="7" eb="8">
      <t>ヨ</t>
    </rPh>
    <rPh sb="8" eb="9">
      <t>シン</t>
    </rPh>
    <rPh sb="9" eb="10">
      <t>ヒョウ</t>
    </rPh>
    <rPh sb="11" eb="13">
      <t>クブン</t>
    </rPh>
    <rPh sb="13" eb="14">
      <t>ジュン</t>
    </rPh>
    <rPh sb="15" eb="17">
      <t>ゲンソク</t>
    </rPh>
    <rPh sb="21" eb="22">
      <t>ド</t>
    </rPh>
    <rPh sb="26" eb="28">
      <t>テイシュツ</t>
    </rPh>
    <phoneticPr fontId="20"/>
  </si>
  <si>
    <t>五種混合</t>
    <rPh sb="0" eb="1">
      <t>ゴ</t>
    </rPh>
    <rPh sb="1" eb="2">
      <t>シュ</t>
    </rPh>
    <rPh sb="2" eb="4">
      <t>コンゴウ</t>
    </rPh>
    <phoneticPr fontId="20"/>
  </si>
  <si>
    <t>四種混合</t>
    <rPh sb="0" eb="2">
      <t>ヨンシュ</t>
    </rPh>
    <rPh sb="2" eb="4">
      <t>コンゴウ</t>
    </rPh>
    <phoneticPr fontId="20"/>
  </si>
  <si>
    <t>三種混合</t>
    <rPh sb="0" eb="1">
      <t>サン</t>
    </rPh>
    <rPh sb="1" eb="2">
      <t>シュ</t>
    </rPh>
    <rPh sb="2" eb="4">
      <t>コンゴウ</t>
    </rPh>
    <phoneticPr fontId="20"/>
  </si>
  <si>
    <t>二種混合
（２期）</t>
    <rPh sb="0" eb="2">
      <t>２シュ</t>
    </rPh>
    <rPh sb="2" eb="4">
      <t>コンゴウ</t>
    </rPh>
    <rPh sb="7" eb="8">
      <t>キ</t>
    </rPh>
    <phoneticPr fontId="20"/>
  </si>
  <si>
    <t>追加</t>
    <rPh sb="0" eb="2">
      <t>ツイカ</t>
    </rPh>
    <phoneticPr fontId="20"/>
  </si>
  <si>
    <t>小計</t>
    <rPh sb="0" eb="2">
      <t>ショウケイ</t>
    </rPh>
    <phoneticPr fontId="20"/>
  </si>
  <si>
    <t>報告件数</t>
    <rPh sb="0" eb="2">
      <t>ホウコク</t>
    </rPh>
    <rPh sb="2" eb="4">
      <t>ケンスウ</t>
    </rPh>
    <phoneticPr fontId="20"/>
  </si>
  <si>
    <t>小児
麻しん風しん</t>
    <rPh sb="0" eb="2">
      <t>ショウニ</t>
    </rPh>
    <rPh sb="3" eb="4">
      <t>マ</t>
    </rPh>
    <rPh sb="6" eb="7">
      <t>フウ</t>
    </rPh>
    <phoneticPr fontId="20"/>
  </si>
  <si>
    <t>小児
麻しん</t>
    <rPh sb="0" eb="2">
      <t>ショウニ</t>
    </rPh>
    <rPh sb="3" eb="4">
      <t>マ</t>
    </rPh>
    <phoneticPr fontId="20"/>
  </si>
  <si>
    <t>小児
風しん</t>
    <rPh sb="0" eb="2">
      <t>ショウニ</t>
    </rPh>
    <rPh sb="3" eb="4">
      <t>フウ</t>
    </rPh>
    <phoneticPr fontId="20"/>
  </si>
  <si>
    <t>１期</t>
    <rPh sb="1" eb="2">
      <t>キ</t>
    </rPh>
    <phoneticPr fontId="20"/>
  </si>
  <si>
    <t>２期</t>
    <rPh sb="1" eb="2">
      <t>キ</t>
    </rPh>
    <phoneticPr fontId="20"/>
  </si>
  <si>
    <t>日本脳炎</t>
    <rPh sb="0" eb="2">
      <t>ニホン</t>
    </rPh>
    <rPh sb="2" eb="4">
      <t>ノウエン</t>
    </rPh>
    <phoneticPr fontId="20"/>
  </si>
  <si>
    <t>BCG</t>
    <phoneticPr fontId="20"/>
  </si>
  <si>
    <t>不活化ポリオ</t>
    <rPh sb="0" eb="1">
      <t>フ</t>
    </rPh>
    <rPh sb="1" eb="3">
      <t>カツカ</t>
    </rPh>
    <phoneticPr fontId="20"/>
  </si>
  <si>
    <t>９歳未満</t>
    <rPh sb="1" eb="2">
      <t>サイ</t>
    </rPh>
    <rPh sb="2" eb="4">
      <t>ミマン</t>
    </rPh>
    <phoneticPr fontId="20"/>
  </si>
  <si>
    <t>９歳以上</t>
    <rPh sb="1" eb="2">
      <t>サイ</t>
    </rPh>
    <rPh sb="2" eb="4">
      <t>イジョウ</t>
    </rPh>
    <phoneticPr fontId="20"/>
  </si>
  <si>
    <t>ヒトパピローマ（子宮頚がん）</t>
    <rPh sb="8" eb="10">
      <t>シキュウ</t>
    </rPh>
    <rPh sb="10" eb="11">
      <t>ケイ</t>
    </rPh>
    <phoneticPr fontId="20"/>
  </si>
  <si>
    <t>2価　サーバリックス</t>
    <rPh sb="1" eb="2">
      <t>アタイ</t>
    </rPh>
    <phoneticPr fontId="20"/>
  </si>
  <si>
    <t>４価　ガーダシル</t>
    <rPh sb="1" eb="2">
      <t>アタイ</t>
    </rPh>
    <phoneticPr fontId="20"/>
  </si>
  <si>
    <t>小計</t>
    <rPh sb="0" eb="2">
      <t>ショウケイケイ</t>
    </rPh>
    <phoneticPr fontId="20"/>
  </si>
  <si>
    <t>医療機関名</t>
    <rPh sb="0" eb="2">
      <t>イリョウ</t>
    </rPh>
    <rPh sb="2" eb="4">
      <t>キカン</t>
    </rPh>
    <rPh sb="4" eb="5">
      <t>メイ</t>
    </rPh>
    <phoneticPr fontId="20"/>
  </si>
  <si>
    <t>　 個別接種実施報告書　②</t>
    <phoneticPr fontId="20"/>
  </si>
  <si>
    <t>Ｈｉｂ
インフルエンザ菌ｂ型</t>
    <rPh sb="11" eb="12">
      <t>キン</t>
    </rPh>
    <rPh sb="13" eb="14">
      <t>カタ</t>
    </rPh>
    <phoneticPr fontId="20"/>
  </si>
  <si>
    <t>小児用
肺炎球菌</t>
    <rPh sb="0" eb="3">
      <t>ショウニヨウ</t>
    </rPh>
    <rPh sb="4" eb="6">
      <t>ハイエン</t>
    </rPh>
    <rPh sb="6" eb="8">
      <t>キュウキン</t>
    </rPh>
    <phoneticPr fontId="20"/>
  </si>
  <si>
    <t>15価</t>
    <rPh sb="2" eb="3">
      <t>カ</t>
    </rPh>
    <phoneticPr fontId="20"/>
  </si>
  <si>
    <t>20価</t>
    <rPh sb="2" eb="3">
      <t>カ</t>
    </rPh>
    <phoneticPr fontId="20"/>
  </si>
  <si>
    <t>合計</t>
    <rPh sb="0" eb="2">
      <t>ゴウケイ</t>
    </rPh>
    <phoneticPr fontId="20"/>
  </si>
  <si>
    <t>水痘</t>
    <rPh sb="0" eb="2">
      <t>スイトウ</t>
    </rPh>
    <phoneticPr fontId="20"/>
  </si>
  <si>
    <t>B型肝炎</t>
    <rPh sb="1" eb="2">
      <t>ガタ</t>
    </rPh>
    <rPh sb="2" eb="4">
      <t>カンエン</t>
    </rPh>
    <phoneticPr fontId="20"/>
  </si>
  <si>
    <t>ロタ</t>
    <phoneticPr fontId="20"/>
  </si>
  <si>
    <t>ロタリックス</t>
    <phoneticPr fontId="20"/>
  </si>
  <si>
    <t>ロタテック</t>
    <phoneticPr fontId="20"/>
  </si>
  <si>
    <t>高齢者肺炎球菌</t>
    <rPh sb="0" eb="3">
      <t>コウレイシャ</t>
    </rPh>
    <rPh sb="3" eb="5">
      <t>ハイエン</t>
    </rPh>
    <rPh sb="5" eb="7">
      <t>キュウキン</t>
    </rPh>
    <phoneticPr fontId="20"/>
  </si>
  <si>
    <t>一般</t>
    <rPh sb="0" eb="2">
      <t>イッパン</t>
    </rPh>
    <phoneticPr fontId="20"/>
  </si>
  <si>
    <t>助成金額単価</t>
    <rPh sb="0" eb="2">
      <t>ジョセイ</t>
    </rPh>
    <rPh sb="2" eb="4">
      <t>キンガク</t>
    </rPh>
    <rPh sb="4" eb="6">
      <t>タンカ</t>
    </rPh>
    <phoneticPr fontId="20"/>
  </si>
  <si>
    <t>設定金額</t>
    <rPh sb="0" eb="2">
      <t>セッテイ</t>
    </rPh>
    <rPh sb="2" eb="4">
      <t>キンガク</t>
    </rPh>
    <phoneticPr fontId="20"/>
  </si>
  <si>
    <t>つくば市
医療機関コード</t>
    <rPh sb="3" eb="4">
      <t>シ</t>
    </rPh>
    <rPh sb="5" eb="7">
      <t>イリョウ</t>
    </rPh>
    <rPh sb="7" eb="9">
      <t>キカン</t>
    </rPh>
    <phoneticPr fontId="5"/>
  </si>
  <si>
    <t>医療機関</t>
  </si>
  <si>
    <t>013</t>
  </si>
  <si>
    <t>499</t>
  </si>
  <si>
    <t>014</t>
  </si>
  <si>
    <t>019</t>
  </si>
  <si>
    <t>612</t>
  </si>
  <si>
    <t>023</t>
  </si>
  <si>
    <t>024</t>
  </si>
  <si>
    <t>672</t>
  </si>
  <si>
    <t>677</t>
  </si>
  <si>
    <t>675</t>
  </si>
  <si>
    <t>028</t>
  </si>
  <si>
    <t>560</t>
  </si>
  <si>
    <t>030</t>
  </si>
  <si>
    <t>033</t>
  </si>
  <si>
    <t>035</t>
  </si>
  <si>
    <t>040</t>
  </si>
  <si>
    <t>342</t>
  </si>
  <si>
    <t>043</t>
  </si>
  <si>
    <t>046</t>
  </si>
  <si>
    <t>547</t>
  </si>
  <si>
    <t>543</t>
  </si>
  <si>
    <t>534</t>
  </si>
  <si>
    <t>250</t>
  </si>
  <si>
    <t>255</t>
  </si>
  <si>
    <t>047</t>
  </si>
  <si>
    <t>441</t>
  </si>
  <si>
    <t>446</t>
  </si>
  <si>
    <t>681</t>
  </si>
  <si>
    <t>266</t>
  </si>
  <si>
    <t>267</t>
  </si>
  <si>
    <t>268</t>
  </si>
  <si>
    <t>059</t>
  </si>
  <si>
    <t>052</t>
  </si>
  <si>
    <t>054</t>
  </si>
  <si>
    <t>507</t>
  </si>
  <si>
    <t>061</t>
  </si>
  <si>
    <t>280</t>
  </si>
  <si>
    <t>706</t>
  </si>
  <si>
    <t>311</t>
  </si>
  <si>
    <t>517</t>
  </si>
  <si>
    <t>194</t>
  </si>
  <si>
    <t>320</t>
  </si>
  <si>
    <t>321</t>
  </si>
  <si>
    <t>444</t>
  </si>
  <si>
    <t>069</t>
  </si>
  <si>
    <t>072</t>
  </si>
  <si>
    <t>073</t>
  </si>
  <si>
    <t>373</t>
  </si>
  <si>
    <t>424</t>
  </si>
  <si>
    <t>076</t>
  </si>
  <si>
    <t>077</t>
  </si>
  <si>
    <t>079</t>
  </si>
  <si>
    <t>081</t>
  </si>
  <si>
    <t>195</t>
  </si>
  <si>
    <t>413</t>
  </si>
  <si>
    <t>406</t>
  </si>
  <si>
    <t>429</t>
  </si>
  <si>
    <t>493</t>
  </si>
  <si>
    <t>086</t>
  </si>
  <si>
    <t>410</t>
  </si>
  <si>
    <t>454</t>
  </si>
  <si>
    <t>489</t>
  </si>
  <si>
    <t>088</t>
  </si>
  <si>
    <t>727</t>
  </si>
  <si>
    <t>196</t>
  </si>
  <si>
    <t>090</t>
  </si>
  <si>
    <t>354</t>
  </si>
  <si>
    <t>564</t>
  </si>
  <si>
    <t>618</t>
  </si>
  <si>
    <t>098</t>
  </si>
  <si>
    <t>574</t>
  </si>
  <si>
    <t>102</t>
  </si>
  <si>
    <t>116</t>
  </si>
  <si>
    <t>575</t>
  </si>
  <si>
    <t>117</t>
  </si>
  <si>
    <t>578</t>
  </si>
  <si>
    <t>103</t>
  </si>
  <si>
    <t>577</t>
  </si>
  <si>
    <t>118</t>
  </si>
  <si>
    <t>120</t>
  </si>
  <si>
    <t>107</t>
  </si>
  <si>
    <t>760</t>
  </si>
  <si>
    <t>125</t>
  </si>
  <si>
    <t>124</t>
  </si>
  <si>
    <t>108</t>
  </si>
  <si>
    <t>126</t>
  </si>
  <si>
    <t>581</t>
  </si>
  <si>
    <t>584</t>
  </si>
  <si>
    <t>129</t>
  </si>
  <si>
    <t>100</t>
  </si>
  <si>
    <t>130</t>
  </si>
  <si>
    <t>112</t>
  </si>
  <si>
    <t>131</t>
  </si>
  <si>
    <t>586</t>
  </si>
  <si>
    <t>749</t>
  </si>
  <si>
    <t>113</t>
  </si>
  <si>
    <t>771</t>
  </si>
  <si>
    <t>101</t>
  </si>
  <si>
    <t>736</t>
  </si>
  <si>
    <t>573</t>
  </si>
  <si>
    <t>608</t>
  </si>
  <si>
    <t>401</t>
  </si>
  <si>
    <t>640</t>
  </si>
  <si>
    <t>141</t>
  </si>
  <si>
    <t>592</t>
  </si>
  <si>
    <t>142</t>
  </si>
  <si>
    <t>594</t>
  </si>
  <si>
    <t>143</t>
  </si>
  <si>
    <t>146</t>
  </si>
  <si>
    <t>145</t>
  </si>
  <si>
    <t>147</t>
  </si>
  <si>
    <t>692</t>
  </si>
  <si>
    <t>492</t>
  </si>
  <si>
    <t>654</t>
  </si>
  <si>
    <t>461</t>
  </si>
  <si>
    <t>364</t>
  </si>
  <si>
    <t>150</t>
  </si>
  <si>
    <t>724</t>
  </si>
  <si>
    <t>001</t>
  </si>
  <si>
    <t>157</t>
  </si>
  <si>
    <t>684</t>
  </si>
  <si>
    <t>202</t>
  </si>
  <si>
    <t>339</t>
  </si>
  <si>
    <t>338</t>
  </si>
  <si>
    <t>161</t>
  </si>
  <si>
    <t>701</t>
  </si>
  <si>
    <t>207</t>
  </si>
  <si>
    <t>164</t>
  </si>
  <si>
    <t>513</t>
  </si>
  <si>
    <t>166</t>
  </si>
  <si>
    <t>722</t>
  </si>
  <si>
    <t>172</t>
  </si>
  <si>
    <t>651</t>
  </si>
  <si>
    <t>291</t>
  </si>
  <si>
    <t>770</t>
  </si>
  <si>
    <t>292</t>
  </si>
  <si>
    <t>175</t>
  </si>
  <si>
    <t>174</t>
  </si>
  <si>
    <t>173</t>
  </si>
  <si>
    <t>176</t>
  </si>
  <si>
    <t>550</t>
  </si>
  <si>
    <t>552</t>
  </si>
  <si>
    <t>211</t>
  </si>
  <si>
    <t>753</t>
  </si>
  <si>
    <t>718</t>
  </si>
  <si>
    <t>772</t>
  </si>
  <si>
    <t>620</t>
  </si>
  <si>
    <t>777</t>
  </si>
  <si>
    <t>飯岡医院</t>
    <phoneticPr fontId="4"/>
  </si>
  <si>
    <t>飯田医院</t>
    <phoneticPr fontId="4"/>
  </si>
  <si>
    <t>No</t>
    <phoneticPr fontId="4"/>
  </si>
  <si>
    <t>定期予防接種委託料請求書</t>
    <phoneticPr fontId="4"/>
  </si>
  <si>
    <t>個別接種実施報告書　①</t>
  </si>
  <si>
    <t>個別接種実施報告書　②</t>
  </si>
  <si>
    <t>任意予防接種実施報告書兼請求書　</t>
  </si>
  <si>
    <t>　 高齢者インフルエンザ予防接種実施報告書兼請求書</t>
    <rPh sb="2" eb="5">
      <t>コウレイシャ</t>
    </rPh>
    <rPh sb="12" eb="14">
      <t>ヨボウ</t>
    </rPh>
    <rPh sb="21" eb="22">
      <t>ケン</t>
    </rPh>
    <rPh sb="22" eb="25">
      <t>セイキュウショ</t>
    </rPh>
    <phoneticPr fontId="20"/>
  </si>
  <si>
    <t>月分　）</t>
    <rPh sb="0" eb="1">
      <t>ツキ</t>
    </rPh>
    <rPh sb="1" eb="2">
      <t>ブン</t>
    </rPh>
    <phoneticPr fontId="4"/>
  </si>
  <si>
    <t>000</t>
    <phoneticPr fontId="20"/>
  </si>
  <si>
    <t>【医療機関設定料金</t>
    <phoneticPr fontId="20"/>
  </si>
  <si>
    <t>円】</t>
  </si>
  <si>
    <t>助成区分</t>
    <rPh sb="0" eb="2">
      <t>ジョセイ</t>
    </rPh>
    <rPh sb="2" eb="4">
      <t>クブン</t>
    </rPh>
    <phoneticPr fontId="20"/>
  </si>
  <si>
    <t>人数（人）</t>
    <rPh sb="0" eb="2">
      <t>ニンズウ</t>
    </rPh>
    <rPh sb="3" eb="4">
      <t>ニン</t>
    </rPh>
    <phoneticPr fontId="20"/>
  </si>
  <si>
    <t>助成金額（円）</t>
    <rPh sb="0" eb="2">
      <t>ジョセイ</t>
    </rPh>
    <rPh sb="2" eb="4">
      <t>キンガク</t>
    </rPh>
    <rPh sb="5" eb="6">
      <t>エン</t>
    </rPh>
    <phoneticPr fontId="20"/>
  </si>
  <si>
    <t>金額（円）</t>
    <rPh sb="0" eb="2">
      <t>キンガク</t>
    </rPh>
    <rPh sb="3" eb="4">
      <t>エン</t>
    </rPh>
    <phoneticPr fontId="20"/>
  </si>
  <si>
    <t>生活保護
受給者</t>
    <rPh sb="0" eb="2">
      <t>セイカツ</t>
    </rPh>
    <rPh sb="2" eb="4">
      <t>ホゴ</t>
    </rPh>
    <rPh sb="5" eb="8">
      <t>ジュキュウシャ</t>
    </rPh>
    <phoneticPr fontId="20"/>
  </si>
  <si>
    <t>①60歳～64歳　</t>
    <rPh sb="3" eb="4">
      <t>サイ</t>
    </rPh>
    <rPh sb="7" eb="8">
      <t>サイ</t>
    </rPh>
    <phoneticPr fontId="20"/>
  </si>
  <si>
    <t>人</t>
    <rPh sb="0" eb="1">
      <t>ニン</t>
    </rPh>
    <phoneticPr fontId="20"/>
  </si>
  <si>
    <t>②65歳以上</t>
  </si>
  <si>
    <t>円</t>
    <rPh sb="0" eb="1">
      <t>エン</t>
    </rPh>
    <phoneticPr fontId="20"/>
  </si>
  <si>
    <t>一般</t>
  </si>
  <si>
    <t>③60歳～64歳　</t>
    <phoneticPr fontId="20"/>
  </si>
  <si>
    <t>④65歳以上</t>
  </si>
  <si>
    <r>
      <rPr>
        <b/>
        <sz val="16"/>
        <rFont val="ＭＳ Ｐゴシック"/>
        <family val="3"/>
        <charset val="128"/>
      </rPr>
      <t>【予診票請求前確認欄】</t>
    </r>
    <r>
      <rPr>
        <b/>
        <sz val="18"/>
        <rFont val="ＭＳ Ｐゴシック"/>
        <family val="3"/>
        <charset val="128"/>
      </rPr>
      <t>　</t>
    </r>
    <r>
      <rPr>
        <b/>
        <sz val="12"/>
        <rFont val="ＭＳ Ｐゴシック"/>
        <family val="3"/>
        <charset val="128"/>
      </rPr>
      <t>※以下の内容を確認し□に✔してください。</t>
    </r>
    <rPh sb="1" eb="4">
      <t>ヨシンヒョウ</t>
    </rPh>
    <rPh sb="4" eb="6">
      <t>セイキュウ</t>
    </rPh>
    <rPh sb="6" eb="7">
      <t>マエ</t>
    </rPh>
    <rPh sb="7" eb="9">
      <t>カクニン</t>
    </rPh>
    <rPh sb="9" eb="10">
      <t>ラン</t>
    </rPh>
    <rPh sb="13" eb="15">
      <t>イカ</t>
    </rPh>
    <rPh sb="16" eb="18">
      <t>ナイヨウ</t>
    </rPh>
    <rPh sb="19" eb="21">
      <t>カクニン</t>
    </rPh>
    <phoneticPr fontId="20"/>
  </si>
  <si>
    <t>　□　予診票の枚数は請求件数と合っていますか</t>
    <rPh sb="3" eb="6">
      <t>ヨシンヒョウ</t>
    </rPh>
    <rPh sb="7" eb="9">
      <t>マイスウ</t>
    </rPh>
    <rPh sb="10" eb="12">
      <t>セイキュウ</t>
    </rPh>
    <rPh sb="12" eb="14">
      <t>ケンスウ</t>
    </rPh>
    <rPh sb="15" eb="16">
      <t>ア</t>
    </rPh>
    <phoneticPr fontId="4"/>
  </si>
  <si>
    <r>
      <t>　□　予診票は</t>
    </r>
    <r>
      <rPr>
        <b/>
        <u/>
        <sz val="12"/>
        <color theme="1"/>
        <rFont val="ＭＳ Ｐゴシック"/>
        <family val="3"/>
        <charset val="128"/>
        <scheme val="minor"/>
      </rPr>
      <t>助成区分順（①～④の順）</t>
    </r>
    <r>
      <rPr>
        <b/>
        <sz val="12"/>
        <color theme="1"/>
        <rFont val="ＭＳ Ｐゴシック"/>
        <family val="3"/>
        <charset val="128"/>
        <scheme val="minor"/>
      </rPr>
      <t>に並んでいますか</t>
    </r>
    <rPh sb="3" eb="6">
      <t>ヨシンヒョウ</t>
    </rPh>
    <rPh sb="7" eb="9">
      <t>ジョセイ</t>
    </rPh>
    <rPh sb="9" eb="11">
      <t>クブン</t>
    </rPh>
    <rPh sb="11" eb="12">
      <t>ジュン</t>
    </rPh>
    <rPh sb="17" eb="18">
      <t>ジュン</t>
    </rPh>
    <rPh sb="20" eb="21">
      <t>ナラ</t>
    </rPh>
    <phoneticPr fontId="4"/>
  </si>
  <si>
    <r>
      <t>　□　氏名や住所等が印字されている予診票のみ提出していますか</t>
    </r>
    <r>
      <rPr>
        <sz val="9"/>
        <color theme="1"/>
        <rFont val="ＭＳ Ｐゴシック"/>
        <family val="3"/>
        <charset val="128"/>
        <scheme val="minor"/>
      </rPr>
      <t>（原則印字されている予診票のみ請求可能）</t>
    </r>
    <rPh sb="3" eb="5">
      <t>シメイ</t>
    </rPh>
    <rPh sb="6" eb="8">
      <t>ジュウショ</t>
    </rPh>
    <rPh sb="8" eb="9">
      <t>トウ</t>
    </rPh>
    <rPh sb="10" eb="12">
      <t>インジ</t>
    </rPh>
    <rPh sb="17" eb="20">
      <t>ヨシンヒョウ</t>
    </rPh>
    <rPh sb="22" eb="24">
      <t>テイシュツ</t>
    </rPh>
    <rPh sb="31" eb="33">
      <t>ゲンソク</t>
    </rPh>
    <rPh sb="33" eb="35">
      <t>インジ</t>
    </rPh>
    <rPh sb="40" eb="43">
      <t>ヨシンヒョウ</t>
    </rPh>
    <rPh sb="45" eb="47">
      <t>セイキュウ</t>
    </rPh>
    <rPh sb="47" eb="49">
      <t>カノウ</t>
    </rPh>
    <phoneticPr fontId="20"/>
  </si>
  <si>
    <r>
      <t>　　　やむを得ず印字のない予診票を使用した場合には、</t>
    </r>
    <r>
      <rPr>
        <b/>
        <u/>
        <sz val="11"/>
        <color theme="1"/>
        <rFont val="ＭＳ Ｐゴシック"/>
        <family val="3"/>
        <charset val="128"/>
        <scheme val="minor"/>
      </rPr>
      <t>提出前に市に「対象者の宛名番号」</t>
    </r>
    <r>
      <rPr>
        <sz val="11"/>
        <color theme="1"/>
        <rFont val="ＭＳ Ｐゴシック"/>
        <family val="3"/>
        <charset val="128"/>
        <scheme val="minor"/>
      </rPr>
      <t>　を確認し、</t>
    </r>
    <r>
      <rPr>
        <b/>
        <u/>
        <sz val="11"/>
        <color theme="1"/>
        <rFont val="ＭＳ Ｐゴシック"/>
        <family val="3"/>
        <charset val="128"/>
        <scheme val="minor"/>
      </rPr>
      <t>青字で</t>
    </r>
    <rPh sb="6" eb="7">
      <t>エ</t>
    </rPh>
    <rPh sb="8" eb="10">
      <t>インジ</t>
    </rPh>
    <rPh sb="13" eb="16">
      <t>ヨシンヒョウ</t>
    </rPh>
    <rPh sb="17" eb="19">
      <t>シヨウ</t>
    </rPh>
    <rPh sb="21" eb="23">
      <t>バアイ</t>
    </rPh>
    <rPh sb="26" eb="28">
      <t>テイシュツ</t>
    </rPh>
    <rPh sb="28" eb="29">
      <t>マエ</t>
    </rPh>
    <rPh sb="30" eb="31">
      <t>シ</t>
    </rPh>
    <rPh sb="33" eb="36">
      <t>タイショウシャ</t>
    </rPh>
    <rPh sb="37" eb="39">
      <t>アテナ</t>
    </rPh>
    <rPh sb="39" eb="41">
      <t>バンゴウ</t>
    </rPh>
    <phoneticPr fontId="20"/>
  </si>
  <si>
    <r>
      <t>　　 　</t>
    </r>
    <r>
      <rPr>
        <b/>
        <u/>
        <sz val="11"/>
        <color theme="1"/>
        <rFont val="ＭＳ Ｐゴシック"/>
        <family val="3"/>
        <charset val="128"/>
        <scheme val="minor"/>
      </rPr>
      <t>追記</t>
    </r>
    <r>
      <rPr>
        <sz val="11"/>
        <color theme="1"/>
        <rFont val="ＭＳ Ｐゴシック"/>
        <family val="3"/>
        <charset val="128"/>
        <scheme val="minor"/>
      </rPr>
      <t>してください。なお、印字のない予診票は、助成区分毎の予診票の束の一番上に並べてください。</t>
    </r>
    <rPh sb="16" eb="18">
      <t>インジ</t>
    </rPh>
    <rPh sb="21" eb="24">
      <t>ヨシンヒョウ</t>
    </rPh>
    <rPh sb="26" eb="28">
      <t>ジョセイ</t>
    </rPh>
    <rPh sb="28" eb="30">
      <t>クブン</t>
    </rPh>
    <rPh sb="30" eb="31">
      <t>ゴト</t>
    </rPh>
    <phoneticPr fontId="20"/>
  </si>
  <si>
    <t>　　　　</t>
    <phoneticPr fontId="20"/>
  </si>
  <si>
    <t>※高齢者インフルエンザ予防接種１月分の報告については、最終報告日である２月５日を厳守</t>
    <rPh sb="1" eb="4">
      <t>コウレイシャ</t>
    </rPh>
    <rPh sb="11" eb="13">
      <t>ヨボウ</t>
    </rPh>
    <rPh sb="13" eb="15">
      <t>セッシュ</t>
    </rPh>
    <phoneticPr fontId="20"/>
  </si>
  <si>
    <t>　　してください。</t>
    <phoneticPr fontId="4"/>
  </si>
  <si>
    <t>　 高齢者新型コロナ予防接種実施報告書兼請求書</t>
    <rPh sb="2" eb="5">
      <t>コウレイシャ</t>
    </rPh>
    <rPh sb="10" eb="12">
      <t>ヨボウ</t>
    </rPh>
    <rPh sb="19" eb="20">
      <t>ケン</t>
    </rPh>
    <rPh sb="20" eb="23">
      <t>セイキュウショ</t>
    </rPh>
    <phoneticPr fontId="20"/>
  </si>
  <si>
    <t>全額助成</t>
    <phoneticPr fontId="20"/>
  </si>
  <si>
    <t>※高齢者新型コロナ予防接種３月分の報告については、最終報告日である４月５日を厳守してください。</t>
    <rPh sb="1" eb="4">
      <t>コウレイシャ</t>
    </rPh>
    <rPh sb="4" eb="6">
      <t>シンガタ</t>
    </rPh>
    <rPh sb="9" eb="11">
      <t>ヨボウ</t>
    </rPh>
    <rPh sb="11" eb="13">
      <t>セッシュ</t>
    </rPh>
    <phoneticPr fontId="20"/>
  </si>
  <si>
    <t>　  高齢者新型コロナ予防接種3月分請求期限については、日時変更の場合もあります。</t>
    <phoneticPr fontId="4"/>
  </si>
  <si>
    <t>　　その際はご連絡させていただきます。よろしくお願いいたします。</t>
    <phoneticPr fontId="20"/>
  </si>
  <si>
    <t>高齢者新型コロナ予防接種実施報告書兼請求書</t>
  </si>
  <si>
    <t>高齢者インフルエンザ予防接種実施報告書兼請求書</t>
    <phoneticPr fontId="4"/>
  </si>
  <si>
    <t>小児インフルエンザ予防接種実施報告書兼委託料請求書</t>
    <rPh sb="0" eb="2">
      <t>ショウニ</t>
    </rPh>
    <rPh sb="9" eb="11">
      <t>ヨボウ</t>
    </rPh>
    <rPh sb="11" eb="13">
      <t>セッシュ</t>
    </rPh>
    <rPh sb="13" eb="15">
      <t>ジッシ</t>
    </rPh>
    <rPh sb="15" eb="18">
      <t>ホウコクショ</t>
    </rPh>
    <rPh sb="18" eb="19">
      <t>ケン</t>
    </rPh>
    <rPh sb="19" eb="22">
      <t>イタクリョウ</t>
    </rPh>
    <rPh sb="22" eb="25">
      <t>セイキュウショ</t>
    </rPh>
    <phoneticPr fontId="20"/>
  </si>
  <si>
    <t>（</t>
    <phoneticPr fontId="20"/>
  </si>
  <si>
    <t>年</t>
    <rPh sb="0" eb="1">
      <t>ネン</t>
    </rPh>
    <phoneticPr fontId="20"/>
  </si>
  <si>
    <t>月分）</t>
    <rPh sb="0" eb="1">
      <t>ツキ</t>
    </rPh>
    <rPh sb="1" eb="2">
      <t>ブン</t>
    </rPh>
    <phoneticPr fontId="20"/>
  </si>
  <si>
    <t>皮下接種</t>
    <rPh sb="0" eb="2">
      <t>ヒカ</t>
    </rPh>
    <rPh sb="2" eb="4">
      <t>セッシュ</t>
    </rPh>
    <phoneticPr fontId="20"/>
  </si>
  <si>
    <t>：</t>
    <phoneticPr fontId="20"/>
  </si>
  <si>
    <t>円</t>
    <phoneticPr fontId="20"/>
  </si>
  <si>
    <t>】</t>
    <phoneticPr fontId="20"/>
  </si>
  <si>
    <t>経鼻</t>
    <rPh sb="0" eb="2">
      <t>ケイビ</t>
    </rPh>
    <phoneticPr fontId="20"/>
  </si>
  <si>
    <t>合計金額</t>
    <rPh sb="0" eb="2">
      <t>ゴウケイ</t>
    </rPh>
    <rPh sb="2" eb="4">
      <t>キンガク</t>
    </rPh>
    <phoneticPr fontId="20"/>
  </si>
  <si>
    <t>種別</t>
    <rPh sb="0" eb="2">
      <t>シュベツ</t>
    </rPh>
    <phoneticPr fontId="20"/>
  </si>
  <si>
    <t>接種時年齢区分</t>
    <rPh sb="0" eb="2">
      <t>セッシュ</t>
    </rPh>
    <rPh sb="2" eb="3">
      <t>ジ</t>
    </rPh>
    <rPh sb="3" eb="5">
      <t>ネンレイ</t>
    </rPh>
    <rPh sb="5" eb="7">
      <t>クブン</t>
    </rPh>
    <phoneticPr fontId="20"/>
  </si>
  <si>
    <t>助成金額
(円)</t>
    <rPh sb="0" eb="2">
      <t>ジョセイ</t>
    </rPh>
    <rPh sb="2" eb="4">
      <t>キンガク</t>
    </rPh>
    <rPh sb="6" eb="7">
      <t>エン</t>
    </rPh>
    <phoneticPr fontId="20"/>
  </si>
  <si>
    <t>金額
(円)</t>
    <rPh sb="0" eb="2">
      <t>キンガク</t>
    </rPh>
    <rPh sb="4" eb="5">
      <t>エン</t>
    </rPh>
    <phoneticPr fontId="20"/>
  </si>
  <si>
    <r>
      <rPr>
        <sz val="8"/>
        <color theme="1"/>
        <rFont val="ＭＳ Ｐゴシック"/>
        <family val="3"/>
        <charset val="128"/>
        <scheme val="major"/>
      </rPr>
      <t>生後６か月以上</t>
    </r>
    <r>
      <rPr>
        <sz val="11"/>
        <color theme="1"/>
        <rFont val="ＭＳ Ｐゴシック"/>
        <family val="3"/>
        <charset val="128"/>
        <scheme val="major"/>
      </rPr>
      <t xml:space="preserve">
</t>
    </r>
    <r>
      <rPr>
        <sz val="9"/>
        <color theme="1"/>
        <rFont val="ＭＳ Ｐゴシック"/>
        <family val="3"/>
        <charset val="128"/>
        <scheme val="major"/>
      </rPr>
      <t>3歳未満</t>
    </r>
    <r>
      <rPr>
        <sz val="11"/>
        <color theme="1"/>
        <rFont val="ＭＳ Ｐゴシック"/>
        <family val="3"/>
        <charset val="128"/>
        <scheme val="major"/>
      </rPr>
      <t xml:space="preserve">
</t>
    </r>
    <r>
      <rPr>
        <sz val="9"/>
        <color theme="1"/>
        <rFont val="ＭＳ Ｐゴシック"/>
        <family val="3"/>
        <charset val="128"/>
        <scheme val="major"/>
      </rPr>
      <t>(人数)</t>
    </r>
    <rPh sb="0" eb="2">
      <t>セイゴ</t>
    </rPh>
    <rPh sb="4" eb="5">
      <t>ゲツ</t>
    </rPh>
    <rPh sb="5" eb="7">
      <t>イジョウ</t>
    </rPh>
    <rPh sb="9" eb="12">
      <t>サイミマン</t>
    </rPh>
    <rPh sb="14" eb="16">
      <t>ニンズウ</t>
    </rPh>
    <phoneticPr fontId="20"/>
  </si>
  <si>
    <t>3歳以上
13歳未満
(人数)</t>
    <rPh sb="1" eb="4">
      <t>サイイジョウ</t>
    </rPh>
    <rPh sb="7" eb="10">
      <t>サイミマン</t>
    </rPh>
    <rPh sb="12" eb="14">
      <t>ニンズウ</t>
    </rPh>
    <phoneticPr fontId="20"/>
  </si>
  <si>
    <r>
      <t xml:space="preserve">13歳以上
</t>
    </r>
    <r>
      <rPr>
        <u/>
        <sz val="9"/>
        <color theme="1"/>
        <rFont val="ＭＳ Ｐゴシック"/>
        <family val="3"/>
        <charset val="128"/>
        <scheme val="major"/>
      </rPr>
      <t>中学3年生</t>
    </r>
    <r>
      <rPr>
        <sz val="9"/>
        <color theme="1"/>
        <rFont val="ＭＳ Ｐゴシック"/>
        <family val="3"/>
        <charset val="128"/>
        <scheme val="major"/>
      </rPr>
      <t xml:space="preserve">
(15歳以下)
(人数)</t>
    </r>
    <rPh sb="2" eb="5">
      <t>サイイジョウ</t>
    </rPh>
    <rPh sb="6" eb="8">
      <t>チュウガク</t>
    </rPh>
    <rPh sb="9" eb="10">
      <t>ネン</t>
    </rPh>
    <rPh sb="10" eb="11">
      <t>セイ</t>
    </rPh>
    <rPh sb="15" eb="16">
      <t>サイ</t>
    </rPh>
    <rPh sb="16" eb="18">
      <t>イカ</t>
    </rPh>
    <rPh sb="21" eb="23">
      <t>ニンズウ</t>
    </rPh>
    <phoneticPr fontId="20"/>
  </si>
  <si>
    <t>計
(人数)</t>
    <rPh sb="0" eb="1">
      <t>ケイ</t>
    </rPh>
    <rPh sb="3" eb="5">
      <t>ニンズウ</t>
    </rPh>
    <phoneticPr fontId="20"/>
  </si>
  <si>
    <t>接種量</t>
    <rPh sb="0" eb="2">
      <t>セッシュ</t>
    </rPh>
    <rPh sb="2" eb="3">
      <t>リョウ</t>
    </rPh>
    <phoneticPr fontId="20"/>
  </si>
  <si>
    <t>0.25ｍｌ</t>
    <phoneticPr fontId="20"/>
  </si>
  <si>
    <t>0.5ｍｌ</t>
    <phoneticPr fontId="20"/>
  </si>
  <si>
    <t>上限7,200円</t>
    <rPh sb="0" eb="2">
      <t>ジョウゲン</t>
    </rPh>
    <rPh sb="7" eb="8">
      <t>エン</t>
    </rPh>
    <phoneticPr fontId="20"/>
  </si>
  <si>
    <t>0.2ml（両鼻腔に１噴霧ずつ）</t>
    <rPh sb="6" eb="9">
      <t>リョウビクウ</t>
    </rPh>
    <rPh sb="11" eb="13">
      <t>フンム</t>
    </rPh>
    <phoneticPr fontId="20"/>
  </si>
  <si>
    <t>※２歳以上</t>
    <rPh sb="2" eb="5">
      <t>サイイジョウ</t>
    </rPh>
    <phoneticPr fontId="20"/>
  </si>
  <si>
    <t>㊟</t>
    <phoneticPr fontId="20"/>
  </si>
  <si>
    <r>
      <t>提出する際は、予診票を</t>
    </r>
    <r>
      <rPr>
        <b/>
        <u/>
        <sz val="13"/>
        <rFont val="ＭＳ Ｐゴシック"/>
        <family val="3"/>
        <charset val="128"/>
        <scheme val="major"/>
      </rPr>
      <t>種別毎</t>
    </r>
    <r>
      <rPr>
        <sz val="13"/>
        <rFont val="ＭＳ Ｐゴシック"/>
        <family val="3"/>
        <charset val="128"/>
        <scheme val="major"/>
      </rPr>
      <t>の</t>
    </r>
    <r>
      <rPr>
        <b/>
        <u/>
        <sz val="13"/>
        <rFont val="ＭＳ Ｐゴシック"/>
        <family val="3"/>
        <charset val="128"/>
        <scheme val="major"/>
      </rPr>
      <t>接種時年齢区分順</t>
    </r>
    <r>
      <rPr>
        <sz val="13"/>
        <rFont val="ＭＳ Ｐゴシック"/>
        <family val="3"/>
        <charset val="128"/>
        <scheme val="major"/>
      </rPr>
      <t>に並べて御提出ください。
予診票の枚数等が、間違いのないよう御確認お願いします。</t>
    </r>
    <rPh sb="0" eb="2">
      <t>テイシュツ</t>
    </rPh>
    <rPh sb="4" eb="5">
      <t>サイ</t>
    </rPh>
    <rPh sb="7" eb="10">
      <t>ヨシンヒョウ</t>
    </rPh>
    <rPh sb="11" eb="13">
      <t>シュベツ</t>
    </rPh>
    <rPh sb="13" eb="14">
      <t>ゴト</t>
    </rPh>
    <rPh sb="15" eb="17">
      <t>セッシュ</t>
    </rPh>
    <rPh sb="17" eb="18">
      <t>ジ</t>
    </rPh>
    <rPh sb="18" eb="20">
      <t>ネンレイ</t>
    </rPh>
    <rPh sb="20" eb="22">
      <t>クブン</t>
    </rPh>
    <rPh sb="22" eb="23">
      <t>ジュン</t>
    </rPh>
    <rPh sb="24" eb="25">
      <t>ナラ</t>
    </rPh>
    <rPh sb="27" eb="28">
      <t>オ</t>
    </rPh>
    <rPh sb="28" eb="30">
      <t>テイシュツ</t>
    </rPh>
    <rPh sb="36" eb="37">
      <t>ヨ</t>
    </rPh>
    <rPh sb="37" eb="38">
      <t>シン</t>
    </rPh>
    <rPh sb="38" eb="39">
      <t>ヒョウ</t>
    </rPh>
    <rPh sb="40" eb="42">
      <t>マイスウ</t>
    </rPh>
    <rPh sb="42" eb="43">
      <t>トウ</t>
    </rPh>
    <rPh sb="45" eb="47">
      <t>マチガ</t>
    </rPh>
    <rPh sb="53" eb="56">
      <t>ゴカクニン</t>
    </rPh>
    <rPh sb="57" eb="58">
      <t>ネガ</t>
    </rPh>
    <phoneticPr fontId="20"/>
  </si>
  <si>
    <t>振込銀行先</t>
    <rPh sb="0" eb="2">
      <t>フリコミ</t>
    </rPh>
    <rPh sb="2" eb="4">
      <t>ギンコウ</t>
    </rPh>
    <rPh sb="4" eb="5">
      <t>サキ</t>
    </rPh>
    <phoneticPr fontId="20"/>
  </si>
  <si>
    <t>　　　</t>
    <phoneticPr fontId="20"/>
  </si>
  <si>
    <t>　銀行・支店名</t>
    <rPh sb="1" eb="3">
      <t>ギンコウ</t>
    </rPh>
    <rPh sb="4" eb="7">
      <t>シテンメイ</t>
    </rPh>
    <phoneticPr fontId="20"/>
  </si>
  <si>
    <t>口座種別・番号　　　　　普通　・　当座</t>
    <rPh sb="0" eb="2">
      <t>コウザ</t>
    </rPh>
    <rPh sb="2" eb="4">
      <t>シュベツ</t>
    </rPh>
    <rPh sb="5" eb="7">
      <t>バンゴウ</t>
    </rPh>
    <phoneticPr fontId="20"/>
  </si>
  <si>
    <t>フリガナ</t>
    <phoneticPr fontId="20"/>
  </si>
  <si>
    <t>口座名義</t>
    <rPh sb="0" eb="2">
      <t>コウザ</t>
    </rPh>
    <rPh sb="2" eb="4">
      <t>メイギ</t>
    </rPh>
    <phoneticPr fontId="20"/>
  </si>
  <si>
    <t>月</t>
    <rPh sb="0" eb="1">
      <t>ツキ</t>
    </rPh>
    <phoneticPr fontId="20"/>
  </si>
  <si>
    <t>日</t>
    <rPh sb="0" eb="1">
      <t>ニチ</t>
    </rPh>
    <phoneticPr fontId="20"/>
  </si>
  <si>
    <t>〒</t>
    <phoneticPr fontId="20"/>
  </si>
  <si>
    <r>
      <t>※</t>
    </r>
    <r>
      <rPr>
        <b/>
        <sz val="14"/>
        <rFont val="ＭＳ Ｐゴシック"/>
        <family val="3"/>
        <charset val="128"/>
        <scheme val="major"/>
      </rPr>
      <t>翌月５日まで</t>
    </r>
    <r>
      <rPr>
        <sz val="14"/>
        <rFont val="ＭＳ Ｐゴシック"/>
        <family val="3"/>
        <charset val="128"/>
        <scheme val="major"/>
      </rPr>
      <t>に、つくば市医師会へ提出してください。</t>
    </r>
    <rPh sb="1" eb="2">
      <t>ヨク</t>
    </rPh>
    <rPh sb="2" eb="3">
      <t>ツキ</t>
    </rPh>
    <rPh sb="4" eb="5">
      <t>ニチ</t>
    </rPh>
    <rPh sb="12" eb="13">
      <t>シ</t>
    </rPh>
    <rPh sb="13" eb="16">
      <t>イシカイ</t>
    </rPh>
    <rPh sb="17" eb="19">
      <t>テイシュツ</t>
    </rPh>
    <phoneticPr fontId="20"/>
  </si>
  <si>
    <t>※１月分の報告については、最終報告日である２月５日を厳守してください。</t>
    <phoneticPr fontId="20"/>
  </si>
  <si>
    <t>小児インフルエンザ予防接種実施報告書兼委託料請求書</t>
  </si>
  <si>
    <t>【各医療機関コードシートに反映】</t>
    <rPh sb="1" eb="2">
      <t>カク</t>
    </rPh>
    <rPh sb="2" eb="4">
      <t>イリョウ</t>
    </rPh>
    <rPh sb="4" eb="6">
      <t>キカン</t>
    </rPh>
    <rPh sb="13" eb="15">
      <t>ハンエイ</t>
    </rPh>
    <phoneticPr fontId="4"/>
  </si>
  <si>
    <t>定期接種対象者</t>
    <rPh sb="0" eb="2">
      <t>テイキ</t>
    </rPh>
    <rPh sb="2" eb="4">
      <t>セッシュ</t>
    </rPh>
    <rPh sb="4" eb="7">
      <t>タイショウシャ</t>
    </rPh>
    <phoneticPr fontId="20"/>
  </si>
  <si>
    <t>合計</t>
    <rPh sb="0" eb="1">
      <t>ゴウ</t>
    </rPh>
    <phoneticPr fontId="20"/>
  </si>
  <si>
    <t>9価　シルガード</t>
    <rPh sb="1" eb="2">
      <t>アタイ</t>
    </rPh>
    <phoneticPr fontId="20"/>
  </si>
  <si>
    <t>から</t>
    <phoneticPr fontId="4"/>
  </si>
  <si>
    <t>まで</t>
    <phoneticPr fontId="4"/>
  </si>
  <si>
    <t>つくば市西平塚104-1</t>
  </si>
  <si>
    <t>879-7911</t>
  </si>
  <si>
    <t>784</t>
  </si>
  <si>
    <t>郵便番号の列数</t>
    <rPh sb="0" eb="4">
      <t>ユウビンバンゴウ</t>
    </rPh>
    <rPh sb="5" eb="7">
      <t>レツスウ</t>
    </rPh>
    <phoneticPr fontId="4"/>
  </si>
  <si>
    <t>住所１の列数</t>
    <rPh sb="0" eb="2">
      <t>ジュウショ</t>
    </rPh>
    <rPh sb="4" eb="6">
      <t>レツスウ</t>
    </rPh>
    <phoneticPr fontId="4"/>
  </si>
  <si>
    <t>住所２の列数</t>
    <rPh sb="0" eb="2">
      <t>ジュウショ</t>
    </rPh>
    <rPh sb="4" eb="6">
      <t>レツスウ</t>
    </rPh>
    <phoneticPr fontId="4"/>
  </si>
  <si>
    <t>医療機関名の列数</t>
    <rPh sb="0" eb="2">
      <t>イリョウ</t>
    </rPh>
    <rPh sb="2" eb="4">
      <t>キカン</t>
    </rPh>
    <rPh sb="4" eb="5">
      <t>メイ</t>
    </rPh>
    <rPh sb="6" eb="8">
      <t>レツスウ</t>
    </rPh>
    <phoneticPr fontId="4"/>
  </si>
  <si>
    <t>みどりのメディカルモール１階</t>
  </si>
  <si>
    <t>【xlsxファイル作成】</t>
    <rPh sb="9" eb="11">
      <t>サクセイ</t>
    </rPh>
    <phoneticPr fontId="4"/>
  </si>
  <si>
    <t>ロタウイルス</t>
    <phoneticPr fontId="4"/>
  </si>
  <si>
    <t>：上で指定の整理番号全て印刷</t>
    <rPh sb="1" eb="2">
      <t>ウエ</t>
    </rPh>
    <rPh sb="3" eb="5">
      <t>シテイ</t>
    </rPh>
    <rPh sb="6" eb="8">
      <t>セイリ</t>
    </rPh>
    <rPh sb="8" eb="10">
      <t>バンゴウ</t>
    </rPh>
    <rPh sb="10" eb="11">
      <t>スベ</t>
    </rPh>
    <rPh sb="12" eb="14">
      <t>インサツ</t>
    </rPh>
    <phoneticPr fontId="4"/>
  </si>
  <si>
    <t>：指定の予防接種の種類を実施の医療機関全てを印刷</t>
    <rPh sb="1" eb="3">
      <t>シテイ</t>
    </rPh>
    <rPh sb="4" eb="8">
      <t>ヨボウセッシュ</t>
    </rPh>
    <rPh sb="9" eb="11">
      <t>シュルイ</t>
    </rPh>
    <rPh sb="12" eb="14">
      <t>ジッシ</t>
    </rPh>
    <rPh sb="15" eb="17">
      <t>イリョウ</t>
    </rPh>
    <rPh sb="17" eb="19">
      <t>キカン</t>
    </rPh>
    <rPh sb="19" eb="20">
      <t>スベ</t>
    </rPh>
    <rPh sb="22" eb="24">
      <t>インサツ</t>
    </rPh>
    <phoneticPr fontId="4"/>
  </si>
  <si>
    <t>名称</t>
    <rPh sb="0" eb="2">
      <t>メイショウ</t>
    </rPh>
    <phoneticPr fontId="4"/>
  </si>
  <si>
    <t>【その他】</t>
    <rPh sb="3" eb="4">
      <t>タ</t>
    </rPh>
    <phoneticPr fontId="4"/>
  </si>
  <si>
    <t>年度の修正</t>
    <rPh sb="0" eb="2">
      <t>ネンド</t>
    </rPh>
    <rPh sb="3" eb="5">
      <t>シュウセイ</t>
    </rPh>
    <phoneticPr fontId="4"/>
  </si>
  <si>
    <t>全請求書・実施報告書</t>
    <rPh sb="0" eb="1">
      <t>ゼン</t>
    </rPh>
    <rPh sb="1" eb="4">
      <t>セイキュウショ</t>
    </rPh>
    <rPh sb="5" eb="7">
      <t>ジッシ</t>
    </rPh>
    <rPh sb="7" eb="9">
      <t>ホウコク</t>
    </rPh>
    <rPh sb="9" eb="10">
      <t>ショ</t>
    </rPh>
    <phoneticPr fontId="4"/>
  </si>
  <si>
    <t>請求書等医療機関一覧用</t>
    <rPh sb="0" eb="3">
      <t>セイキュウショ</t>
    </rPh>
    <rPh sb="3" eb="4">
      <t>トウ</t>
    </rPh>
    <rPh sb="4" eb="6">
      <t>イリョウ</t>
    </rPh>
    <rPh sb="6" eb="8">
      <t>キカン</t>
    </rPh>
    <rPh sb="8" eb="10">
      <t>イチラン</t>
    </rPh>
    <rPh sb="10" eb="11">
      <t>ヨウ</t>
    </rPh>
    <phoneticPr fontId="4"/>
  </si>
  <si>
    <t>整理番号</t>
  </si>
  <si>
    <t>つくば市
医療機関
コード</t>
    <phoneticPr fontId="4"/>
  </si>
  <si>
    <t>医療機関名</t>
  </si>
  <si>
    <t>医療機関名（ふりがな）</t>
    <rPh sb="0" eb="2">
      <t>イリョウ</t>
    </rPh>
    <rPh sb="2" eb="4">
      <t>キカン</t>
    </rPh>
    <rPh sb="4" eb="5">
      <t>メイ</t>
    </rPh>
    <phoneticPr fontId="4"/>
  </si>
  <si>
    <t>郵便番号</t>
  </si>
  <si>
    <t>あつしクリニック</t>
  </si>
  <si>
    <t>田水山</t>
    <rPh sb="0" eb="1">
      <t>タ</t>
    </rPh>
    <rPh sb="1" eb="2">
      <t>ミズ</t>
    </rPh>
    <rPh sb="2" eb="3">
      <t>ヤマ</t>
    </rPh>
    <phoneticPr fontId="4"/>
  </si>
  <si>
    <t>沼田</t>
    <rPh sb="0" eb="2">
      <t>ヌマタ</t>
    </rPh>
    <phoneticPr fontId="4"/>
  </si>
  <si>
    <t>飯村医院</t>
    <rPh sb="0" eb="2">
      <t>イイムラ</t>
    </rPh>
    <rPh sb="2" eb="4">
      <t>イイン</t>
    </rPh>
    <phoneticPr fontId="4"/>
  </si>
  <si>
    <t>北条</t>
    <rPh sb="0" eb="2">
      <t>ホウジョウ</t>
    </rPh>
    <phoneticPr fontId="4"/>
  </si>
  <si>
    <t>小田内科クリニック</t>
  </si>
  <si>
    <t>小田</t>
    <rPh sb="0" eb="2">
      <t>オダ</t>
    </rPh>
    <phoneticPr fontId="4"/>
  </si>
  <si>
    <t>木村クリニック</t>
  </si>
  <si>
    <t>国松</t>
    <rPh sb="0" eb="2">
      <t>クニマツ</t>
    </rPh>
    <phoneticPr fontId="4"/>
  </si>
  <si>
    <t>筑波中央病院</t>
  </si>
  <si>
    <t>広瀬クリニック</t>
  </si>
  <si>
    <t>大曽根</t>
    <rPh sb="0" eb="3">
      <t>オオゾネ</t>
    </rPh>
    <phoneticPr fontId="4"/>
  </si>
  <si>
    <t>大穂皮膚科クリニック</t>
  </si>
  <si>
    <t>筑穂</t>
    <rPh sb="0" eb="1">
      <t>ツク</t>
    </rPh>
    <rPh sb="1" eb="2">
      <t>ホ</t>
    </rPh>
    <phoneticPr fontId="4"/>
  </si>
  <si>
    <t>こだま在宅クリニック</t>
  </si>
  <si>
    <t>吉沼</t>
    <rPh sb="0" eb="2">
      <t>ヨシヌマ</t>
    </rPh>
    <phoneticPr fontId="4"/>
  </si>
  <si>
    <t>要</t>
    <rPh sb="0" eb="1">
      <t>カナメ</t>
    </rPh>
    <phoneticPr fontId="4"/>
  </si>
  <si>
    <t>筑波総合クリニック</t>
  </si>
  <si>
    <t>寺崎クリニック</t>
  </si>
  <si>
    <t>中川医院</t>
  </si>
  <si>
    <t>ヒルトップクリニック</t>
    <phoneticPr fontId="4"/>
  </si>
  <si>
    <t>佐</t>
    <rPh sb="0" eb="1">
      <t>サ</t>
    </rPh>
    <phoneticPr fontId="4"/>
  </si>
  <si>
    <t>北條医院</t>
  </si>
  <si>
    <t>ほりかわクリニック</t>
  </si>
  <si>
    <t>めどあぐりくりにっく</t>
  </si>
  <si>
    <t>若森</t>
    <rPh sb="0" eb="2">
      <t>ワカモリ</t>
    </rPh>
    <phoneticPr fontId="4"/>
  </si>
  <si>
    <t>とよさと病院</t>
  </si>
  <si>
    <t>豊里</t>
  </si>
  <si>
    <t>あいつくばクリニック</t>
    <phoneticPr fontId="4"/>
  </si>
  <si>
    <t>下広岡</t>
    <rPh sb="0" eb="1">
      <t>シモ</t>
    </rPh>
    <rPh sb="1" eb="3">
      <t>ヒロオカ</t>
    </rPh>
    <phoneticPr fontId="4"/>
  </si>
  <si>
    <t>あおやぎ医院</t>
  </si>
  <si>
    <t>上ノ室</t>
    <rPh sb="0" eb="1">
      <t>ウエ</t>
    </rPh>
    <rPh sb="2" eb="3">
      <t>ムロ</t>
    </rPh>
    <phoneticPr fontId="4"/>
  </si>
  <si>
    <t>桜</t>
    <rPh sb="0" eb="1">
      <t>サクラ</t>
    </rPh>
    <phoneticPr fontId="4"/>
  </si>
  <si>
    <t>並木</t>
    <rPh sb="0" eb="2">
      <t>ナミキ</t>
    </rPh>
    <phoneticPr fontId="4"/>
  </si>
  <si>
    <t>おおつか内科クリニック消化器内科・腎臓内科</t>
  </si>
  <si>
    <t>梅園</t>
    <rPh sb="0" eb="2">
      <t>ウメゾノ</t>
    </rPh>
    <phoneticPr fontId="4"/>
  </si>
  <si>
    <t>大見クリニック</t>
  </si>
  <si>
    <t>古来</t>
    <rPh sb="0" eb="2">
      <t>フルク</t>
    </rPh>
    <phoneticPr fontId="4"/>
  </si>
  <si>
    <t>岡田医院</t>
    <rPh sb="0" eb="2">
      <t>オカダ</t>
    </rPh>
    <rPh sb="2" eb="4">
      <t>イイン</t>
    </rPh>
    <phoneticPr fontId="4"/>
  </si>
  <si>
    <t>楓クリニック</t>
  </si>
  <si>
    <t>上広岡</t>
    <rPh sb="0" eb="3">
      <t>カミヒロオカ</t>
    </rPh>
    <phoneticPr fontId="4"/>
  </si>
  <si>
    <t>樫村内科消化器科クリニック</t>
    <rPh sb="0" eb="2">
      <t>カシムラ</t>
    </rPh>
    <rPh sb="2" eb="4">
      <t>ナイカ</t>
    </rPh>
    <rPh sb="4" eb="7">
      <t>ショウカキ</t>
    </rPh>
    <rPh sb="7" eb="8">
      <t>カ</t>
    </rPh>
    <phoneticPr fontId="4"/>
  </si>
  <si>
    <t>倉田内科クリニック</t>
  </si>
  <si>
    <t>栗原</t>
    <rPh sb="0" eb="2">
      <t>クリハラ</t>
    </rPh>
    <phoneticPr fontId="4"/>
  </si>
  <si>
    <t>さくら内科・呼吸器内科クリニック</t>
    <phoneticPr fontId="4"/>
  </si>
  <si>
    <t>耳鼻咽喉科　大橋医院</t>
    <rPh sb="0" eb="2">
      <t>ジビ</t>
    </rPh>
    <rPh sb="2" eb="4">
      <t>インコウ</t>
    </rPh>
    <rPh sb="4" eb="5">
      <t>カ</t>
    </rPh>
    <rPh sb="6" eb="8">
      <t>オオハシ</t>
    </rPh>
    <rPh sb="8" eb="10">
      <t>イイン</t>
    </rPh>
    <phoneticPr fontId="4"/>
  </si>
  <si>
    <t>渋谷クリニック</t>
    <phoneticPr fontId="4"/>
  </si>
  <si>
    <t>金田</t>
    <rPh sb="0" eb="2">
      <t>コンダ</t>
    </rPh>
    <phoneticPr fontId="4"/>
  </si>
  <si>
    <t>すぎやま内科皮フ科クリニック</t>
  </si>
  <si>
    <t>ストレスケアつくばクリニック</t>
  </si>
  <si>
    <t>竹園</t>
    <rPh sb="0" eb="2">
      <t>タケゾノ</t>
    </rPh>
    <phoneticPr fontId="4"/>
  </si>
  <si>
    <t>せせらぎ在宅クリニック</t>
    <rPh sb="4" eb="6">
      <t>ザイタク</t>
    </rPh>
    <phoneticPr fontId="4"/>
  </si>
  <si>
    <t>高田整形外科</t>
  </si>
  <si>
    <t>竹園ファミリークリニック</t>
    <phoneticPr fontId="4"/>
  </si>
  <si>
    <t>つくば国際ブレスト＆レディースクリニック</t>
  </si>
  <si>
    <t>吾妻</t>
    <rPh sb="0" eb="2">
      <t>アヅマ</t>
    </rPh>
    <phoneticPr fontId="4"/>
  </si>
  <si>
    <t>つくばシティア内科クリニック</t>
  </si>
  <si>
    <t>つくば心臓血管内科メイクリニック</t>
    <rPh sb="3" eb="5">
      <t>シンゾウ</t>
    </rPh>
    <rPh sb="5" eb="7">
      <t>ケッカン</t>
    </rPh>
    <rPh sb="7" eb="9">
      <t>ナイカ</t>
    </rPh>
    <phoneticPr fontId="4"/>
  </si>
  <si>
    <t>つくばしんぞうけっかんないかめいくりにっく</t>
  </si>
  <si>
    <t>つくばセンタークリニック</t>
  </si>
  <si>
    <t>天久保</t>
    <rPh sb="0" eb="3">
      <t>アマクボ</t>
    </rPh>
    <phoneticPr fontId="4"/>
  </si>
  <si>
    <t>つくばねむりとこころのクリニック</t>
    <phoneticPr fontId="4"/>
  </si>
  <si>
    <t>妻木</t>
    <rPh sb="0" eb="2">
      <t>サイキ</t>
    </rPh>
    <phoneticPr fontId="4"/>
  </si>
  <si>
    <t>つくば平山クリニック</t>
  </si>
  <si>
    <t>つくばひらやまくりにっく</t>
  </si>
  <si>
    <t>つくばフラワー耳鼻咽喉科</t>
    <phoneticPr fontId="4"/>
  </si>
  <si>
    <t>つくば村井整形外科クリニック</t>
  </si>
  <si>
    <t>つくばむらいせいけいげかくりにっく</t>
  </si>
  <si>
    <t>筑波メディカルセンター</t>
    <phoneticPr fontId="4"/>
  </si>
  <si>
    <t>辻仲つくば胃と大腸内視鏡・肛門外科クリニック</t>
    <phoneticPr fontId="4"/>
  </si>
  <si>
    <t>つじなかつくばいちょうこうもんくりにっく</t>
  </si>
  <si>
    <t>並木内科クリニック</t>
  </si>
  <si>
    <t>のぐち内科クリニック</t>
  </si>
  <si>
    <t>ひろせ内科消化器クリニック</t>
  </si>
  <si>
    <t>流星台</t>
    <rPh sb="0" eb="2">
      <t>リュウセイ</t>
    </rPh>
    <rPh sb="2" eb="3">
      <t>ダイ</t>
    </rPh>
    <phoneticPr fontId="4"/>
  </si>
  <si>
    <t>南大通りクリニック</t>
    <rPh sb="0" eb="1">
      <t>ミナミ</t>
    </rPh>
    <rPh sb="1" eb="3">
      <t>オオドオリ</t>
    </rPh>
    <phoneticPr fontId="4"/>
  </si>
  <si>
    <t>宮﨑ペインクリニック内科</t>
    <rPh sb="1" eb="2">
      <t>ザキ</t>
    </rPh>
    <phoneticPr fontId="4"/>
  </si>
  <si>
    <t>みやざきペインクリニック</t>
  </si>
  <si>
    <t>ユークリニック</t>
  </si>
  <si>
    <t>流星台こどもクリニック</t>
    <rPh sb="0" eb="2">
      <t>リュウセイ</t>
    </rPh>
    <rPh sb="2" eb="3">
      <t>ダイ</t>
    </rPh>
    <phoneticPr fontId="4"/>
  </si>
  <si>
    <t>あおきこどもクリニック</t>
  </si>
  <si>
    <t>研究学園</t>
    <rPh sb="0" eb="4">
      <t>ケンキュウガクエン</t>
    </rPh>
    <phoneticPr fontId="4"/>
  </si>
  <si>
    <t>青空ホームクリニック</t>
  </si>
  <si>
    <t>春日</t>
    <rPh sb="0" eb="2">
      <t>カスガ</t>
    </rPh>
    <phoneticPr fontId="4"/>
  </si>
  <si>
    <t>天貝整形外科クリニック</t>
    <rPh sb="0" eb="2">
      <t>アマガイ</t>
    </rPh>
    <rPh sb="2" eb="6">
      <t>セイケイゲカ</t>
    </rPh>
    <phoneticPr fontId="4"/>
  </si>
  <si>
    <t>羽成</t>
    <rPh sb="0" eb="2">
      <t>ハナリ</t>
    </rPh>
    <phoneticPr fontId="4"/>
  </si>
  <si>
    <t>ありたクリニック</t>
  </si>
  <si>
    <t>小野崎</t>
    <rPh sb="0" eb="3">
      <t>オノザキ</t>
    </rPh>
    <phoneticPr fontId="4"/>
  </si>
  <si>
    <t>高野台</t>
    <rPh sb="0" eb="3">
      <t>コウヤダイ</t>
    </rPh>
    <phoneticPr fontId="4"/>
  </si>
  <si>
    <t>いとう耳鼻咽喉科クリニック</t>
  </si>
  <si>
    <t>江原こどもクリニック</t>
  </si>
  <si>
    <t>谷田部</t>
    <rPh sb="0" eb="3">
      <t>ヤタベ</t>
    </rPh>
    <phoneticPr fontId="4"/>
  </si>
  <si>
    <t>面野井</t>
    <rPh sb="0" eb="3">
      <t>オモノイ</t>
    </rPh>
    <phoneticPr fontId="4"/>
  </si>
  <si>
    <t>手代木</t>
    <rPh sb="0" eb="3">
      <t>テシロギ</t>
    </rPh>
    <phoneticPr fontId="4"/>
  </si>
  <si>
    <t>大野医院</t>
    <rPh sb="0" eb="2">
      <t>オオノ</t>
    </rPh>
    <rPh sb="2" eb="4">
      <t>イイン</t>
    </rPh>
    <phoneticPr fontId="4"/>
  </si>
  <si>
    <t>島名</t>
    <rPh sb="0" eb="2">
      <t>シマナ</t>
    </rPh>
    <phoneticPr fontId="4"/>
  </si>
  <si>
    <t>岡野整形外科・内科クリニック</t>
  </si>
  <si>
    <t>学園の森キッズクリニック</t>
    <rPh sb="0" eb="2">
      <t>ガクエン</t>
    </rPh>
    <rPh sb="3" eb="4">
      <t>モリ</t>
    </rPh>
    <phoneticPr fontId="4"/>
  </si>
  <si>
    <t>学園の森</t>
    <rPh sb="0" eb="2">
      <t>ガクエン</t>
    </rPh>
    <rPh sb="3" eb="4">
      <t>モリ</t>
    </rPh>
    <phoneticPr fontId="4"/>
  </si>
  <si>
    <t>がじゅまるクリニックつくば</t>
  </si>
  <si>
    <t>みどりの中央</t>
    <rPh sb="4" eb="6">
      <t>チュウオウ</t>
    </rPh>
    <phoneticPr fontId="4"/>
  </si>
  <si>
    <t>かつらぎクリニック</t>
  </si>
  <si>
    <t>苅間</t>
    <rPh sb="0" eb="2">
      <t>カリマ</t>
    </rPh>
    <phoneticPr fontId="4"/>
  </si>
  <si>
    <t>川井クリニック</t>
  </si>
  <si>
    <t>東平塚</t>
    <rPh sb="0" eb="1">
      <t>ヒガシ</t>
    </rPh>
    <rPh sb="1" eb="3">
      <t>ヒラツカ</t>
    </rPh>
    <phoneticPr fontId="4"/>
  </si>
  <si>
    <t>きくち呼吸器内科クリニック</t>
  </si>
  <si>
    <t>菊池内科クリニック</t>
  </si>
  <si>
    <t>グレースクリニック</t>
  </si>
  <si>
    <t>下平塚</t>
    <rPh sb="0" eb="1">
      <t>シモ</t>
    </rPh>
    <rPh sb="1" eb="3">
      <t>ヒラツカ</t>
    </rPh>
    <phoneticPr fontId="4"/>
  </si>
  <si>
    <t>研究学園いいむら耳鼻咽喉科</t>
    <rPh sb="8" eb="10">
      <t>ジビ</t>
    </rPh>
    <rPh sb="10" eb="12">
      <t>インコウ</t>
    </rPh>
    <rPh sb="12" eb="13">
      <t>カ</t>
    </rPh>
    <phoneticPr fontId="4"/>
  </si>
  <si>
    <t>研究学園クリニック</t>
  </si>
  <si>
    <t>国際ハートスリープクリニックつくば</t>
  </si>
  <si>
    <t>西平塚</t>
    <rPh sb="0" eb="1">
      <t>ニシ</t>
    </rPh>
    <rPh sb="1" eb="3">
      <t>ヒラツカ</t>
    </rPh>
    <phoneticPr fontId="4"/>
  </si>
  <si>
    <t>こまつ内科クリニック</t>
  </si>
  <si>
    <t>上横場</t>
    <rPh sb="0" eb="3">
      <t>カミヨコバ</t>
    </rPh>
    <phoneticPr fontId="4"/>
  </si>
  <si>
    <t>坂根Mクリニック</t>
  </si>
  <si>
    <t>さかねえむくりにっく</t>
  </si>
  <si>
    <t>松野木</t>
    <rPh sb="0" eb="1">
      <t>マツ</t>
    </rPh>
    <rPh sb="1" eb="2">
      <t>ノ</t>
    </rPh>
    <rPh sb="2" eb="3">
      <t>キ</t>
    </rPh>
    <phoneticPr fontId="4"/>
  </si>
  <si>
    <t>さくま皮フ科クリニック</t>
    <rPh sb="3" eb="4">
      <t>カワ</t>
    </rPh>
    <rPh sb="5" eb="6">
      <t>カ</t>
    </rPh>
    <phoneticPr fontId="4"/>
  </si>
  <si>
    <t>さとうクリニック</t>
  </si>
  <si>
    <t>サンシャイン・クリニック</t>
    <phoneticPr fontId="4"/>
  </si>
  <si>
    <t>東</t>
    <rPh sb="0" eb="1">
      <t>ヒガシ</t>
    </rPh>
    <phoneticPr fontId="4"/>
  </si>
  <si>
    <t>庄司クリニック</t>
    <phoneticPr fontId="4"/>
  </si>
  <si>
    <t>杉谷メディカルクリニック</t>
  </si>
  <si>
    <t>ちかつクリニック</t>
  </si>
  <si>
    <t>つくばウロケアクリニック</t>
  </si>
  <si>
    <t>つくばうろけあくりにっく</t>
  </si>
  <si>
    <t>つくば学園クリニック</t>
  </si>
  <si>
    <t>筑波技術大学保健科学部附属東西医学統合医療センター</t>
  </si>
  <si>
    <t>つくばキッズクリニック</t>
  </si>
  <si>
    <t>つくば公園前ファミリークリニック</t>
  </si>
  <si>
    <t>つくばこうえんまえふぁみりーくりにっく</t>
  </si>
  <si>
    <t>水堀</t>
    <rPh sb="0" eb="2">
      <t>ミズボリ</t>
    </rPh>
    <phoneticPr fontId="4"/>
  </si>
  <si>
    <t>つくば在宅クリニック</t>
  </si>
  <si>
    <t>西大沼</t>
    <rPh sb="0" eb="1">
      <t>ニシ</t>
    </rPh>
    <rPh sb="1" eb="3">
      <t>オオヌマ</t>
    </rPh>
    <phoneticPr fontId="4"/>
  </si>
  <si>
    <t>つくば消化器・内視鏡クリニック</t>
  </si>
  <si>
    <t>つくばしょうかきないしきょうくりにっく</t>
  </si>
  <si>
    <t>つくば辻クリニック</t>
  </si>
  <si>
    <t>つくば白亜クリニック</t>
    <rPh sb="3" eb="5">
      <t>ハクア</t>
    </rPh>
    <phoneticPr fontId="4"/>
  </si>
  <si>
    <t>館野</t>
    <rPh sb="0" eb="2">
      <t>タテノ</t>
    </rPh>
    <phoneticPr fontId="4"/>
  </si>
  <si>
    <t>中嶋こどもクリニック</t>
  </si>
  <si>
    <t>なかのアイクリニック</t>
  </si>
  <si>
    <t>なないろキッズクリニック</t>
  </si>
  <si>
    <t>なないろもあバースクリニック</t>
  </si>
  <si>
    <t>なないろもあばーすくりにっく</t>
  </si>
  <si>
    <t>なないろレディースクリニック</t>
  </si>
  <si>
    <t>成島クリニック</t>
    <phoneticPr fontId="4"/>
  </si>
  <si>
    <t>二の宮越智クリニック</t>
  </si>
  <si>
    <t>沼尻整形外科・胃腸科</t>
    <rPh sb="0" eb="2">
      <t>ヌマジリ</t>
    </rPh>
    <rPh sb="2" eb="4">
      <t>セイケイ</t>
    </rPh>
    <rPh sb="4" eb="6">
      <t>ゲカ</t>
    </rPh>
    <rPh sb="7" eb="10">
      <t>イチョウカ</t>
    </rPh>
    <phoneticPr fontId="4"/>
  </si>
  <si>
    <t>根本クリニック</t>
  </si>
  <si>
    <t>B-leafメディカル内科小児科クリニック</t>
    <rPh sb="13" eb="15">
      <t>ショウニ</t>
    </rPh>
    <rPh sb="15" eb="16">
      <t>カ</t>
    </rPh>
    <phoneticPr fontId="4"/>
  </si>
  <si>
    <t>びーりーふめでぃかるないか・りはびりてーしょんくりにっく</t>
  </si>
  <si>
    <t>ふかや内科リウマチクリニック</t>
  </si>
  <si>
    <t>ホームオン・クリニックつくば</t>
  </si>
  <si>
    <t>ほーむおんくりにっくつくば</t>
  </si>
  <si>
    <t>前島レディースクリニック</t>
  </si>
  <si>
    <t>まつしろ耳鼻咽喉科クリニック</t>
  </si>
  <si>
    <t>松代</t>
    <rPh sb="0" eb="2">
      <t>マツシロ</t>
    </rPh>
    <phoneticPr fontId="4"/>
  </si>
  <si>
    <t>みどりのこどもクリニック</t>
  </si>
  <si>
    <t>みなのクリニック内科呼吸器科</t>
    <rPh sb="8" eb="10">
      <t>ナイカ</t>
    </rPh>
    <rPh sb="10" eb="13">
      <t>コキュウキ</t>
    </rPh>
    <rPh sb="13" eb="14">
      <t>カ</t>
    </rPh>
    <phoneticPr fontId="4"/>
  </si>
  <si>
    <t>宮川内科・胃腸科医院</t>
  </si>
  <si>
    <t>二の宮</t>
    <rPh sb="0" eb="1">
      <t>ニ</t>
    </rPh>
    <rPh sb="2" eb="3">
      <t>ミヤ</t>
    </rPh>
    <phoneticPr fontId="4"/>
  </si>
  <si>
    <t>宮本内科クリニック</t>
  </si>
  <si>
    <t>むらした内科クリニック</t>
  </si>
  <si>
    <t>むらしたないかくりにっく</t>
  </si>
  <si>
    <t>みどりの東</t>
    <rPh sb="4" eb="5">
      <t>ヒガシ</t>
    </rPh>
    <phoneticPr fontId="4"/>
  </si>
  <si>
    <t>ゆうこレディースクリニックつくば</t>
    <phoneticPr fontId="4"/>
  </si>
  <si>
    <t>ゆうこれでぃーすくりにっく</t>
  </si>
  <si>
    <t>わかすぎ整形外科・手の外科クリニック</t>
  </si>
  <si>
    <t>渡辺医院</t>
  </si>
  <si>
    <t>笠井整形外科医院</t>
    <rPh sb="0" eb="2">
      <t>カサイ</t>
    </rPh>
    <rPh sb="2" eb="4">
      <t>セイケイ</t>
    </rPh>
    <rPh sb="4" eb="6">
      <t>ゲカ</t>
    </rPh>
    <rPh sb="6" eb="8">
      <t>イイン</t>
    </rPh>
    <phoneticPr fontId="4"/>
  </si>
  <si>
    <t>高崎</t>
    <rPh sb="0" eb="2">
      <t>タカサキ</t>
    </rPh>
    <phoneticPr fontId="4"/>
  </si>
  <si>
    <t>茎崎アオイ病院</t>
    <phoneticPr fontId="4"/>
  </si>
  <si>
    <t>天宝喜</t>
    <rPh sb="0" eb="3">
      <t>アマボウキ</t>
    </rPh>
    <phoneticPr fontId="4"/>
  </si>
  <si>
    <t>しみず整形外科リハビリクリニック</t>
  </si>
  <si>
    <t>天宝喜</t>
    <rPh sb="0" eb="1">
      <t>テン</t>
    </rPh>
    <rPh sb="1" eb="2">
      <t>タカラ</t>
    </rPh>
    <rPh sb="2" eb="3">
      <t>ヨロコ</t>
    </rPh>
    <phoneticPr fontId="4"/>
  </si>
  <si>
    <t>自由ケ丘医院</t>
  </si>
  <si>
    <t>じゆうがおかいいん</t>
  </si>
  <si>
    <t>自由ケ丘</t>
    <rPh sb="0" eb="4">
      <t>ジユウガオカ</t>
    </rPh>
    <phoneticPr fontId="4"/>
  </si>
  <si>
    <t>筑波胃腸病院</t>
  </si>
  <si>
    <t>高見原</t>
    <rPh sb="0" eb="2">
      <t>タカミ</t>
    </rPh>
    <rPh sb="2" eb="3">
      <t>ハラ</t>
    </rPh>
    <phoneticPr fontId="4"/>
  </si>
  <si>
    <t>つくば双愛病院</t>
  </si>
  <si>
    <t>つくばハートクリニック</t>
  </si>
  <si>
    <t>ありま皮膚科クリニック</t>
    <rPh sb="3" eb="6">
      <t>ヒフカ</t>
    </rPh>
    <phoneticPr fontId="4"/>
  </si>
  <si>
    <t>つくばみらい市</t>
    <rPh sb="6" eb="7">
      <t>シ</t>
    </rPh>
    <phoneticPr fontId="4"/>
  </si>
  <si>
    <t>いしかわ耳鼻咽喉科クリニック</t>
  </si>
  <si>
    <t>つくばみらい遠藤レディースクリニック</t>
  </si>
  <si>
    <t>つくばみらいファミリークリニック</t>
  </si>
  <si>
    <t>緑クリニック医院</t>
  </si>
  <si>
    <t>みらい平クリニック</t>
  </si>
  <si>
    <t>みらい平こどもクリニック</t>
  </si>
  <si>
    <t>みらいの森キッズクリニック</t>
  </si>
  <si>
    <t>谷井田医院</t>
    <rPh sb="0" eb="3">
      <t>ヤイタ</t>
    </rPh>
    <rPh sb="3" eb="5">
      <t>イイン</t>
    </rPh>
    <phoneticPr fontId="4"/>
  </si>
  <si>
    <t>住所</t>
  </si>
  <si>
    <t>電話番号</t>
  </si>
  <si>
    <t>２つ目の電話番号</t>
  </si>
  <si>
    <t>２つ目の電話番号の詳細についてご入力ください。</t>
  </si>
  <si>
    <t>つくば市北条4326-2</t>
    <rPh sb="3" eb="4">
      <t>シ</t>
    </rPh>
    <rPh sb="4" eb="6">
      <t>ホウジョウ</t>
    </rPh>
    <phoneticPr fontId="4"/>
  </si>
  <si>
    <t>867-0068</t>
  </si>
  <si>
    <t>080-7294-5907</t>
  </si>
  <si>
    <t>訪問診療その他、用</t>
  </si>
  <si>
    <t>029-869-1211</t>
  </si>
  <si>
    <t>つくば市国松８５５番地２号</t>
  </si>
  <si>
    <t>つくば市国松56-1</t>
  </si>
  <si>
    <t>866-0129</t>
  </si>
  <si>
    <t>つくば市筑穂２丁目７－１　ボヌール・リュミエールⅠ-101</t>
    <phoneticPr fontId="4"/>
  </si>
  <si>
    <t>896-3760</t>
  </si>
  <si>
    <t>つくば市筑穂2-11-1</t>
    <rPh sb="3" eb="4">
      <t>シ</t>
    </rPh>
    <rPh sb="4" eb="5">
      <t>ツク</t>
    </rPh>
    <rPh sb="5" eb="6">
      <t>ホ</t>
    </rPh>
    <phoneticPr fontId="4"/>
  </si>
  <si>
    <t>つくば市若森字谷津1267番地2</t>
    <phoneticPr fontId="4"/>
  </si>
  <si>
    <t>893-4123</t>
  </si>
  <si>
    <t>つくば市下広岡1054-43</t>
  </si>
  <si>
    <t>896-7837</t>
  </si>
  <si>
    <t>つくば市並木4-4-2　並木ショッピングセンター2F</t>
  </si>
  <si>
    <t>つくば市上ノ室1611</t>
    <rPh sb="3" eb="4">
      <t>シ</t>
    </rPh>
    <rPh sb="4" eb="5">
      <t>ウエ</t>
    </rPh>
    <rPh sb="6" eb="7">
      <t>ムロ</t>
    </rPh>
    <phoneticPr fontId="4"/>
  </si>
  <si>
    <t>つくば市下広岡744-1</t>
    <rPh sb="3" eb="4">
      <t>シ</t>
    </rPh>
    <rPh sb="4" eb="5">
      <t>シモ</t>
    </rPh>
    <rPh sb="5" eb="7">
      <t>ヒロオカ</t>
    </rPh>
    <phoneticPr fontId="4"/>
  </si>
  <si>
    <t>つくば市大角豆949-10</t>
    <rPh sb="3" eb="4">
      <t>シ</t>
    </rPh>
    <rPh sb="4" eb="7">
      <t>ササギ</t>
    </rPh>
    <phoneticPr fontId="4"/>
  </si>
  <si>
    <t>つくば市栗原757</t>
    <rPh sb="3" eb="4">
      <t>シ</t>
    </rPh>
    <rPh sb="4" eb="5">
      <t>クリ</t>
    </rPh>
    <rPh sb="5" eb="6">
      <t>ハラ</t>
    </rPh>
    <phoneticPr fontId="4"/>
  </si>
  <si>
    <t>851-4635</t>
  </si>
  <si>
    <t>つくば市吾妻2丁目8番地8　つくばシティアビル2階</t>
  </si>
  <si>
    <t>856-0819</t>
  </si>
  <si>
    <t>つくば市吾妻2-8-8　つくばシティアビル4階</t>
    <rPh sb="22" eb="23">
      <t>カイ</t>
    </rPh>
    <phoneticPr fontId="4"/>
  </si>
  <si>
    <t>つくば市下広岡1055-280</t>
    <rPh sb="3" eb="4">
      <t>シ</t>
    </rPh>
    <rPh sb="4" eb="5">
      <t>シモ</t>
    </rPh>
    <rPh sb="5" eb="7">
      <t>ヒロオカ</t>
    </rPh>
    <phoneticPr fontId="4"/>
  </si>
  <si>
    <t>つくば市妻木637-1</t>
    <rPh sb="3" eb="4">
      <t>シ</t>
    </rPh>
    <rPh sb="4" eb="6">
      <t>サイキ</t>
    </rPh>
    <phoneticPr fontId="4"/>
  </si>
  <si>
    <t>つくば市天久保1-13-5</t>
  </si>
  <si>
    <t>869-9960</t>
  </si>
  <si>
    <t>つくば市竹園1-4-1　南3パークビル2階</t>
  </si>
  <si>
    <t>つくば市並木4－4－2－203</t>
  </si>
  <si>
    <t>つくば市竹園2-16-24</t>
    <rPh sb="3" eb="4">
      <t>シ</t>
    </rPh>
    <rPh sb="4" eb="6">
      <t>タケゾノ</t>
    </rPh>
    <phoneticPr fontId="4"/>
  </si>
  <si>
    <t>つくば市上ノ室2228-1</t>
  </si>
  <si>
    <t>886-3070</t>
  </si>
  <si>
    <t>つくば市流星台38-3</t>
    <rPh sb="3" eb="4">
      <t>シ</t>
    </rPh>
    <phoneticPr fontId="4"/>
  </si>
  <si>
    <t>896-5666</t>
  </si>
  <si>
    <t>つくば市研究学園4-4-11</t>
    <phoneticPr fontId="4"/>
  </si>
  <si>
    <t>つくば市春日２丁目３番地１７</t>
    <phoneticPr fontId="4"/>
  </si>
  <si>
    <t>つくば市羽成686-18</t>
    <rPh sb="3" eb="4">
      <t>シ</t>
    </rPh>
    <rPh sb="4" eb="6">
      <t>ハナリ</t>
    </rPh>
    <phoneticPr fontId="4"/>
  </si>
  <si>
    <t>029-839-5531</t>
  </si>
  <si>
    <t>佐藤</t>
  </si>
  <si>
    <t>つくば市島名634</t>
    <rPh sb="3" eb="4">
      <t>シ</t>
    </rPh>
    <rPh sb="4" eb="6">
      <t>シマナ</t>
    </rPh>
    <phoneticPr fontId="4"/>
  </si>
  <si>
    <t>つくば市学園の森2-21-1</t>
    <rPh sb="3" eb="4">
      <t>シ</t>
    </rPh>
    <phoneticPr fontId="4"/>
  </si>
  <si>
    <t>担当者　事務長　小林　携帯電話番号</t>
  </si>
  <si>
    <t>つくば市研究学園5-12-4　研究学園駅前岡田ビル3F</t>
    <rPh sb="3" eb="4">
      <t>シ</t>
    </rPh>
    <rPh sb="4" eb="8">
      <t>ケンキュウガクエン</t>
    </rPh>
    <rPh sb="15" eb="19">
      <t>ケンキュウガクエン</t>
    </rPh>
    <rPh sb="19" eb="20">
      <t>エキ</t>
    </rPh>
    <rPh sb="20" eb="21">
      <t>マエ</t>
    </rPh>
    <rPh sb="21" eb="23">
      <t>オカダ</t>
    </rPh>
    <phoneticPr fontId="4"/>
  </si>
  <si>
    <t>つくば市研究学園5-12-4　研究学園駅前岡田ビル5F</t>
  </si>
  <si>
    <t>つくば市みどりの2-31-12</t>
    <rPh sb="3" eb="4">
      <t>シ</t>
    </rPh>
    <phoneticPr fontId="4"/>
  </si>
  <si>
    <t>つくば市松野木１６２－７</t>
  </si>
  <si>
    <t>つくば市研究学園5-5-16</t>
    <rPh sb="3" eb="4">
      <t>シ</t>
    </rPh>
    <rPh sb="4" eb="8">
      <t>ケンキュウガクエン</t>
    </rPh>
    <phoneticPr fontId="4"/>
  </si>
  <si>
    <t>つくば市手代木1936-9</t>
    <rPh sb="3" eb="4">
      <t>シ</t>
    </rPh>
    <phoneticPr fontId="4"/>
  </si>
  <si>
    <t>上横場2290-6</t>
  </si>
  <si>
    <t>つくば市春日4-12-7</t>
    <rPh sb="3" eb="4">
      <t>シ</t>
    </rPh>
    <rPh sb="4" eb="6">
      <t>カスガ</t>
    </rPh>
    <phoneticPr fontId="4"/>
  </si>
  <si>
    <t>つくば市島名２６１０－１</t>
  </si>
  <si>
    <t>つくば市水堀485の1</t>
  </si>
  <si>
    <t>非公表</t>
    <rPh sb="0" eb="1">
      <t>ヒ</t>
    </rPh>
    <rPh sb="1" eb="3">
      <t>コウヒョウ</t>
    </rPh>
    <phoneticPr fontId="4"/>
  </si>
  <si>
    <t>つくば市研究学園5-19　イーアスつくば</t>
  </si>
  <si>
    <t>852-1000</t>
  </si>
  <si>
    <t>つくば市みどりの2-40-2</t>
    <rPh sb="3" eb="4">
      <t>シ</t>
    </rPh>
    <phoneticPr fontId="4"/>
  </si>
  <si>
    <t>つくば市苅間篠前1620-7</t>
  </si>
  <si>
    <t>つくば市みどりの1-31-9</t>
  </si>
  <si>
    <t>846-2297</t>
  </si>
  <si>
    <t>080-3036-4334</t>
  </si>
  <si>
    <t>院長直通</t>
  </si>
  <si>
    <t>つくば市西大沼637番6</t>
  </si>
  <si>
    <t>つくば市西大沼636番10</t>
  </si>
  <si>
    <t>090-8581-9691</t>
  </si>
  <si>
    <t>つくば市谷田部2153</t>
    <rPh sb="3" eb="4">
      <t>シ</t>
    </rPh>
    <rPh sb="4" eb="7">
      <t>ヤタベ</t>
    </rPh>
    <phoneticPr fontId="4"/>
  </si>
  <si>
    <t>つくば市鬼ケ窪1108番地</t>
  </si>
  <si>
    <t>896-5022</t>
  </si>
  <si>
    <t>つくば市手代木2005-6</t>
  </si>
  <si>
    <t>859-0726</t>
  </si>
  <si>
    <t>つくば市みどりの１丁目２番地８号</t>
    <rPh sb="3" eb="4">
      <t>シ</t>
    </rPh>
    <phoneticPr fontId="4"/>
  </si>
  <si>
    <t>846-0195</t>
  </si>
  <si>
    <t>つくば市西平塚318-1</t>
    <rPh sb="3" eb="4">
      <t>シ</t>
    </rPh>
    <rPh sb="4" eb="5">
      <t>ニシ</t>
    </rPh>
    <rPh sb="5" eb="7">
      <t>ヒラツカ</t>
    </rPh>
    <phoneticPr fontId="4"/>
  </si>
  <si>
    <t>つくば市苅間原１－４</t>
    <rPh sb="4" eb="6">
      <t>カリマ</t>
    </rPh>
    <phoneticPr fontId="4"/>
  </si>
  <si>
    <t>つくば市みどりの東12-7</t>
  </si>
  <si>
    <t>836-1606</t>
  </si>
  <si>
    <t>つくば市研究学園3-12-5</t>
    <rPh sb="3" eb="4">
      <t>シ</t>
    </rPh>
    <rPh sb="4" eb="8">
      <t>ケンキュウガクエン</t>
    </rPh>
    <phoneticPr fontId="4"/>
  </si>
  <si>
    <t>つくば市島名2717番地1</t>
  </si>
  <si>
    <t>886-7191</t>
  </si>
  <si>
    <t>つくば市高崎2277-13</t>
    <rPh sb="3" eb="4">
      <t>シ</t>
    </rPh>
    <rPh sb="4" eb="6">
      <t>タカサキ</t>
    </rPh>
    <phoneticPr fontId="4"/>
  </si>
  <si>
    <t>029-869-8666</t>
    <phoneticPr fontId="4"/>
  </si>
  <si>
    <t>健診担当者への直通</t>
  </si>
  <si>
    <t>029-878-5007</t>
  </si>
  <si>
    <t>健診担当者直通</t>
  </si>
  <si>
    <t>つくばみらい市紫峰ヶ丘1-7-4</t>
    <rPh sb="6" eb="7">
      <t>シ</t>
    </rPh>
    <rPh sb="7" eb="9">
      <t>シホウ</t>
    </rPh>
    <rPh sb="10" eb="11">
      <t>オカ</t>
    </rPh>
    <phoneticPr fontId="4"/>
  </si>
  <si>
    <t>0297-38-6116</t>
    <phoneticPr fontId="4"/>
  </si>
  <si>
    <t>つくばみらい市紫峰ヶ丘1-8-3</t>
  </si>
  <si>
    <t>0297-57-8733</t>
  </si>
  <si>
    <t>843-6050</t>
  </si>
  <si>
    <t>つくばみらい市富士見ヶ丘1-28-3</t>
  </si>
  <si>
    <t>0297-47-2055</t>
  </si>
  <si>
    <t>0297-21-8025</t>
  </si>
  <si>
    <t>つくばみらい市板橋2258-2</t>
  </si>
  <si>
    <t>0297-58-3311</t>
  </si>
  <si>
    <t>0297-58-5222</t>
  </si>
  <si>
    <t>0297-38-4023</t>
  </si>
  <si>
    <t>つくばみらい市紫峰ヶ丘1-17-5</t>
  </si>
  <si>
    <t>0297-47-2251</t>
  </si>
  <si>
    <t>0297-21-9342</t>
  </si>
  <si>
    <t>つくばみらい市伊奈東37-2</t>
  </si>
  <si>
    <t>つくばみらい市谷井田1071</t>
    <rPh sb="6" eb="7">
      <t>シ</t>
    </rPh>
    <rPh sb="7" eb="10">
      <t>ヤイタ</t>
    </rPh>
    <phoneticPr fontId="4"/>
  </si>
  <si>
    <t>メールアドレス</t>
  </si>
  <si>
    <t>メールアドレス（確認用）</t>
  </si>
  <si>
    <t>入力した方の氏名を入力してください。</t>
  </si>
  <si>
    <t>広瀬 敦</t>
  </si>
  <si>
    <t>小山 彩子</t>
  </si>
  <si>
    <t>小倉 正徳</t>
  </si>
  <si>
    <t>古徳 祥子</t>
  </si>
  <si>
    <t>木村 郁夫</t>
  </si>
  <si>
    <t>office@sakayori-medical.net</t>
  </si>
  <si>
    <t>酒寄 修</t>
  </si>
  <si>
    <t>羽生 篤史</t>
  </si>
  <si>
    <t>林 彩子</t>
  </si>
  <si>
    <t>柏崎 貴彦</t>
  </si>
  <si>
    <t>廣瀬 廣</t>
  </si>
  <si>
    <t>jimubu@ichihara-hospital.or.jp</t>
  </si>
  <si>
    <t>瀬尾 賢司</t>
  </si>
  <si>
    <t>mochizuki.tsc@gmail.com</t>
  </si>
  <si>
    <t>望月 太郎</t>
  </si>
  <si>
    <t>児玉 智之</t>
  </si>
  <si>
    <t>酒寄 秀一</t>
  </si>
  <si>
    <t>畠山 沙彩</t>
  </si>
  <si>
    <t>福原 俊祐</t>
  </si>
  <si>
    <t>上野 真太郎</t>
  </si>
  <si>
    <t>寺崎 俊彦</t>
  </si>
  <si>
    <t>nakagawaiin1992@gmail.com</t>
  </si>
  <si>
    <t>中川 大嗣</t>
  </si>
  <si>
    <t>南風原 明子</t>
  </si>
  <si>
    <t>北條 一夫</t>
  </si>
  <si>
    <t>平岡 泰明</t>
  </si>
  <si>
    <t>木村 隆</t>
  </si>
  <si>
    <t>tsukuba.soumu@ai-org.jp</t>
  </si>
  <si>
    <t>武村 亜希子</t>
  </si>
  <si>
    <t>青栁 順子</t>
  </si>
  <si>
    <t>飯岡 幸夫</t>
  </si>
  <si>
    <t>宮嶌 史帆</t>
  </si>
  <si>
    <t>上野 秀一郎</t>
  </si>
  <si>
    <t>與澤 亜衣</t>
  </si>
  <si>
    <t>阪本 粧月</t>
  </si>
  <si>
    <t>大浦 友恵</t>
  </si>
  <si>
    <t>齋藤 愛華</t>
  </si>
  <si>
    <t>原谷 美恵</t>
  </si>
  <si>
    <t>渋谷 進</t>
  </si>
  <si>
    <t>渡辺 理恵子</t>
  </si>
  <si>
    <t>片岡 正憲</t>
  </si>
  <si>
    <t>秋山 響子</t>
  </si>
  <si>
    <t>高田 志計子</t>
  </si>
  <si>
    <t>石川 和之</t>
  </si>
  <si>
    <t>井橋 健太郎</t>
  </si>
  <si>
    <t>小松崎 瑞穂</t>
  </si>
  <si>
    <t>岩崎 蘭</t>
  </si>
  <si>
    <t>tsukuba-ijika0777@tsukuba-hospital.jp</t>
  </si>
  <si>
    <t>湯浅 義人</t>
  </si>
  <si>
    <t>平山 暁</t>
  </si>
  <si>
    <t>hana1187@doctor.email.ne.jp</t>
  </si>
  <si>
    <t>つくばフラワー 耳鼻咽喉科</t>
  </si>
  <si>
    <t>村井 伸司</t>
  </si>
  <si>
    <t>関 春菜</t>
  </si>
  <si>
    <t>hayashi@gpro.com</t>
  </si>
  <si>
    <t>林 淳史</t>
  </si>
  <si>
    <t>石原 恒星</t>
  </si>
  <si>
    <t>小川 遥</t>
  </si>
  <si>
    <t>廣瀬 充明</t>
  </si>
  <si>
    <t>2023miyazakipainclinic@gmail.com</t>
  </si>
  <si>
    <t>田宮 博子</t>
  </si>
  <si>
    <t>住田 惠</t>
  </si>
  <si>
    <t>青木 健</t>
  </si>
  <si>
    <t>info@aozora-homeclinic.com</t>
  </si>
  <si>
    <t>泉谷 裕美</t>
  </si>
  <si>
    <t>aricli2021@gmail.com</t>
  </si>
  <si>
    <t>有田 亜由美</t>
  </si>
  <si>
    <t>Keichiyan.sato@ikenoiin.jp</t>
  </si>
  <si>
    <t>佐藤 恵子</t>
  </si>
  <si>
    <t>伊藤 陽子</t>
  </si>
  <si>
    <t>江原 孝郎</t>
  </si>
  <si>
    <t>oikawa@tsukuba-hinyouki.com</t>
  </si>
  <si>
    <t>及川 剛宏</t>
  </si>
  <si>
    <t>岡野 克紀</t>
  </si>
  <si>
    <t>坂本 哲司</t>
  </si>
  <si>
    <t>島岡 洋介</t>
  </si>
  <si>
    <t>岡野 文雄</t>
  </si>
  <si>
    <t>篠山 姫菜多</t>
  </si>
  <si>
    <t>k.kikuchi@kikuchi-respiratory-medicine.com</t>
  </si>
  <si>
    <t>菊池 清和</t>
  </si>
  <si>
    <t>間中 勝巳</t>
  </si>
  <si>
    <t>齋藤 智美</t>
  </si>
  <si>
    <t>後藤 千幸</t>
  </si>
  <si>
    <t>酒井 留美子</t>
  </si>
  <si>
    <t>下原 容子</t>
  </si>
  <si>
    <t>中川 喜博</t>
  </si>
  <si>
    <t>海老原 明美</t>
  </si>
  <si>
    <t>埜口 加代子</t>
  </si>
  <si>
    <t>清水 宏之</t>
  </si>
  <si>
    <t>m.shojiclinic@gmail.com</t>
  </si>
  <si>
    <t>塚本 光子</t>
  </si>
  <si>
    <t>杉谷 ゆき子</t>
  </si>
  <si>
    <t>kazuhiko.tamura@gmail.com</t>
  </si>
  <si>
    <t>田村 和彦</t>
  </si>
  <si>
    <t>千勝 紀生</t>
  </si>
  <si>
    <t>kotebun75@hotmail.com</t>
  </si>
  <si>
    <t>黄 鼎文</t>
  </si>
  <si>
    <t>jiu1929_1@yahoo.co.jp</t>
  </si>
  <si>
    <t>長戸 洋美</t>
  </si>
  <si>
    <t>長塚 智仁</t>
  </si>
  <si>
    <t>nozuehiroki4885@gmail.com</t>
  </si>
  <si>
    <t>野末 裕紀</t>
  </si>
  <si>
    <t>nakagawasho@gmail.com</t>
  </si>
  <si>
    <t>中川 将吾</t>
  </si>
  <si>
    <t>本田 佑子</t>
  </si>
  <si>
    <t>ninakzs0903@gmail.com</t>
  </si>
  <si>
    <t>鈴木 千春</t>
  </si>
  <si>
    <t>tukuba-info@koumeikai.jp</t>
  </si>
  <si>
    <t>倉持 左知子</t>
  </si>
  <si>
    <t>荒木 和恵</t>
  </si>
  <si>
    <t>masaemashiko@gmail.com</t>
  </si>
  <si>
    <t>益子 聖恵</t>
  </si>
  <si>
    <t>aml00435@mail1.accsnet.ne.jp</t>
  </si>
  <si>
    <t>東郷 利人</t>
  </si>
  <si>
    <t>中嶋 光博</t>
  </si>
  <si>
    <t>中埜 君彦</t>
  </si>
  <si>
    <t>東 裕哉</t>
  </si>
  <si>
    <t>布施 綾子</t>
  </si>
  <si>
    <t>成島 淨</t>
  </si>
  <si>
    <t>越智 五平</t>
  </si>
  <si>
    <t>根本 眞一</t>
  </si>
  <si>
    <t>小野間 尚美</t>
  </si>
  <si>
    <t>横森 よしみ</t>
  </si>
  <si>
    <t>choovery@yahoo.co.jp</t>
  </si>
  <si>
    <t>深谷 進司</t>
  </si>
  <si>
    <t>青木 裕美子</t>
  </si>
  <si>
    <t>関 茉里奈</t>
  </si>
  <si>
    <t>国広 美紀</t>
  </si>
  <si>
    <t>midorinokids2024@gmail.com</t>
  </si>
  <si>
    <t>多田 憲正</t>
  </si>
  <si>
    <t>細田 京香</t>
  </si>
  <si>
    <t>宮本 正俊</t>
  </si>
  <si>
    <t>高野 智之</t>
  </si>
  <si>
    <t>和田 由香</t>
  </si>
  <si>
    <t>wakasugi.orth.hand@gmail.com</t>
  </si>
  <si>
    <t>若杉 琢磨</t>
  </si>
  <si>
    <t>渡辺 晴彦</t>
  </si>
  <si>
    <t>shindo@kenseikai.or.jp</t>
  </si>
  <si>
    <t>進藤 那央</t>
  </si>
  <si>
    <t>小田 洋樹</t>
  </si>
  <si>
    <t>大野 尚子</t>
  </si>
  <si>
    <t>松浦 靖</t>
  </si>
  <si>
    <t>山田 国央</t>
  </si>
  <si>
    <t>篠田 美和</t>
  </si>
  <si>
    <t>久保山 修</t>
  </si>
  <si>
    <t>tishikawa@etude.ocn.ne.jp</t>
  </si>
  <si>
    <t>石川 敏夫</t>
  </si>
  <si>
    <t>狩野 洋子</t>
  </si>
  <si>
    <t>tm-elc@tsukubamirai-endo-ladies.com</t>
  </si>
  <si>
    <t>猪狩 兼平</t>
  </si>
  <si>
    <t>牧谷 光晴</t>
  </si>
  <si>
    <t>盛 裕美</t>
  </si>
  <si>
    <t>平井 浩気</t>
  </si>
  <si>
    <t>陶 経緯</t>
  </si>
  <si>
    <t>和貴 小松崎</t>
  </si>
  <si>
    <t>石塚 貴子</t>
  </si>
  <si>
    <t>永吉 有香子</t>
  </si>
  <si>
    <t>林 健太郎</t>
  </si>
  <si>
    <t>小児用肺炎球菌</t>
  </si>
  <si>
    <t>五種混合</t>
  </si>
  <si>
    <t>○</t>
  </si>
  <si>
    <t>○</t>
    <phoneticPr fontId="4"/>
  </si>
  <si>
    <t>HPV（２価）</t>
    <rPh sb="5" eb="6">
      <t>アタイ</t>
    </rPh>
    <phoneticPr fontId="4"/>
  </si>
  <si>
    <t>HPV（４価）</t>
    <rPh sb="5" eb="6">
      <t>アタイ</t>
    </rPh>
    <phoneticPr fontId="4"/>
  </si>
  <si>
    <t>HPV（９価）</t>
    <rPh sb="5" eb="6">
      <t>アタイ</t>
    </rPh>
    <phoneticPr fontId="4"/>
  </si>
  <si>
    <t>小児インフルエンザ</t>
  </si>
  <si>
    <t>骨髄移植</t>
    <phoneticPr fontId="4"/>
  </si>
  <si>
    <t>高齢者肺炎球菌</t>
  </si>
  <si>
    <t>高齢者帯状疱疹
（不活化ワクチン)</t>
    <rPh sb="9" eb="12">
      <t>フカツカ</t>
    </rPh>
    <phoneticPr fontId="4"/>
  </si>
  <si>
    <t>高齢者インフルエンザ</t>
  </si>
  <si>
    <t>高齢者新型コロナ</t>
  </si>
  <si>
    <t>予防接種 付記</t>
    <rPh sb="5" eb="7">
      <t>フキ</t>
    </rPh>
    <phoneticPr fontId="4"/>
  </si>
  <si>
    <t>小児インフルエンザ予防接種は3歳以上。高齢者新型コロナはかかりつけの方のみ。</t>
    <phoneticPr fontId="4"/>
  </si>
  <si>
    <t>1歳以上。小児インフルエンザのみ経験のある３歳以上。</t>
    <phoneticPr fontId="4"/>
  </si>
  <si>
    <t>３歳以上</t>
    <phoneticPr fontId="4"/>
  </si>
  <si>
    <t>小児インフルエンザはかかりつけの方のみ</t>
    <rPh sb="16" eb="17">
      <t>カタ</t>
    </rPh>
    <phoneticPr fontId="4"/>
  </si>
  <si>
    <t>小児インフルエンザは7歳以上</t>
    <rPh sb="0" eb="2">
      <t>ショウニ</t>
    </rPh>
    <rPh sb="11" eb="14">
      <t>サイイジョウ</t>
    </rPh>
    <phoneticPr fontId="4"/>
  </si>
  <si>
    <t>高齢者新型コロナはかかりつけの方のみ</t>
    <phoneticPr fontId="4"/>
  </si>
  <si>
    <t>かかりつけの方のみ</t>
    <phoneticPr fontId="4"/>
  </si>
  <si>
    <t>小児インフルエンザは１歳以上</t>
    <rPh sb="0" eb="2">
      <t>ショウニ</t>
    </rPh>
    <phoneticPr fontId="4"/>
  </si>
  <si>
    <t>高齢者はかかりつけの方のみ</t>
    <phoneticPr fontId="4"/>
  </si>
  <si>
    <t>小児は３歳以上。高齢者は65歳以上。インフルエンザは接種経験がある方のみ。持病・内服がある方はかかりつけ医に確認。</t>
    <rPh sb="0" eb="2">
      <t>ショウニ</t>
    </rPh>
    <rPh sb="28" eb="30">
      <t>ケイケン</t>
    </rPh>
    <rPh sb="40" eb="42">
      <t>ナイフク</t>
    </rPh>
    <rPh sb="45" eb="46">
      <t>カタ</t>
    </rPh>
    <phoneticPr fontId="4"/>
  </si>
  <si>
    <t>小児インフルエンザは3歳以上</t>
    <rPh sb="0" eb="2">
      <t>ショウニ</t>
    </rPh>
    <rPh sb="11" eb="14">
      <t>サイイジョウ</t>
    </rPh>
    <phoneticPr fontId="4"/>
  </si>
  <si>
    <t>小児インフルエンザ・日本脳炎は小学生以上</t>
    <phoneticPr fontId="4"/>
  </si>
  <si>
    <t>インフルエンザはかかりつけの方優先</t>
  </si>
  <si>
    <t>小児インフルエンザは1歳以上</t>
    <rPh sb="0" eb="2">
      <t>ショウニ</t>
    </rPh>
    <rPh sb="11" eb="14">
      <t>サイイジョウ</t>
    </rPh>
    <phoneticPr fontId="4"/>
  </si>
  <si>
    <t>MR・日本脳炎・おたふくは5歳以上。小児インフルエンザは4歳以上。</t>
    <rPh sb="3" eb="5">
      <t>ニホン</t>
    </rPh>
    <rPh sb="5" eb="7">
      <t>ノウエン</t>
    </rPh>
    <phoneticPr fontId="4"/>
  </si>
  <si>
    <t>小児インフルエンザは10歳以上</t>
    <rPh sb="0" eb="2">
      <t>ショウニ</t>
    </rPh>
    <rPh sb="12" eb="15">
      <t>サイイジョウ</t>
    </rPh>
    <phoneticPr fontId="4"/>
  </si>
  <si>
    <t>高齢者新型コロナは原則かかりつけの方のみ</t>
    <phoneticPr fontId="4"/>
  </si>
  <si>
    <t>高齢者は原則かかりつけの方のみ</t>
    <phoneticPr fontId="4"/>
  </si>
  <si>
    <t>小児インフルエンザは中学生以上</t>
    <phoneticPr fontId="4"/>
  </si>
  <si>
    <t>13歳以上</t>
    <rPh sb="2" eb="5">
      <t>サイイジョウ</t>
    </rPh>
    <phoneticPr fontId="4"/>
  </si>
  <si>
    <t>小児はかかりつけの方のみ</t>
    <phoneticPr fontId="4"/>
  </si>
  <si>
    <t>10歳以上。日本脳炎は2期のみ。</t>
    <phoneticPr fontId="4"/>
  </si>
  <si>
    <t>中学生以上</t>
  </si>
  <si>
    <t>小学生以上</t>
    <phoneticPr fontId="4"/>
  </si>
  <si>
    <t>日本脳炎は2期と特例。小児インフルエンザは10歳以上。</t>
    <phoneticPr fontId="4"/>
  </si>
  <si>
    <t>小児インフルエンザは3歳以上</t>
    <phoneticPr fontId="4"/>
  </si>
  <si>
    <t>小児インフルエンザは３歳以上</t>
    <phoneticPr fontId="4"/>
  </si>
  <si>
    <t>小学生以上</t>
    <rPh sb="0" eb="3">
      <t>ショウガクセイ</t>
    </rPh>
    <rPh sb="3" eb="5">
      <t>イジョウ</t>
    </rPh>
    <phoneticPr fontId="4"/>
  </si>
  <si>
    <t>小学生以上。かかりつけの方のみ。</t>
  </si>
  <si>
    <t>日本脳炎は2期と特例のみ。小児インフルは小学生以上。高齢者はすべてかかりつけの方のみ。</t>
    <phoneticPr fontId="4"/>
  </si>
  <si>
    <t>３歳以上。MRは２期のみ。</t>
    <phoneticPr fontId="4"/>
  </si>
  <si>
    <t>MRは２期のみ</t>
    <phoneticPr fontId="4"/>
  </si>
  <si>
    <t>小児インフルエンザは小学生以上</t>
    <phoneticPr fontId="4"/>
  </si>
  <si>
    <t>3歳以上</t>
    <phoneticPr fontId="4"/>
  </si>
  <si>
    <t>同時接種は実施せず。小児インフルエンザは１歳以上。</t>
    <rPh sb="0" eb="2">
      <t>ドウジ</t>
    </rPh>
    <rPh sb="2" eb="4">
      <t>セッシュ</t>
    </rPh>
    <rPh sb="5" eb="7">
      <t>ジッシ</t>
    </rPh>
    <rPh sb="10" eb="12">
      <t>ショウニ</t>
    </rPh>
    <rPh sb="21" eb="24">
      <t>サイイジョウ</t>
    </rPh>
    <phoneticPr fontId="4"/>
  </si>
  <si>
    <t>小児インフルエンザは1歳以上</t>
    <phoneticPr fontId="4"/>
  </si>
  <si>
    <t>インフルエンザはかかりつけの方のみ</t>
    <rPh sb="14" eb="15">
      <t>カタ</t>
    </rPh>
    <phoneticPr fontId="4"/>
  </si>
  <si>
    <t>インフルエンザ・高齢者新型コロナはかかりつけの方のみ</t>
    <phoneticPr fontId="4"/>
  </si>
  <si>
    <t>かかりつけの方のみ。電話での問い合わせは不可。</t>
    <rPh sb="6" eb="7">
      <t>カタ</t>
    </rPh>
    <phoneticPr fontId="4"/>
  </si>
  <si>
    <t>小児インフルエンザは中学生以上</t>
    <rPh sb="0" eb="2">
      <t>ショウニ</t>
    </rPh>
    <rPh sb="10" eb="11">
      <t>ナカ</t>
    </rPh>
    <rPh sb="11" eb="13">
      <t>_x0000__x0000__x0002__x0004_</t>
    </rPh>
    <rPh sb="13" eb="15">
      <t/>
    </rPh>
    <phoneticPr fontId="4"/>
  </si>
  <si>
    <t>小児インフルエンザは小学生以上</t>
    <rPh sb="0" eb="2">
      <t>ショウニ</t>
    </rPh>
    <phoneticPr fontId="4"/>
  </si>
  <si>
    <t>ヒトパピローマウイルスは15歳以上</t>
    <phoneticPr fontId="4"/>
  </si>
  <si>
    <t>感染状況により入院患者のみ</t>
    <phoneticPr fontId="4"/>
  </si>
  <si>
    <t>ヒトパピローマウイルスは当院で初回接種を受けた方のみ</t>
    <phoneticPr fontId="4"/>
  </si>
  <si>
    <t>小児インフルエンザは3歳以上</t>
    <rPh sb="0" eb="2">
      <t>ショウニ</t>
    </rPh>
    <phoneticPr fontId="4"/>
  </si>
  <si>
    <t>外国語対応</t>
    <phoneticPr fontId="4"/>
  </si>
  <si>
    <t>英語表記</t>
    <phoneticPr fontId="4"/>
  </si>
  <si>
    <t>予防接種の協力</t>
    <rPh sb="0" eb="2">
      <t>ヨボウ</t>
    </rPh>
    <rPh sb="2" eb="4">
      <t>セッシュ</t>
    </rPh>
    <rPh sb="5" eb="7">
      <t>キョウリョク</t>
    </rPh>
    <phoneticPr fontId="4"/>
  </si>
  <si>
    <t>Iida　iin</t>
  </si>
  <si>
    <t>IIMURA　CLINIC</t>
  </si>
  <si>
    <t>Odanaika Clinic</t>
  </si>
  <si>
    <t>Hirose clinic</t>
  </si>
  <si>
    <t>ichiharahospital</t>
  </si>
  <si>
    <t>Sakayori ENT Clinic</t>
  </si>
  <si>
    <t>Shibahara clinic</t>
  </si>
  <si>
    <t>Tsukuba　Memorial　Hospital</t>
  </si>
  <si>
    <t>Tsukuba sogo clinic</t>
  </si>
  <si>
    <t>Terasaki Clinic</t>
  </si>
  <si>
    <t>Hilltop Clinic</t>
  </si>
  <si>
    <t>Aoyagi　clinic</t>
  </si>
  <si>
    <t>Ueno orthopedic clinic</t>
  </si>
  <si>
    <t>Otsuka Medicine clinic</t>
  </si>
  <si>
    <t>Kurata Internal Medicine Clinic</t>
  </si>
  <si>
    <t>Ohashi Otorhinolaryngology clinic</t>
  </si>
  <si>
    <t>SUZUKI IIN</t>
  </si>
  <si>
    <t>Stresscare Tsukuba Clinic</t>
  </si>
  <si>
    <t>Seseragi zaitaku clinic</t>
  </si>
  <si>
    <t>Takada 　orthopedic　clinic</t>
  </si>
  <si>
    <t>Takezono　Family　Clinic</t>
  </si>
  <si>
    <t>Tsukuba  International  Breast ＆ Ladies'  Clinic</t>
  </si>
  <si>
    <t>Tsukuba cityia  internal medicine clinic</t>
  </si>
  <si>
    <t>中国語</t>
    <rPh sb="0" eb="3">
      <t>チュウゴクゴ</t>
    </rPh>
    <phoneticPr fontId="4"/>
  </si>
  <si>
    <t>Tsukuba Mai Clinic</t>
  </si>
  <si>
    <t>Tsukuba hospital</t>
  </si>
  <si>
    <t>Tsukuba Hirayama Clinic</t>
  </si>
  <si>
    <t>英語／中国語／その他(翻訳機使用)</t>
    <phoneticPr fontId="4"/>
  </si>
  <si>
    <t>Namikinaika clinic</t>
  </si>
  <si>
    <t>Noguchi　Medical　Clinic</t>
  </si>
  <si>
    <t xml:space="preserve">South avneu clinic </t>
  </si>
  <si>
    <t>Miyazaki  pain　clinic</t>
  </si>
  <si>
    <t>英語（Drのみ）</t>
    <rPh sb="0" eb="2">
      <t>エイゴ</t>
    </rPh>
    <phoneticPr fontId="4"/>
  </si>
  <si>
    <t>Ryuseidai kodomo clinic</t>
    <phoneticPr fontId="4"/>
  </si>
  <si>
    <t>Ehara  children’s　 clinic</t>
  </si>
  <si>
    <t>Ohno clinic</t>
  </si>
  <si>
    <t>Gajyumaru　Clinic　Tsukuba</t>
  </si>
  <si>
    <t>Katsuragi　clinic</t>
  </si>
  <si>
    <t>kikuchinaika  clinic</t>
  </si>
  <si>
    <t>Koikeiin</t>
  </si>
  <si>
    <t>International heart sleep clinic-TSUKUBA</t>
  </si>
  <si>
    <t>sakanemclinic</t>
  </si>
  <si>
    <t>SATO CLINIC</t>
  </si>
  <si>
    <t>Shimizu Children's Clinic</t>
  </si>
  <si>
    <t>shoji clinic</t>
  </si>
  <si>
    <t>Tamura Clinic</t>
  </si>
  <si>
    <t>Chikatsu clinic</t>
  </si>
  <si>
    <t>Tsukuba Urocare Clinic</t>
  </si>
  <si>
    <t>Center for Integrative Medicine</t>
  </si>
  <si>
    <t>Tsukuba kids clinic</t>
  </si>
  <si>
    <t>TSUKUBA HOME CARE CLINIC</t>
  </si>
  <si>
    <t>Tsukuba Endoscopy Clinic</t>
  </si>
  <si>
    <t>Tsukuba clinic</t>
  </si>
  <si>
    <t>Tsukuba Neurosurgery&amp;Headache Clinic</t>
  </si>
  <si>
    <t>Tsukuba hakua Clinic</t>
    <phoneticPr fontId="4"/>
  </si>
  <si>
    <t>Dr. TOGO's  CLINIC</t>
  </si>
  <si>
    <t>Nakano eyeclinic</t>
  </si>
  <si>
    <t>nanariro kids clinic</t>
  </si>
  <si>
    <t>NANAIROMOA BIRTH CLINIC</t>
  </si>
  <si>
    <t>NANAIRO Clinic for Women</t>
  </si>
  <si>
    <t>Numajiri seikeigeka ityouka</t>
  </si>
  <si>
    <t>Higashigekanaikaiinn</t>
  </si>
  <si>
    <t>Fukaya Medical Clinic of Rheumatology</t>
  </si>
  <si>
    <t>homeon cliniQ TSUKUBA</t>
  </si>
  <si>
    <t>Maejima Ladies Clinic</t>
  </si>
  <si>
    <t>Miyakawa naika clinic</t>
  </si>
  <si>
    <t>Miyamoto　naika　clinic</t>
  </si>
  <si>
    <t>MURASHITA　INTERNAL　MEDICINE　CLINIC</t>
  </si>
  <si>
    <t>Yuko ladies clinic tsukuba</t>
  </si>
  <si>
    <t>Watanabe clinic</t>
  </si>
  <si>
    <t>KASAI SEIKEIGEKA IIN</t>
  </si>
  <si>
    <t>Shimizu Orthopaedic &amp; Rehabilitation Clinice</t>
  </si>
  <si>
    <t>Tsukuba Gastrointestinal Hospital</t>
  </si>
  <si>
    <t>Tsukuba Heart Clinic</t>
  </si>
  <si>
    <t>Tsukubamirai family clinic</t>
  </si>
  <si>
    <t>nakazawaclinic</t>
  </si>
  <si>
    <t>Mirainomorikids clinic</t>
  </si>
  <si>
    <t>つくば市みどりの1－31－９　みどりのメディカルモール１階</t>
    <phoneticPr fontId="4"/>
  </si>
  <si>
    <t>つくば市みどりの1-31-9　みどりのメディカルモール3階</t>
    <phoneticPr fontId="4"/>
  </si>
  <si>
    <t>つくば市竹園1－4－1　南3パークビル1F</t>
    <phoneticPr fontId="4"/>
  </si>
  <si>
    <t>つくば市春日3-1-1　つくばクリニックセンタービル４階</t>
    <phoneticPr fontId="4"/>
  </si>
  <si>
    <t>つくば市竹園１－６－１　つくば三井ビル4階</t>
    <phoneticPr fontId="4"/>
  </si>
  <si>
    <t>つくば市春日3丁目1‐1　 つくばクリニックセンタービル3階</t>
    <phoneticPr fontId="4"/>
  </si>
  <si>
    <t>つくば市谷田部872番地　（陣場G17街区1)HG陣場ビル201</t>
    <phoneticPr fontId="4"/>
  </si>
  <si>
    <t>高齢者帯状疱疹
(生ワクチン)</t>
    <rPh sb="9" eb="10">
      <t>ナマ</t>
    </rPh>
    <phoneticPr fontId="4"/>
  </si>
  <si>
    <t>つくば市春日２丁目３番地１７</t>
  </si>
  <si>
    <t>つくば市若森字谷津1267番地2</t>
  </si>
  <si>
    <t>住所1</t>
  </si>
  <si>
    <t>つくば市並木4-4-2</t>
  </si>
  <si>
    <t>並木ショッピングセンター2F</t>
  </si>
  <si>
    <t>つくば市みどりの1－31－９</t>
  </si>
  <si>
    <t>つくば市研究学園5-12-4</t>
  </si>
  <si>
    <t>つくば市研究学園5-12-4</t>
    <rPh sb="3" eb="4">
      <t>シ</t>
    </rPh>
    <rPh sb="4" eb="8">
      <t>ケンキュウガクエン</t>
    </rPh>
    <phoneticPr fontId="4"/>
  </si>
  <si>
    <t>研究学園駅前岡田ビル3F</t>
    <rPh sb="0" eb="4">
      <t>ケンキュウガクエン</t>
    </rPh>
    <rPh sb="4" eb="5">
      <t>エキ</t>
    </rPh>
    <rPh sb="5" eb="6">
      <t>マエ</t>
    </rPh>
    <rPh sb="6" eb="8">
      <t>オカダ</t>
    </rPh>
    <phoneticPr fontId="4"/>
  </si>
  <si>
    <t>研究学園駅前岡田ビル5F</t>
  </si>
  <si>
    <t>つくば市筑穂２丁目７－１</t>
  </si>
  <si>
    <t>ボヌール・リュミエールⅠ-101</t>
  </si>
  <si>
    <t>みどりのメディカルモール3階</t>
  </si>
  <si>
    <t>つくば市竹園1－4－1</t>
  </si>
  <si>
    <t>南3パークビル1F</t>
  </si>
  <si>
    <t>つくば市春日3-1-1</t>
  </si>
  <si>
    <t>つくばクリニックセンタービル４階</t>
  </si>
  <si>
    <t>つくば市吾妻2丁目8番地8</t>
  </si>
  <si>
    <t>つくばシティアビル2階</t>
  </si>
  <si>
    <t>つくば市吾妻2-8-8</t>
    <phoneticPr fontId="4"/>
  </si>
  <si>
    <t>つくばシティアビル4階</t>
    <rPh sb="10" eb="11">
      <t>カイ</t>
    </rPh>
    <phoneticPr fontId="4"/>
  </si>
  <si>
    <t>つくば市竹園１－６－１</t>
  </si>
  <si>
    <t>つくば三井ビル4階</t>
  </si>
  <si>
    <t>つくば市研究学園5-19</t>
  </si>
  <si>
    <t>イーアスつくば</t>
  </si>
  <si>
    <t>つくば市竹園1-4-1</t>
  </si>
  <si>
    <t>南3パークビル2階</t>
  </si>
  <si>
    <t>つくば市春日3丁目1‐1</t>
  </si>
  <si>
    <t>つくばクリニックセンタービル3階</t>
  </si>
  <si>
    <t>つくば市谷田部872番地</t>
  </si>
  <si>
    <t>（陣場G17街区1)HG陣場ビル201</t>
  </si>
  <si>
    <t>住所２</t>
    <rPh sb="0" eb="2">
      <t>ジュウショ</t>
    </rPh>
    <phoneticPr fontId="4"/>
  </si>
  <si>
    <t>参照範囲</t>
    <rPh sb="0" eb="2">
      <t>サンショウ</t>
    </rPh>
    <rPh sb="2" eb="4">
      <t>ハンイ</t>
    </rPh>
    <phoneticPr fontId="4"/>
  </si>
  <si>
    <t>　高齢者帯状疱疹</t>
    <rPh sb="1" eb="4">
      <t>コウレイシャ</t>
    </rPh>
    <rPh sb="4" eb="6">
      <t>タイジョウ</t>
    </rPh>
    <rPh sb="6" eb="8">
      <t>ホウシン</t>
    </rPh>
    <phoneticPr fontId="4"/>
  </si>
  <si>
    <t>生ワクチン</t>
    <rPh sb="0" eb="1">
      <t>ナマ</t>
    </rPh>
    <phoneticPr fontId="4"/>
  </si>
  <si>
    <t>不活化
ワクチン</t>
    <rPh sb="0" eb="3">
      <t>フカツカ</t>
    </rPh>
    <phoneticPr fontId="4"/>
  </si>
  <si>
    <t>令和７年度
(2025年度)</t>
    <phoneticPr fontId="4"/>
  </si>
  <si>
    <t>請求書左上</t>
    <rPh sb="3" eb="5">
      <t>ヒダリウエ</t>
    </rPh>
    <phoneticPr fontId="4"/>
  </si>
  <si>
    <t>請求書右上</t>
    <rPh sb="3" eb="5">
      <t>ミギウエ</t>
    </rPh>
    <phoneticPr fontId="4"/>
  </si>
  <si>
    <t>R７年度</t>
    <phoneticPr fontId="4"/>
  </si>
  <si>
    <t>医コード</t>
    <rPh sb="0" eb="1">
      <t>イ</t>
    </rPh>
    <phoneticPr fontId="4"/>
  </si>
  <si>
    <t>令和７年度</t>
    <phoneticPr fontId="4"/>
  </si>
  <si>
    <t>医コードタイトル</t>
    <rPh sb="0" eb="1">
      <t>イ</t>
    </rPh>
    <phoneticPr fontId="4"/>
  </si>
  <si>
    <t>参照範囲</t>
    <rPh sb="0" eb="2">
      <t>サンショウ</t>
    </rPh>
    <rPh sb="2" eb="4">
      <t>ハンイ</t>
    </rPh>
    <phoneticPr fontId="4"/>
  </si>
  <si>
    <t>郵便番号(列数)</t>
    <rPh sb="0" eb="4">
      <t>ユウビンバンゴウ</t>
    </rPh>
    <rPh sb="5" eb="7">
      <t>レツスウ</t>
    </rPh>
    <phoneticPr fontId="4"/>
  </si>
  <si>
    <t>住所(列数)</t>
    <rPh sb="0" eb="2">
      <t>ジュウショ</t>
    </rPh>
    <phoneticPr fontId="4"/>
  </si>
  <si>
    <t>医療機関名(列数)</t>
    <rPh sb="0" eb="2">
      <t>イリョウ</t>
    </rPh>
    <rPh sb="2" eb="4">
      <t>キカン</t>
    </rPh>
    <rPh sb="4" eb="5">
      <t>メイ</t>
    </rPh>
    <phoneticPr fontId="4"/>
  </si>
  <si>
    <t>電話番号(列数)</t>
    <rPh sb="0" eb="2">
      <t>デンワ</t>
    </rPh>
    <rPh sb="2" eb="4">
      <t>バンゴウ</t>
    </rPh>
    <phoneticPr fontId="4"/>
  </si>
  <si>
    <t>119</t>
  </si>
  <si>
    <t>779</t>
  </si>
  <si>
    <t>785</t>
  </si>
  <si>
    <t>001</t>
    <phoneticPr fontId="4"/>
  </si>
  <si>
    <t>一覧更新時確認</t>
    <rPh sb="0" eb="2">
      <t>イチラン</t>
    </rPh>
    <rPh sb="2" eb="5">
      <t>コウシンジ</t>
    </rPh>
    <rPh sb="5" eb="7">
      <t>カクニン</t>
    </rPh>
    <phoneticPr fontId="4"/>
  </si>
  <si>
    <t>修正すると他頁全てに反映</t>
    <rPh sb="0" eb="2">
      <t>シュウセイ</t>
    </rPh>
    <rPh sb="5" eb="6">
      <t>ホカ</t>
    </rPh>
    <rPh sb="6" eb="7">
      <t>ページ</t>
    </rPh>
    <rPh sb="7" eb="8">
      <t>スベ</t>
    </rPh>
    <rPh sb="10" eb="12">
      <t>ハンエイ</t>
    </rPh>
    <phoneticPr fontId="4"/>
  </si>
  <si>
    <t>000</t>
    <phoneticPr fontId="4"/>
  </si>
  <si>
    <t>つくば市研究学園一丁目１番地１</t>
    <phoneticPr fontId="4"/>
  </si>
  <si>
    <t>つくば市健康増進課</t>
    <rPh sb="4" eb="9">
      <t>ケンコウゾウシンカ</t>
    </rPh>
    <phoneticPr fontId="4"/>
  </si>
  <si>
    <t>883-1111</t>
    <phoneticPr fontId="4"/>
  </si>
  <si>
    <t>条件付き期間延長接種対象者</t>
    <rPh sb="0" eb="3">
      <t>ジョウケンツ</t>
    </rPh>
    <rPh sb="4" eb="6">
      <t>キカン</t>
    </rPh>
    <rPh sb="6" eb="8">
      <t>エンチョウ</t>
    </rPh>
    <rPh sb="8" eb="10">
      <t>セッシュ</t>
    </rPh>
    <rPh sb="10" eb="13">
      <t>タイショウシャ</t>
    </rPh>
    <phoneticPr fontId="20"/>
  </si>
  <si>
    <t>※複数同時接種の際に診察見合わせとなった予診票は、ジョイントの上1件として請求してください。</t>
    <phoneticPr fontId="4"/>
  </si>
  <si>
    <t>高齢者帯状疱疹</t>
    <rPh sb="0" eb="3">
      <t>コウレイシャ</t>
    </rPh>
    <rPh sb="3" eb="5">
      <t>タイジョウ</t>
    </rPh>
    <rPh sb="5" eb="7">
      <t>ホウシン</t>
    </rPh>
    <phoneticPr fontId="20"/>
  </si>
  <si>
    <t>不活化ワクチン</t>
    <rPh sb="0" eb="3">
      <t>フカツカ</t>
    </rPh>
    <phoneticPr fontId="4"/>
  </si>
  <si>
    <t>　※一覧でA列に整理番号(標準)、B列に医療機関コード(文字列)でない場合、整理番号の式(各頁)修正</t>
    <rPh sb="2" eb="4">
      <t>イチラン</t>
    </rPh>
    <rPh sb="6" eb="7">
      <t>レツ</t>
    </rPh>
    <rPh sb="8" eb="10">
      <t>セイリ</t>
    </rPh>
    <rPh sb="10" eb="12">
      <t>バンゴウ</t>
    </rPh>
    <rPh sb="13" eb="15">
      <t>ヒョウジュン</t>
    </rPh>
    <rPh sb="18" eb="19">
      <t>レツ</t>
    </rPh>
    <rPh sb="20" eb="22">
      <t>イリョウ</t>
    </rPh>
    <rPh sb="22" eb="24">
      <t>キカン</t>
    </rPh>
    <rPh sb="28" eb="31">
      <t>モジレツ</t>
    </rPh>
    <rPh sb="35" eb="37">
      <t>バアイ</t>
    </rPh>
    <rPh sb="38" eb="40">
      <t>セイリ</t>
    </rPh>
    <rPh sb="40" eb="42">
      <t>バンゴウ</t>
    </rPh>
    <rPh sb="43" eb="44">
      <t>シキ</t>
    </rPh>
    <rPh sb="45" eb="47">
      <t>カクページ</t>
    </rPh>
    <rPh sb="48" eb="50">
      <t>シュウセイ</t>
    </rPh>
    <phoneticPr fontId="4"/>
  </si>
  <si>
    <t>　※各シートのT4のコードの医療機関を反映（変える際は、式、マクロ見直し）</t>
    <phoneticPr fontId="4"/>
  </si>
  <si>
    <t>【印刷（実施医療機関全て）】</t>
    <rPh sb="1" eb="3">
      <t>インサツ</t>
    </rPh>
    <rPh sb="4" eb="6">
      <t>ジッシ</t>
    </rPh>
    <rPh sb="6" eb="8">
      <t>イリョウ</t>
    </rPh>
    <rPh sb="8" eb="10">
      <t>キカン</t>
    </rPh>
    <rPh sb="10" eb="11">
      <t>スベ</t>
    </rPh>
    <phoneticPr fontId="4"/>
  </si>
  <si>
    <t>つくば市医療機関コード</t>
    <rPh sb="3" eb="4">
      <t>シ</t>
    </rPh>
    <rPh sb="4" eb="6">
      <t>イリョウ</t>
    </rPh>
    <rPh sb="6" eb="8">
      <t>キカン</t>
    </rPh>
    <phoneticPr fontId="4"/>
  </si>
  <si>
    <t>つくば市医療機関コード(小児ｲﾝﾌﾙ)</t>
  </si>
  <si>
    <t>つくば市医療機関コード(高ｺﾛﾅ)</t>
  </si>
  <si>
    <t>つくば市医療機関コード (高ｲﾝﾌﾙ)</t>
  </si>
  <si>
    <t>000</t>
  </si>
  <si>
    <t>整理番号、つくば市医療機関コード、医療機関名の列が変わる際はマクロ見直し</t>
    <rPh sb="0" eb="2">
      <t>セイリ</t>
    </rPh>
    <rPh sb="2" eb="4">
      <t>バンゴウ</t>
    </rPh>
    <rPh sb="8" eb="9">
      <t>シ</t>
    </rPh>
    <rPh sb="9" eb="13">
      <t>イリョウキカン</t>
    </rPh>
    <rPh sb="17" eb="19">
      <t>イリョウ</t>
    </rPh>
    <rPh sb="19" eb="21">
      <t>キカン</t>
    </rPh>
    <rPh sb="21" eb="22">
      <t>メイ</t>
    </rPh>
    <rPh sb="23" eb="24">
      <t>レツ</t>
    </rPh>
    <rPh sb="25" eb="26">
      <t>カ</t>
    </rPh>
    <rPh sb="28" eb="29">
      <t>サイ</t>
    </rPh>
    <rPh sb="33" eb="35">
      <t>ミナオ</t>
    </rPh>
    <phoneticPr fontId="4"/>
  </si>
  <si>
    <t>・</t>
    <phoneticPr fontId="4"/>
  </si>
  <si>
    <t>実施の入力は右の○を使用（マクロでの印刷で表記ゆれをなくすため）</t>
    <rPh sb="0" eb="2">
      <t>ジッシ</t>
    </rPh>
    <rPh sb="3" eb="5">
      <t>ニュウリョク</t>
    </rPh>
    <rPh sb="6" eb="7">
      <t>ミギ</t>
    </rPh>
    <rPh sb="10" eb="12">
      <t>シヨウ</t>
    </rPh>
    <rPh sb="18" eb="20">
      <t>インサツ</t>
    </rPh>
    <rPh sb="21" eb="23">
      <t>ヒョウキ</t>
    </rPh>
    <phoneticPr fontId="4"/>
  </si>
  <si>
    <t>医療機関一覧内の項目名</t>
    <rPh sb="0" eb="2">
      <t>イリョウ</t>
    </rPh>
    <rPh sb="2" eb="4">
      <t>キカン</t>
    </rPh>
    <rPh sb="4" eb="6">
      <t>イチラン</t>
    </rPh>
    <rPh sb="6" eb="7">
      <t>ナイ</t>
    </rPh>
    <rPh sb="8" eb="10">
      <t>コウモク</t>
    </rPh>
    <rPh sb="10" eb="11">
      <t>メイ</t>
    </rPh>
    <phoneticPr fontId="4"/>
  </si>
  <si>
    <t>実施報告書兼請求書(高ｲﾝﾌﾙ)</t>
  </si>
  <si>
    <t>実施報告書兼請求書(小児ｲﾝﾌﾙ)</t>
  </si>
  <si>
    <t>実施報告書兼請求書(高ｺﾛﾅ)</t>
  </si>
  <si>
    <t>実施報告書兼請求書(任意)</t>
  </si>
  <si>
    <t>請求書(定期)</t>
  </si>
  <si>
    <t>実施報告書①(定期)</t>
  </si>
  <si>
    <t>実施報告書②(定期)</t>
  </si>
  <si>
    <t>請求書等医療機関一覧用!$B:$AW</t>
    <phoneticPr fontId="4"/>
  </si>
  <si>
    <t>請求書等医療機関一覧用!$A:$AW</t>
    <phoneticPr fontId="4"/>
  </si>
  <si>
    <t>定期</t>
    <rPh sb="0" eb="2">
      <t>テイキ</t>
    </rPh>
    <phoneticPr fontId="4"/>
  </si>
  <si>
    <t>任意</t>
    <rPh sb="0" eb="2">
      <t>ニンイ</t>
    </rPh>
    <phoneticPr fontId="4"/>
  </si>
  <si>
    <t>定期</t>
  </si>
  <si>
    <t>任意</t>
  </si>
  <si>
    <t>※シート名を変更した場合は修正が必要</t>
    <rPh sb="4" eb="5">
      <t>メイ</t>
    </rPh>
    <rPh sb="6" eb="8">
      <t>ヘンコウ</t>
    </rPh>
    <rPh sb="10" eb="12">
      <t>バアイ</t>
    </rPh>
    <rPh sb="13" eb="15">
      <t>シュウセイ</t>
    </rPh>
    <rPh sb="16" eb="18">
      <t>ヒツヨウ</t>
    </rPh>
    <phoneticPr fontId="4"/>
  </si>
  <si>
    <t>　生活保護
　(全額助成)</t>
    <rPh sb="1" eb="3">
      <t>セイカツ</t>
    </rPh>
    <rPh sb="3" eb="5">
      <t>ホゴ</t>
    </rPh>
    <rPh sb="8" eb="10">
      <t>ゼンガク</t>
    </rPh>
    <rPh sb="10" eb="12">
      <t>ジョセイ</t>
    </rPh>
    <phoneticPr fontId="4"/>
  </si>
  <si>
    <t>　ロタ</t>
    <phoneticPr fontId="4"/>
  </si>
  <si>
    <t>生活保護受給者
(全額助成)</t>
    <rPh sb="0" eb="2">
      <t>セイカツ</t>
    </rPh>
    <rPh sb="2" eb="4">
      <t>ホゴ</t>
    </rPh>
    <rPh sb="4" eb="7">
      <t>ジュキュウシャ</t>
    </rPh>
    <rPh sb="9" eb="13">
      <t>ゼンガクジョセイ</t>
    </rPh>
    <phoneticPr fontId="20"/>
  </si>
  <si>
    <t>生活保護受給者
(全額助成)</t>
    <rPh sb="0" eb="2">
      <t>セイカツ</t>
    </rPh>
    <rPh sb="2" eb="4">
      <t>ホゴ</t>
    </rPh>
    <rPh sb="4" eb="7">
      <t>ジュキュウシャ</t>
    </rPh>
    <rPh sb="9" eb="11">
      <t>ゼンガク</t>
    </rPh>
    <rPh sb="11" eb="13">
      <t>ジョセイ</t>
    </rPh>
    <phoneticPr fontId="20"/>
  </si>
  <si>
    <t>任意接種</t>
    <rPh sb="0" eb="1">
      <t>ニン</t>
    </rPh>
    <rPh sb="1" eb="2">
      <t>イ</t>
    </rPh>
    <rPh sb="2" eb="3">
      <t>セッ</t>
    </rPh>
    <rPh sb="3" eb="4">
      <t>タネ</t>
    </rPh>
    <phoneticPr fontId="4"/>
  </si>
  <si>
    <t>つくば市予防接種協力医療機関名簿</t>
    <phoneticPr fontId="4"/>
  </si>
  <si>
    <t>つくば市予防接種協力医療機関名簿（高齢者インフルエンザ）</t>
    <rPh sb="17" eb="19">
      <t>コウレイ</t>
    </rPh>
    <rPh sb="19" eb="20">
      <t>シャ</t>
    </rPh>
    <phoneticPr fontId="4"/>
  </si>
  <si>
    <t>つくば市予防接種協力医療機関名簿（高齢者新型コロナ）</t>
    <rPh sb="20" eb="22">
      <t>シンガタ</t>
    </rPh>
    <phoneticPr fontId="4"/>
  </si>
  <si>
    <t>つくば市予防接種協力医療機関名簿（小児インフルエンザ）</t>
    <rPh sb="17" eb="19">
      <t>ショウニ</t>
    </rPh>
    <phoneticPr fontId="4"/>
  </si>
  <si>
    <t>ブック保護解除pass：1463</t>
    <rPh sb="3" eb="5">
      <t>ホゴ</t>
    </rPh>
    <rPh sb="5" eb="7">
      <t>カイジョ</t>
    </rPh>
    <phoneticPr fontId="4"/>
  </si>
  <si>
    <t>全額助成</t>
    <rPh sb="0" eb="4">
      <t>ゼンガクジョセイ</t>
    </rPh>
    <phoneticPr fontId="4"/>
  </si>
  <si>
    <r>
      <t xml:space="preserve">予診のみ
</t>
    </r>
    <r>
      <rPr>
        <sz val="6"/>
        <rFont val="ＭＳ Ｐゴシック"/>
        <family val="3"/>
        <charset val="128"/>
      </rPr>
      <t>(小児定期のみ)</t>
    </r>
    <rPh sb="0" eb="2">
      <t>ヨシン</t>
    </rPh>
    <rPh sb="5" eb="7">
      <t>ショウニ</t>
    </rPh>
    <rPh sb="7" eb="9">
      <t>テイキ</t>
    </rPh>
    <phoneticPr fontId="20"/>
  </si>
  <si>
    <t>※やむを得ない事情により、年度の途中に、協力内容が変更となる場合があります。</t>
    <phoneticPr fontId="4"/>
  </si>
  <si>
    <t>医療機関名</t>
    <phoneticPr fontId="4"/>
  </si>
  <si>
    <t>電話番号</t>
    <rPh sb="0" eb="2">
      <t>デンワ</t>
    </rPh>
    <rPh sb="2" eb="4">
      <t>バンゴウ</t>
    </rPh>
    <phoneticPr fontId="4"/>
  </si>
  <si>
    <t>小児肺炎球菌</t>
    <rPh sb="2" eb="4">
      <t>ハイエン</t>
    </rPh>
    <rPh sb="4" eb="6">
      <t>キュウキン</t>
    </rPh>
    <phoneticPr fontId="4"/>
  </si>
  <si>
    <r>
      <rPr>
        <sz val="12"/>
        <color theme="1"/>
        <rFont val="Microsoft YaHei"/>
        <family val="3"/>
        <charset val="134"/>
      </rPr>
      <t>五</t>
    </r>
    <r>
      <rPr>
        <sz val="12"/>
        <color theme="1"/>
        <rFont val="BIZ UDゴシック"/>
        <family val="3"/>
        <charset val="128"/>
      </rPr>
      <t>種混合</t>
    </r>
    <rPh sb="0" eb="1">
      <t>5</t>
    </rPh>
    <phoneticPr fontId="4"/>
  </si>
  <si>
    <t>ヒトパピローマウイルス２価</t>
    <rPh sb="12" eb="13">
      <t>アタイ</t>
    </rPh>
    <phoneticPr fontId="4"/>
  </si>
  <si>
    <t>ヒトパピローマウイルス４価</t>
    <rPh sb="12" eb="13">
      <t>アタイ</t>
    </rPh>
    <phoneticPr fontId="4"/>
  </si>
  <si>
    <t>ヒトパピローマウイルス９価</t>
    <rPh sb="12" eb="13">
      <t>アタイ</t>
    </rPh>
    <phoneticPr fontId="4"/>
  </si>
  <si>
    <t>小児インフルエンザ</t>
    <rPh sb="0" eb="2">
      <t>ショウニ</t>
    </rPh>
    <phoneticPr fontId="4"/>
  </si>
  <si>
    <t>高齢者肺炎球菌</t>
    <rPh sb="3" eb="5">
      <t>ハイエン</t>
    </rPh>
    <rPh sb="5" eb="7">
      <t>キュウキン</t>
    </rPh>
    <phoneticPr fontId="4"/>
  </si>
  <si>
    <t>高齢者インフルエンザ</t>
    <phoneticPr fontId="4"/>
  </si>
  <si>
    <t>高齢者新型コロナ</t>
    <rPh sb="3" eb="5">
      <t>シンガタ</t>
    </rPh>
    <phoneticPr fontId="4"/>
  </si>
  <si>
    <t>備考</t>
    <rPh sb="0" eb="2">
      <t>ビコウ</t>
    </rPh>
    <phoneticPr fontId="4"/>
  </si>
  <si>
    <t>筑　波　地　区</t>
    <rPh sb="2" eb="3">
      <t>ナミ</t>
    </rPh>
    <rPh sb="4" eb="5">
      <t>チ</t>
    </rPh>
    <rPh sb="6" eb="7">
      <t>ク</t>
    </rPh>
    <phoneticPr fontId="4"/>
  </si>
  <si>
    <t>大　穂　地　区</t>
    <rPh sb="4" eb="5">
      <t>チ</t>
    </rPh>
    <rPh sb="6" eb="7">
      <t>ク</t>
    </rPh>
    <phoneticPr fontId="4"/>
  </si>
  <si>
    <t>豊　里　地　区</t>
    <rPh sb="0" eb="1">
      <t>ユタカ</t>
    </rPh>
    <rPh sb="2" eb="3">
      <t>サト</t>
    </rPh>
    <rPh sb="4" eb="5">
      <t>チ</t>
    </rPh>
    <rPh sb="6" eb="7">
      <t>ク</t>
    </rPh>
    <phoneticPr fontId="4"/>
  </si>
  <si>
    <t>令 和 ７ 年 度 協 力 医 療 機 関 一 覧</t>
    <phoneticPr fontId="4"/>
  </si>
  <si>
    <t>※掲載のない医療機関であっても、茨城県内定期予防接種広域事業協力機関であれば定期の予防接種を受けることができます。</t>
    <phoneticPr fontId="4"/>
  </si>
  <si>
    <t>※</t>
    <phoneticPr fontId="4"/>
  </si>
  <si>
    <t>●</t>
    <phoneticPr fontId="4"/>
  </si>
  <si>
    <t>▲</t>
    <phoneticPr fontId="4"/>
  </si>
  <si>
    <t>■</t>
    <phoneticPr fontId="4"/>
  </si>
  <si>
    <t>◆</t>
    <phoneticPr fontId="4"/>
  </si>
  <si>
    <t>桜　地　区</t>
    <rPh sb="0" eb="1">
      <t>サクラ</t>
    </rPh>
    <rPh sb="2" eb="3">
      <t>チ</t>
    </rPh>
    <rPh sb="4" eb="5">
      <t>ク</t>
    </rPh>
    <phoneticPr fontId="4"/>
  </si>
  <si>
    <t>谷　田　部　地　区</t>
    <rPh sb="6" eb="7">
      <t>チ</t>
    </rPh>
    <rPh sb="8" eb="9">
      <t>ク</t>
    </rPh>
    <phoneticPr fontId="4"/>
  </si>
  <si>
    <t>茎　崎　地　区</t>
    <rPh sb="0" eb="1">
      <t>クキ</t>
    </rPh>
    <rPh sb="2" eb="3">
      <t>ザキ</t>
    </rPh>
    <rPh sb="4" eb="5">
      <t>チ</t>
    </rPh>
    <rPh sb="6" eb="7">
      <t>ク</t>
    </rPh>
    <phoneticPr fontId="4"/>
  </si>
  <si>
    <t>市　外</t>
    <rPh sb="0" eb="1">
      <t>シ</t>
    </rPh>
    <rPh sb="2" eb="3">
      <t>ソト</t>
    </rPh>
    <phoneticPr fontId="4"/>
  </si>
  <si>
    <t>006</t>
    <phoneticPr fontId="4"/>
  </si>
  <si>
    <t>006</t>
    <phoneticPr fontId="4"/>
  </si>
  <si>
    <t>007</t>
    <phoneticPr fontId="4"/>
  </si>
  <si>
    <t>141</t>
    <phoneticPr fontId="4"/>
  </si>
  <si>
    <t>777</t>
    <phoneticPr fontId="4"/>
  </si>
  <si>
    <t>014</t>
    <phoneticPr fontId="4"/>
  </si>
  <si>
    <t>672</t>
    <phoneticPr fontId="4"/>
  </si>
  <si>
    <t>028</t>
    <phoneticPr fontId="4"/>
  </si>
  <si>
    <t>040</t>
    <phoneticPr fontId="4"/>
  </si>
  <si>
    <t>046</t>
    <phoneticPr fontId="4"/>
  </si>
  <si>
    <t>534</t>
    <phoneticPr fontId="4"/>
  </si>
  <si>
    <t>250</t>
    <phoneticPr fontId="4"/>
  </si>
  <si>
    <t>681</t>
    <phoneticPr fontId="4"/>
  </si>
  <si>
    <t>268</t>
    <phoneticPr fontId="4"/>
  </si>
  <si>
    <t>517</t>
    <phoneticPr fontId="4"/>
  </si>
  <si>
    <t>079</t>
    <phoneticPr fontId="4"/>
  </si>
  <si>
    <t>406</t>
    <phoneticPr fontId="4"/>
  </si>
  <si>
    <t>429</t>
    <phoneticPr fontId="4"/>
  </si>
  <si>
    <t>088</t>
    <phoneticPr fontId="4"/>
  </si>
  <si>
    <t>727</t>
    <phoneticPr fontId="4"/>
  </si>
  <si>
    <t>196</t>
    <phoneticPr fontId="4"/>
  </si>
  <si>
    <t>090</t>
    <phoneticPr fontId="4"/>
  </si>
  <si>
    <t>354</t>
    <phoneticPr fontId="4"/>
  </si>
  <si>
    <t>564</t>
    <phoneticPr fontId="4"/>
  </si>
  <si>
    <t>119</t>
    <phoneticPr fontId="4"/>
  </si>
  <si>
    <t>107</t>
    <phoneticPr fontId="4"/>
  </si>
  <si>
    <t>124</t>
    <phoneticPr fontId="4"/>
  </si>
  <si>
    <t>108</t>
    <phoneticPr fontId="4"/>
  </si>
  <si>
    <t>100</t>
    <phoneticPr fontId="4"/>
  </si>
  <si>
    <t>586</t>
    <phoneticPr fontId="4"/>
  </si>
  <si>
    <t>749</t>
    <phoneticPr fontId="4"/>
  </si>
  <si>
    <t>113</t>
    <phoneticPr fontId="4"/>
  </si>
  <si>
    <t>736</t>
    <phoneticPr fontId="4"/>
  </si>
  <si>
    <t>573</t>
    <phoneticPr fontId="4"/>
  </si>
  <si>
    <t>608</t>
    <phoneticPr fontId="4"/>
  </si>
  <si>
    <t>692</t>
    <phoneticPr fontId="4"/>
  </si>
  <si>
    <t>150</t>
    <phoneticPr fontId="4"/>
  </si>
  <si>
    <t>161</t>
    <phoneticPr fontId="4"/>
  </si>
  <si>
    <t>651</t>
    <phoneticPr fontId="4"/>
  </si>
  <si>
    <t>770</t>
    <phoneticPr fontId="4"/>
  </si>
  <si>
    <t>211</t>
    <phoneticPr fontId="4"/>
  </si>
  <si>
    <t>718</t>
    <phoneticPr fontId="4"/>
  </si>
  <si>
    <t>ｲﾝﾌﾙ&amp;ｺﾛﾅ関係・請求書等医療機関一覧用以降非表示＆ブック保護</t>
    <rPh sb="8" eb="10">
      <t>カンケイ</t>
    </rPh>
    <rPh sb="11" eb="14">
      <t>セイキュウショ</t>
    </rPh>
    <rPh sb="14" eb="15">
      <t>トウ</t>
    </rPh>
    <rPh sb="15" eb="17">
      <t>イリョウ</t>
    </rPh>
    <rPh sb="17" eb="19">
      <t>キカン</t>
    </rPh>
    <rPh sb="19" eb="21">
      <t>イチラン</t>
    </rPh>
    <rPh sb="21" eb="22">
      <t>ヨウ</t>
    </rPh>
    <rPh sb="22" eb="24">
      <t>イコウ</t>
    </rPh>
    <rPh sb="24" eb="27">
      <t>ヒヒョウジ</t>
    </rPh>
    <rPh sb="31" eb="33">
      <t>ホゴ</t>
    </rPh>
    <phoneticPr fontId="4"/>
  </si>
  <si>
    <t>請求書等医療機関一覧用・印刷等・封筒・HPシートの非表示＆ブック保護</t>
    <rPh sb="0" eb="3">
      <t>セイキュウショ</t>
    </rPh>
    <rPh sb="3" eb="4">
      <t>トウ</t>
    </rPh>
    <rPh sb="4" eb="6">
      <t>イリョウ</t>
    </rPh>
    <rPh sb="6" eb="8">
      <t>キカン</t>
    </rPh>
    <rPh sb="8" eb="10">
      <t>イチラン</t>
    </rPh>
    <rPh sb="10" eb="11">
      <t>ヨウ</t>
    </rPh>
    <rPh sb="32" eb="34">
      <t>ホゴ</t>
    </rPh>
    <phoneticPr fontId="4"/>
  </si>
  <si>
    <t>【HP PDF】</t>
    <phoneticPr fontId="4"/>
  </si>
  <si>
    <t>つくば市医療機関コードは3桁になるように加工</t>
    <rPh sb="3" eb="4">
      <t>シ</t>
    </rPh>
    <rPh sb="4" eb="6">
      <t>イリョウ</t>
    </rPh>
    <rPh sb="6" eb="8">
      <t>キカン</t>
    </rPh>
    <rPh sb="13" eb="14">
      <t>ケタ</t>
    </rPh>
    <rPh sb="20" eb="22">
      <t>カコウ</t>
    </rPh>
    <phoneticPr fontId="4"/>
  </si>
  <si>
    <t>定期・任意の列は数式になっているため、要見直し</t>
    <rPh sb="0" eb="2">
      <t>テイキ</t>
    </rPh>
    <rPh sb="3" eb="5">
      <t>ニンイ</t>
    </rPh>
    <rPh sb="6" eb="7">
      <t>レツ</t>
    </rPh>
    <rPh sb="8" eb="10">
      <t>スウシキ</t>
    </rPh>
    <rPh sb="19" eb="20">
      <t>ヨウ</t>
    </rPh>
    <rPh sb="20" eb="22">
      <t>ミナオ</t>
    </rPh>
    <phoneticPr fontId="4"/>
  </si>
  <si>
    <t>住所１、２は封筒印刷時に関係するため、要見直し</t>
    <rPh sb="0" eb="2">
      <t>ジュウショ</t>
    </rPh>
    <rPh sb="6" eb="8">
      <t>フウトウ</t>
    </rPh>
    <rPh sb="8" eb="10">
      <t>インサツ</t>
    </rPh>
    <rPh sb="10" eb="11">
      <t>ジ</t>
    </rPh>
    <rPh sb="12" eb="14">
      <t>カンケイ</t>
    </rPh>
    <rPh sb="19" eb="20">
      <t>ヨウ</t>
    </rPh>
    <rPh sb="20" eb="22">
      <t>ミナオ</t>
    </rPh>
    <phoneticPr fontId="4"/>
  </si>
  <si>
    <t>（住所をコピペして区切り位置でわけると簡単なため、一度住所を確認し、わけたい箇所をスペースで区切るようにする）</t>
    <rPh sb="1" eb="3">
      <t>ジュウショ</t>
    </rPh>
    <rPh sb="9" eb="11">
      <t>クギ</t>
    </rPh>
    <rPh sb="12" eb="14">
      <t>イチ</t>
    </rPh>
    <rPh sb="19" eb="21">
      <t>カンタン</t>
    </rPh>
    <rPh sb="25" eb="27">
      <t>イチド</t>
    </rPh>
    <rPh sb="27" eb="29">
      <t>ジュウショ</t>
    </rPh>
    <rPh sb="30" eb="32">
      <t>カクニン</t>
    </rPh>
    <rPh sb="38" eb="40">
      <t>カショ</t>
    </rPh>
    <rPh sb="46" eb="48">
      <t>クギ</t>
    </rPh>
    <phoneticPr fontId="4"/>
  </si>
  <si>
    <t>※出力時はファイル内に同じ名前のexcel or pdf ファイルがないように！</t>
    <rPh sb="1" eb="3">
      <t>シュツリョク</t>
    </rPh>
    <rPh sb="3" eb="4">
      <t>ジ</t>
    </rPh>
    <rPh sb="9" eb="10">
      <t>ナイ</t>
    </rPh>
    <rPh sb="11" eb="12">
      <t>オナ</t>
    </rPh>
    <rPh sb="13" eb="15">
      <t>ナマエ</t>
    </rPh>
    <phoneticPr fontId="4"/>
  </si>
  <si>
    <t>ファイル名はこのファイルと同じ</t>
    <rPh sb="4" eb="5">
      <t>メイ</t>
    </rPh>
    <rPh sb="13" eb="14">
      <t>オナ</t>
    </rPh>
    <phoneticPr fontId="4"/>
  </si>
  <si>
    <t>ファイル名：予防接種協力医療機関一覧　</t>
    <rPh sb="4" eb="5">
      <t>メイ</t>
    </rPh>
    <phoneticPr fontId="4"/>
  </si>
  <si>
    <t>※ 医療機関名や備考等は要調整</t>
    <rPh sb="2" eb="4">
      <t>イリョウ</t>
    </rPh>
    <rPh sb="4" eb="6">
      <t>キカン</t>
    </rPh>
    <rPh sb="6" eb="7">
      <t>メイ</t>
    </rPh>
    <rPh sb="8" eb="10">
      <t>ビコウ</t>
    </rPh>
    <rPh sb="10" eb="11">
      <t>トウ</t>
    </rPh>
    <rPh sb="12" eb="13">
      <t>ヨウ</t>
    </rPh>
    <rPh sb="13" eb="15">
      <t>チョウセイ</t>
    </rPh>
    <phoneticPr fontId="4"/>
  </si>
  <si>
    <t>※５行目に参照列番号入力</t>
    <rPh sb="2" eb="4">
      <t>ギョウメ</t>
    </rPh>
    <rPh sb="5" eb="7">
      <t>サンショウ</t>
    </rPh>
    <rPh sb="7" eb="10">
      <t>レツバンゴウ</t>
    </rPh>
    <rPh sb="10" eb="12">
      <t>ニュウリョク</t>
    </rPh>
    <phoneticPr fontId="4"/>
  </si>
  <si>
    <t>なかざわクリニック</t>
    <phoneticPr fontId="4"/>
  </si>
  <si>
    <t>0297-34-1122</t>
    <phoneticPr fontId="4"/>
  </si>
  <si>
    <t>つくば腎クリニック</t>
    <phoneticPr fontId="4"/>
  </si>
  <si>
    <t>谷田部</t>
    <phoneticPr fontId="4"/>
  </si>
  <si>
    <t>861-0100</t>
    <phoneticPr fontId="4"/>
  </si>
  <si>
    <t>おいかわ腎泌尿器クリニック</t>
    <phoneticPr fontId="4"/>
  </si>
  <si>
    <t>886-3741</t>
    <phoneticPr fontId="4"/>
  </si>
  <si>
    <t>いちはら病院</t>
    <phoneticPr fontId="4"/>
  </si>
  <si>
    <t>令和７年度（2025年度）　予防接種・医療機関健診協力医療機関一覧（R7.3.21時点）</t>
    <rPh sb="0" eb="2">
      <t>レイワ</t>
    </rPh>
    <rPh sb="3" eb="5">
      <t>ネンド</t>
    </rPh>
    <rPh sb="10" eb="12">
      <t>ネンド</t>
    </rPh>
    <rPh sb="14" eb="16">
      <t>ヨボウ</t>
    </rPh>
    <rPh sb="16" eb="18">
      <t>セッシュ</t>
    </rPh>
    <rPh sb="19" eb="25">
      <t>イリョウキカンケンシン</t>
    </rPh>
    <rPh sb="25" eb="27">
      <t>キョウリョク</t>
    </rPh>
    <rPh sb="27" eb="29">
      <t>イリョウ</t>
    </rPh>
    <rPh sb="29" eb="31">
      <t>キカン</t>
    </rPh>
    <rPh sb="31" eb="33">
      <t>イチラン</t>
    </rPh>
    <rPh sb="41" eb="43">
      <t>ジテン</t>
    </rPh>
    <phoneticPr fontId="4"/>
  </si>
  <si>
    <t>小児インフルエンザ・ヒトパピローマウイルス・高齢者新型コロナ・高齢者帯状疱疹はかかりつけの方のみ</t>
    <rPh sb="22" eb="25">
      <t>コウレイシャ</t>
    </rPh>
    <rPh sb="25" eb="27">
      <t>シンガタ</t>
    </rPh>
    <rPh sb="31" eb="34">
      <t>コウレイシャ</t>
    </rPh>
    <rPh sb="34" eb="36">
      <t>タイジョウ</t>
    </rPh>
    <rPh sb="36" eb="38">
      <t>ホウシン</t>
    </rPh>
    <phoneticPr fontId="4"/>
  </si>
  <si>
    <t>○</t>
    <phoneticPr fontId="4"/>
  </si>
  <si>
    <t>006</t>
  </si>
  <si>
    <t>007</t>
  </si>
  <si>
    <t>アグリホームクリニックつくばみらい</t>
    <phoneticPr fontId="4"/>
  </si>
  <si>
    <t>アグリホームクリニックつくば</t>
    <phoneticPr fontId="4"/>
  </si>
  <si>
    <t>tsukuba.headache.clinic@gmail.com</t>
    <phoneticPr fontId="4"/>
  </si>
  <si>
    <r>
      <t>小児インフルエンザは中学生以上、</t>
    </r>
    <r>
      <rPr>
        <sz val="8"/>
        <color rgb="FFFF0000"/>
        <rFont val="BIZ UDPゴシック"/>
        <family val="3"/>
        <charset val="128"/>
      </rPr>
      <t>コロナはかかりつけの方のみ</t>
    </r>
    <rPh sb="0" eb="2">
      <t>ショウニ</t>
    </rPh>
    <rPh sb="10" eb="13">
      <t>チュウガクセイ</t>
    </rPh>
    <rPh sb="13" eb="15">
      <t>イジョウ</t>
    </rPh>
    <rPh sb="26" eb="27">
      <t>カタ</t>
    </rPh>
    <phoneticPr fontId="4"/>
  </si>
  <si>
    <r>
      <t>小児インフルエンザ・</t>
    </r>
    <r>
      <rPr>
        <sz val="8"/>
        <color rgb="FFFF0000"/>
        <rFont val="BIZ UDPゴシック"/>
        <family val="3"/>
        <charset val="128"/>
      </rPr>
      <t>高齢者インフルエンザはかかりつけの方のみ</t>
    </r>
    <rPh sb="0" eb="2">
      <t>ショウニ</t>
    </rPh>
    <rPh sb="10" eb="13">
      <t>コウレイシャ</t>
    </rPh>
    <rPh sb="27" eb="28">
      <t>カタ</t>
    </rPh>
    <phoneticPr fontId="4"/>
  </si>
  <si>
    <r>
      <t xml:space="preserve">小学生以上。診察券をお持ちの方のみ。
</t>
    </r>
    <r>
      <rPr>
        <sz val="8"/>
        <color rgb="FFFF0000"/>
        <rFont val="BIZ UDPゴシック"/>
        <family val="3"/>
        <charset val="128"/>
      </rPr>
      <t>高齢者インフルはかかりつけの方のみ</t>
    </r>
    <rPh sb="19" eb="22">
      <t>コウレイシャ</t>
    </rPh>
    <rPh sb="33" eb="34">
      <t>カタ</t>
    </rPh>
    <phoneticPr fontId="4"/>
  </si>
  <si>
    <t>インフルエンザはかかりつけの小学生以上、その他は全て3歳以上。高齢者はかかりつけの方のみで要事前予約。</t>
    <rPh sb="31" eb="34">
      <t>コウレイシャ</t>
    </rPh>
    <rPh sb="41" eb="42">
      <t>カタ</t>
    </rPh>
    <rPh sb="45" eb="46">
      <t>ヨウ</t>
    </rPh>
    <rPh sb="46" eb="48">
      <t>ジゼン</t>
    </rPh>
    <rPh sb="48" eb="50">
      <t>ヨヤク</t>
    </rPh>
    <phoneticPr fontId="4"/>
  </si>
  <si>
    <r>
      <t xml:space="preserve">小学生以上
</t>
    </r>
    <r>
      <rPr>
        <sz val="8"/>
        <color rgb="FFFF0000"/>
        <rFont val="BIZ UDPゴシック"/>
        <family val="3"/>
        <charset val="128"/>
      </rPr>
      <t>高齢者インフル・コロナはかかりつけの方のみ</t>
    </r>
    <rPh sb="6" eb="8">
      <t>コウレイ</t>
    </rPh>
    <rPh sb="8" eb="9">
      <t>シャ</t>
    </rPh>
    <rPh sb="24" eb="25">
      <t>カタ</t>
    </rPh>
    <phoneticPr fontId="4"/>
  </si>
  <si>
    <t xml:space="preserve">    </t>
    <phoneticPr fontId="4"/>
  </si>
  <si>
    <r>
      <t>高齢者インフルエンザ・</t>
    </r>
    <r>
      <rPr>
        <sz val="8"/>
        <color rgb="FFFF0000"/>
        <rFont val="BIZ UDPゴシック"/>
        <family val="3"/>
        <charset val="128"/>
      </rPr>
      <t>新型コロナ</t>
    </r>
    <r>
      <rPr>
        <sz val="8"/>
        <rFont val="BIZ UDPゴシック"/>
        <family val="3"/>
        <charset val="128"/>
      </rPr>
      <t>はかかりつけの方のみ</t>
    </r>
    <rPh sb="11" eb="13">
      <t>シンガタ</t>
    </rPh>
    <phoneticPr fontId="4"/>
  </si>
  <si>
    <t>小児インフルエンザは１歳以上</t>
    <rPh sb="0" eb="2">
      <t>ショウニ</t>
    </rPh>
    <rPh sb="11" eb="12">
      <t>サイ</t>
    </rPh>
    <rPh sb="12" eb="14">
      <t>イジョウ</t>
    </rPh>
    <phoneticPr fontId="4"/>
  </si>
  <si>
    <r>
      <t>高齢者新型コロナ</t>
    </r>
    <r>
      <rPr>
        <sz val="8"/>
        <color rgb="FFFF0000"/>
        <rFont val="BIZ UDPゴシック"/>
        <family val="3"/>
        <charset val="128"/>
      </rPr>
      <t>、インフル、帯状疱疹、小児インフル</t>
    </r>
    <r>
      <rPr>
        <sz val="8"/>
        <rFont val="BIZ UDPゴシック"/>
        <family val="3"/>
        <charset val="128"/>
      </rPr>
      <t>はかかりつけの方のみ</t>
    </r>
    <rPh sb="14" eb="16">
      <t>タイジョウ</t>
    </rPh>
    <rPh sb="16" eb="18">
      <t>ホウシン</t>
    </rPh>
    <rPh sb="19" eb="21">
      <t>ショウニ</t>
    </rPh>
    <phoneticPr fontId="4"/>
  </si>
  <si>
    <t>可能</t>
    <phoneticPr fontId="4"/>
  </si>
  <si>
    <t>英語</t>
    <rPh sb="0" eb="2">
      <t>エイゴ</t>
    </rPh>
    <phoneticPr fontId="4"/>
  </si>
  <si>
    <r>
      <t>５歳以上。</t>
    </r>
    <r>
      <rPr>
        <sz val="8"/>
        <color rgb="FFFF0000"/>
        <rFont val="BIZ UDPゴシック"/>
        <family val="3"/>
        <charset val="128"/>
      </rPr>
      <t>小児インフルエンザは１歳以上。</t>
    </r>
    <rPh sb="1" eb="2">
      <t>サイ</t>
    </rPh>
    <rPh sb="2" eb="4">
      <t>イジョウ</t>
    </rPh>
    <rPh sb="5" eb="7">
      <t>ショウニ</t>
    </rPh>
    <rPh sb="16" eb="17">
      <t>サイ</t>
    </rPh>
    <rPh sb="17" eb="19">
      <t>イジョウ</t>
    </rPh>
    <phoneticPr fontId="4"/>
  </si>
  <si>
    <r>
      <t>日本脳炎は２期のみ。小児インフルエンザは</t>
    </r>
    <r>
      <rPr>
        <sz val="8"/>
        <color rgb="FFFF0000"/>
        <rFont val="BIZ UDPゴシック"/>
        <family val="3"/>
        <charset val="128"/>
      </rPr>
      <t>未就学児要相談</t>
    </r>
    <r>
      <rPr>
        <sz val="8"/>
        <rFont val="BIZ UDPゴシック"/>
        <family val="3"/>
        <charset val="128"/>
      </rPr>
      <t>。</t>
    </r>
    <rPh sb="20" eb="24">
      <t>ミシュウガクジ</t>
    </rPh>
    <rPh sb="24" eb="25">
      <t>ヨウ</t>
    </rPh>
    <rPh sb="25" eb="27">
      <t>ソウダン</t>
    </rPh>
    <phoneticPr fontId="4"/>
  </si>
  <si>
    <t>874-3321</t>
    <phoneticPr fontId="4"/>
  </si>
  <si>
    <t>0570-01-3303</t>
    <phoneticPr fontId="4"/>
  </si>
  <si>
    <t>あいつくばクリニック</t>
  </si>
  <si>
    <t>飯岡医院</t>
  </si>
  <si>
    <t>飯田医院</t>
  </si>
  <si>
    <t>飯村医院</t>
  </si>
  <si>
    <t>いちはら病院</t>
  </si>
  <si>
    <t>おいかわ腎泌尿器クリニック</t>
  </si>
  <si>
    <t>大野医院</t>
  </si>
  <si>
    <t>岡田医院</t>
  </si>
  <si>
    <t>茎崎アオイ病院</t>
  </si>
  <si>
    <t>さくら内科・呼吸器内科クリニック</t>
  </si>
  <si>
    <t>サンシャイン・クリニック</t>
  </si>
  <si>
    <t>渋谷クリニック</t>
  </si>
  <si>
    <t>鈴木医院</t>
  </si>
  <si>
    <t>せせらぎ在宅クリニック</t>
  </si>
  <si>
    <t>竹園ファミリークリニック</t>
  </si>
  <si>
    <t>つくば腎クリニック</t>
  </si>
  <si>
    <t>つくば心臓血管内科メイクリニック</t>
  </si>
  <si>
    <t>つくば白亜クリニック</t>
  </si>
  <si>
    <t>筑波メディカルセンター</t>
  </si>
  <si>
    <t>なかざわクリニック</t>
  </si>
  <si>
    <t>成島クリニック</t>
  </si>
  <si>
    <t>沼尻整形外科・胃腸科</t>
  </si>
  <si>
    <t>ヒルトップクリニック</t>
  </si>
  <si>
    <t>みなのクリニック内科呼吸器科</t>
  </si>
  <si>
    <t>アグリホームクリニックつくば</t>
  </si>
  <si>
    <t>アグリホームクリニックつくばみらい</t>
  </si>
  <si>
    <t>谷井田医院</t>
  </si>
  <si>
    <t>×</t>
    <phoneticPr fontId="4"/>
  </si>
  <si>
    <t>　（小児インフルエンザ、おたふくかぜは除く）</t>
    <phoneticPr fontId="4"/>
  </si>
  <si>
    <t>令和７年７月から休診</t>
    <rPh sb="0" eb="2">
      <t>レイワ</t>
    </rPh>
    <rPh sb="3" eb="4">
      <t>トシ</t>
    </rPh>
    <rPh sb="5" eb="6">
      <t>ガツ</t>
    </rPh>
    <rPh sb="8" eb="10">
      <t>キュウシン</t>
    </rPh>
    <phoneticPr fontId="4"/>
  </si>
  <si>
    <t>000</t>
    <phoneticPr fontId="4"/>
  </si>
  <si>
    <t>2025年11月19日</t>
    <rPh sb="4" eb="5">
      <t>ネン</t>
    </rPh>
    <rPh sb="7" eb="8">
      <t>ガツ</t>
    </rPh>
    <rPh sb="10" eb="11">
      <t>ヒ</t>
    </rPh>
    <phoneticPr fontId="4"/>
  </si>
  <si>
    <r>
      <t xml:space="preserve">高齢者新型コロナは関連施設入居者のみ
</t>
    </r>
    <r>
      <rPr>
        <sz val="8"/>
        <color rgb="FFFF0000"/>
        <rFont val="BIZ UDPゴシック"/>
        <family val="3"/>
        <charset val="128"/>
      </rPr>
      <t>高齢者帯状疱疹はかかりつけの方のみ</t>
    </r>
    <rPh sb="19" eb="22">
      <t>コウレイシャ</t>
    </rPh>
    <rPh sb="22" eb="24">
      <t>タイジョウ</t>
    </rPh>
    <rPh sb="24" eb="26">
      <t>ホウシン</t>
    </rPh>
    <rPh sb="33" eb="34">
      <t>カタ</t>
    </rPh>
    <phoneticPr fontId="4"/>
  </si>
  <si>
    <t>桜</t>
    <rPh sb="0" eb="1">
      <t>サクラ</t>
    </rPh>
    <phoneticPr fontId="4"/>
  </si>
  <si>
    <t>つくば市吾妻２丁目４番地18　ディールつくば２階</t>
    <rPh sb="3" eb="4">
      <t>シ</t>
    </rPh>
    <rPh sb="4" eb="6">
      <t>アヅマ</t>
    </rPh>
    <rPh sb="7" eb="9">
      <t>チョウメ</t>
    </rPh>
    <rPh sb="10" eb="12">
      <t>バンチ</t>
    </rPh>
    <rPh sb="23" eb="24">
      <t>カイ</t>
    </rPh>
    <phoneticPr fontId="4"/>
  </si>
  <si>
    <t>887-7705</t>
    <phoneticPr fontId="4"/>
  </si>
  <si>
    <t>つくばレディースライフクリニック</t>
    <phoneticPr fontId="4"/>
  </si>
  <si>
    <t>つくばれでぃーすらいふくりにっく</t>
    <phoneticPr fontId="4"/>
  </si>
  <si>
    <t>桜</t>
    <rPh sb="0" eb="1">
      <t>サクラ</t>
    </rPh>
    <phoneticPr fontId="4"/>
  </si>
  <si>
    <t>倉掛</t>
    <rPh sb="0" eb="2">
      <t>クラカケ</t>
    </rPh>
    <phoneticPr fontId="4"/>
  </si>
  <si>
    <t>つくば市倉掛878-1</t>
    <rPh sb="3" eb="4">
      <t>シ</t>
    </rPh>
    <rPh sb="4" eb="6">
      <t>クラカケ</t>
    </rPh>
    <phoneticPr fontId="4"/>
  </si>
  <si>
    <t>799</t>
    <phoneticPr fontId="4"/>
  </si>
  <si>
    <t>800</t>
    <phoneticPr fontId="4"/>
  </si>
  <si>
    <t>893-5355</t>
    <phoneticPr fontId="4"/>
  </si>
  <si>
    <t>つくばLAファミリークリニック</t>
    <phoneticPr fontId="4"/>
  </si>
  <si>
    <t>つくばえるえーふぁみりーくりにっく</t>
    <phoneticPr fontId="4"/>
  </si>
  <si>
    <t>office@tsukuba-ladieslife.com</t>
    <phoneticPr fontId="4"/>
  </si>
  <si>
    <t>admin@libe-clinic-tsukuba.com</t>
    <phoneticPr fontId="4"/>
  </si>
  <si>
    <t>○</t>
    <phoneticPr fontId="4"/>
  </si>
  <si>
    <t>あかつかこどもクリニックつくば</t>
  </si>
  <si>
    <t>あかつかこどもクリニックつくば</t>
    <phoneticPr fontId="4"/>
  </si>
  <si>
    <t>804</t>
  </si>
  <si>
    <t>804</t>
    <phoneticPr fontId="4"/>
  </si>
  <si>
    <t>天貝整形外科クリニック</t>
  </si>
  <si>
    <t>ありま皮膚科クリニック</t>
  </si>
  <si>
    <t>学園の森キッズクリニック</t>
  </si>
  <si>
    <t>笠井整形外科医院</t>
  </si>
  <si>
    <t>樫村内科消化器科クリニック</t>
  </si>
  <si>
    <t>研究学園いいむら耳鼻咽喉科</t>
  </si>
  <si>
    <t>小池医院</t>
  </si>
  <si>
    <t>さくま皮フ科クリニック</t>
  </si>
  <si>
    <t>耳鼻咽喉科　大橋医院</t>
  </si>
  <si>
    <t>庄司クリニック</t>
  </si>
  <si>
    <t>つくばねむりとこころのクリニック</t>
  </si>
  <si>
    <t>つくばフラワー耳鼻咽喉科</t>
  </si>
  <si>
    <t>辻仲つくば胃と大腸内視鏡・肛門外科クリニック</t>
  </si>
  <si>
    <t>B-leafメディカル内科小児科クリニック</t>
  </si>
  <si>
    <t>南大通りクリニック</t>
  </si>
  <si>
    <t>宮﨑ペインクリニック内科</t>
  </si>
  <si>
    <t>ゆうこレディースクリニックつくば</t>
  </si>
  <si>
    <t>流星台こどもクリニック</t>
  </si>
  <si>
    <t>799</t>
  </si>
  <si>
    <t>つくばレディースライフクリニック</t>
  </si>
  <si>
    <t>800</t>
  </si>
  <si>
    <t>つくばLAファミリークリニック</t>
  </si>
  <si>
    <t>つくば市健康増進課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</si>
</sst>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_);\(&quot;¥&quot;#,##0\)"/>
    <numFmt numFmtId="177" formatCode="&quot;¥&quot;#,##0_);[Red]\(&quot;¥&quot;#,##0\)"/>
    <numFmt numFmtId="178" formatCode="000"/>
    <numFmt numFmtId="179" formatCode="##,###,###&quot;円&quot;"/>
    <numFmt numFmtId="180" formatCode="##,###&quot;円&quot;"/>
    <numFmt numFmtId="181" formatCode="0_);[Red]\(0\)"/>
    <numFmt numFmtId="182" formatCode="[&lt;=999]000;[&lt;=9999]000\-00;000\-0000"/>
    <numFmt numFmtId="183" formatCode="&quot;¥&quot;#,###"/>
    <numFmt numFmtId="184" formatCode="&quot;件&quot;"/>
    <numFmt numFmtId="185" formatCode="#,###&quot;円&quot;"/>
    <numFmt numFmtId="186" formatCode="#&quot;人&quot;"/>
    <numFmt numFmtId="187" formatCode="#,##0&quot;円&quot;"/>
    <numFmt numFmtId="188" formatCode="#,###"/>
    <numFmt numFmtId="189" formatCode="#,##0_ "/>
    <numFmt numFmtId="190" formatCode="@&quot;現&quot;&quot;在&quot;"/>
  </numFmts>
  <fonts count="94">
    <font>
      <sz val="11"/>
      <color theme="1"/>
      <name val="ＭＳ Ｐゴシック"/>
      <family val="2"/>
      <charset val="128"/>
      <scheme val="minor"/>
    </font>
    <font>
      <sz val="12"/>
      <color theme="1"/>
      <name val="ＭＳ 明朝"/>
      <family val="2"/>
      <charset val="128"/>
    </font>
    <font>
      <sz val="12"/>
      <color theme="1"/>
      <name val="ＭＳ 明朝"/>
      <family val="2"/>
      <charset val="128"/>
    </font>
    <font>
      <sz val="12"/>
      <color theme="1"/>
      <name val="ＭＳ 明朝"/>
      <family val="2"/>
      <charset val="128"/>
    </font>
    <font>
      <sz val="6"/>
      <name val="ＭＳ Ｐゴシック"/>
      <family val="2"/>
      <charset val="128"/>
      <scheme val="minor"/>
    </font>
    <font>
      <sz val="6"/>
      <name val="ＭＳ Ｐゴシック"/>
      <family val="3"/>
      <charset val="128"/>
      <scheme val="minor"/>
    </font>
    <font>
      <b/>
      <sz val="9"/>
      <color indexed="81"/>
      <name val="MS P ゴシック"/>
      <family val="3"/>
      <charset val="128"/>
    </font>
    <font>
      <sz val="11"/>
      <color theme="1"/>
      <name val="ＭＳ Ｐゴシック"/>
      <family val="2"/>
      <charset val="128"/>
      <scheme val="minor"/>
    </font>
    <font>
      <u/>
      <sz val="12"/>
      <color theme="10"/>
      <name val="ＭＳ 明朝"/>
      <family val="2"/>
      <charset val="128"/>
    </font>
    <font>
      <sz val="11"/>
      <color theme="1"/>
      <name val="ＭＳ Ｐゴシック"/>
      <family val="3"/>
      <charset val="128"/>
      <scheme val="minor"/>
    </font>
    <font>
      <sz val="12"/>
      <color theme="1"/>
      <name val="BIZ UDゴシック"/>
      <family val="3"/>
      <charset val="128"/>
    </font>
    <font>
      <sz val="8"/>
      <color theme="1"/>
      <name val="BIZ UDゴシック"/>
      <family val="3"/>
      <charset val="128"/>
    </font>
    <font>
      <u/>
      <sz val="11"/>
      <color theme="10"/>
      <name val="ＭＳ Ｐゴシック"/>
      <family val="2"/>
      <charset val="128"/>
      <scheme val="minor"/>
    </font>
    <font>
      <sz val="9"/>
      <color theme="1"/>
      <name val="ＭＳ Ｐゴシック"/>
      <family val="3"/>
      <charset val="128"/>
      <scheme val="minor"/>
    </font>
    <font>
      <b/>
      <sz val="8"/>
      <name val="ＭＳ Ｐゴシック"/>
      <family val="3"/>
      <charset val="128"/>
    </font>
    <font>
      <b/>
      <sz val="18"/>
      <name val="ＭＳ Ｐゴシック"/>
      <family val="3"/>
      <charset val="128"/>
    </font>
    <font>
      <sz val="8"/>
      <name val="ＭＳ Ｐゴシック"/>
      <family val="3"/>
      <charset val="128"/>
    </font>
    <font>
      <b/>
      <sz val="9"/>
      <name val="ＭＳ Ｐゴシック"/>
      <family val="3"/>
      <charset val="128"/>
    </font>
    <font>
      <b/>
      <sz val="18"/>
      <color theme="1"/>
      <name val="ＭＳ Ｐゴシック"/>
      <family val="3"/>
      <charset val="128"/>
      <scheme val="minor"/>
    </font>
    <font>
      <sz val="18"/>
      <name val="ＭＳ Ｐゴシック"/>
      <family val="3"/>
      <charset val="128"/>
    </font>
    <font>
      <sz val="6"/>
      <name val="ＭＳ Ｐゴシック"/>
      <family val="3"/>
      <charset val="128"/>
    </font>
    <font>
      <b/>
      <sz val="16"/>
      <name val="ＭＳ Ｐゴシック"/>
      <family val="3"/>
      <charset val="128"/>
    </font>
    <font>
      <sz val="8"/>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6"/>
      <color theme="1"/>
      <name val="ＭＳ Ｐゴシック"/>
      <family val="3"/>
      <charset val="128"/>
      <scheme val="minor"/>
    </font>
    <font>
      <b/>
      <sz val="15"/>
      <color indexed="56"/>
      <name val="ＭＳ Ｐゴシック"/>
      <family val="3"/>
      <charset val="128"/>
    </font>
    <font>
      <sz val="10"/>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2"/>
      <name val="ＭＳ Ｐゴシック"/>
      <family val="3"/>
      <charset val="128"/>
      <scheme val="minor"/>
    </font>
    <font>
      <sz val="12"/>
      <name val="ＭＳ Ｐゴシック"/>
      <family val="3"/>
      <charset val="128"/>
    </font>
    <font>
      <sz val="11"/>
      <name val="ＭＳ Ｐゴシック"/>
      <family val="3"/>
      <charset val="128"/>
    </font>
    <font>
      <b/>
      <sz val="12"/>
      <color theme="1"/>
      <name val="ＭＳ Ｐゴシック"/>
      <family val="3"/>
      <charset val="128"/>
      <scheme val="minor"/>
    </font>
    <font>
      <b/>
      <sz val="8"/>
      <color theme="1"/>
      <name val="ＭＳ Ｐゴシック"/>
      <family val="3"/>
      <charset val="128"/>
      <scheme val="minor"/>
    </font>
    <font>
      <b/>
      <sz val="11"/>
      <name val="ＭＳ Ｐゴシック"/>
      <family val="3"/>
      <charset val="128"/>
    </font>
    <font>
      <u/>
      <sz val="11"/>
      <name val="ＭＳ Ｐゴシック"/>
      <family val="3"/>
      <charset val="128"/>
    </font>
    <font>
      <b/>
      <sz val="16"/>
      <color theme="1"/>
      <name val="ＭＳ Ｐゴシック"/>
      <family val="3"/>
      <charset val="128"/>
      <scheme val="minor"/>
    </font>
    <font>
      <b/>
      <sz val="10"/>
      <name val="ＭＳ Ｐ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scheme val="minor"/>
    </font>
    <font>
      <b/>
      <sz val="13"/>
      <name val="ＭＳ Ｐゴシック"/>
      <family val="3"/>
      <charset val="128"/>
    </font>
    <font>
      <b/>
      <sz val="14"/>
      <name val="ＭＳ Ｐゴシック"/>
      <family val="3"/>
      <charset val="128"/>
    </font>
    <font>
      <b/>
      <sz val="12"/>
      <name val="ＭＳ Ｐゴシック"/>
      <family val="3"/>
      <charset val="128"/>
    </font>
    <font>
      <b/>
      <sz val="14"/>
      <name val="ＭＳ Ｐゴシック"/>
      <family val="3"/>
      <charset val="128"/>
      <scheme val="major"/>
    </font>
    <font>
      <b/>
      <u/>
      <sz val="12"/>
      <color theme="1"/>
      <name val="ＭＳ Ｐゴシック"/>
      <family val="3"/>
      <charset val="128"/>
      <scheme val="minor"/>
    </font>
    <font>
      <b/>
      <u/>
      <sz val="11"/>
      <color theme="1"/>
      <name val="ＭＳ Ｐゴシック"/>
      <family val="3"/>
      <charset val="128"/>
      <scheme val="minor"/>
    </font>
    <font>
      <sz val="11"/>
      <name val="ＭＳ Ｐゴシック"/>
      <family val="3"/>
      <charset val="128"/>
      <scheme val="major"/>
    </font>
    <font>
      <sz val="11"/>
      <name val="ＭＳ Ｐ明朝"/>
      <family val="1"/>
      <charset val="128"/>
    </font>
    <font>
      <b/>
      <sz val="9"/>
      <name val="ＭＳ Ｐゴシック"/>
      <family val="3"/>
      <charset val="128"/>
      <scheme val="major"/>
    </font>
    <font>
      <b/>
      <sz val="11"/>
      <name val="ＭＳ Ｐゴシック"/>
      <family val="3"/>
      <charset val="128"/>
      <scheme val="major"/>
    </font>
    <font>
      <b/>
      <sz val="18"/>
      <name val="ＭＳ Ｐゴシック"/>
      <family val="3"/>
      <charset val="128"/>
      <scheme val="major"/>
    </font>
    <font>
      <b/>
      <sz val="16"/>
      <name val="ＭＳ Ｐ明朝"/>
      <family val="1"/>
      <charset val="128"/>
    </font>
    <font>
      <b/>
      <sz val="18"/>
      <name val="ＭＳ Ｐ明朝"/>
      <family val="1"/>
      <charset val="128"/>
    </font>
    <font>
      <sz val="18"/>
      <name val="ＭＳ Ｐゴシック"/>
      <family val="3"/>
      <charset val="128"/>
      <scheme val="major"/>
    </font>
    <font>
      <sz val="11"/>
      <color theme="1"/>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u/>
      <sz val="9"/>
      <color theme="1"/>
      <name val="ＭＳ Ｐゴシック"/>
      <family val="3"/>
      <charset val="128"/>
      <scheme val="major"/>
    </font>
    <font>
      <sz val="9"/>
      <name val="ＭＳ Ｐゴシック"/>
      <family val="3"/>
      <charset val="128"/>
      <scheme val="major"/>
    </font>
    <font>
      <sz val="10"/>
      <color theme="1"/>
      <name val="ＭＳ Ｐゴシック"/>
      <family val="3"/>
      <charset val="128"/>
      <scheme val="major"/>
    </font>
    <font>
      <sz val="12"/>
      <color theme="1"/>
      <name val="ＭＳ Ｐゴシック"/>
      <family val="3"/>
      <charset val="128"/>
      <scheme val="major"/>
    </font>
    <font>
      <sz val="14"/>
      <name val="ＭＳ Ｐゴシック"/>
      <family val="3"/>
      <charset val="128"/>
      <scheme val="major"/>
    </font>
    <font>
      <sz val="13"/>
      <name val="ＭＳ Ｐゴシック"/>
      <family val="3"/>
      <charset val="128"/>
      <scheme val="major"/>
    </font>
    <font>
      <b/>
      <u/>
      <sz val="13"/>
      <name val="ＭＳ Ｐゴシック"/>
      <family val="3"/>
      <charset val="128"/>
      <scheme val="major"/>
    </font>
    <font>
      <sz val="12"/>
      <name val="ＭＳ Ｐゴシック"/>
      <family val="3"/>
      <charset val="128"/>
      <scheme val="major"/>
    </font>
    <font>
      <sz val="8"/>
      <name val="ＭＳ Ｐゴシック"/>
      <family val="3"/>
      <charset val="128"/>
      <scheme val="major"/>
    </font>
    <font>
      <b/>
      <sz val="15"/>
      <name val="ＭＳ Ｐゴシック"/>
      <family val="3"/>
      <charset val="128"/>
      <scheme val="major"/>
    </font>
    <font>
      <u/>
      <sz val="11"/>
      <name val="ＭＳ Ｐゴシック"/>
      <family val="3"/>
      <charset val="128"/>
      <scheme val="major"/>
    </font>
    <font>
      <b/>
      <sz val="14"/>
      <color theme="1"/>
      <name val="ＭＳ Ｐゴシック"/>
      <family val="3"/>
      <charset val="128"/>
      <scheme val="minor"/>
    </font>
    <font>
      <sz val="14"/>
      <color theme="1"/>
      <name val="ＭＳ Ｐゴシック"/>
      <family val="3"/>
      <charset val="128"/>
      <scheme val="minor"/>
    </font>
    <font>
      <sz val="11"/>
      <color rgb="FF000000"/>
      <name val="ＭＳ Ｐゴシック"/>
      <family val="3"/>
      <charset val="128"/>
    </font>
    <font>
      <sz val="10"/>
      <name val="BIZ UDPゴシック"/>
      <family val="3"/>
      <charset val="128"/>
    </font>
    <font>
      <b/>
      <sz val="11"/>
      <name val="BIZ UDPゴシック"/>
      <family val="3"/>
      <charset val="128"/>
    </font>
    <font>
      <sz val="6"/>
      <name val="BIZ UDPゴシック"/>
      <family val="3"/>
      <charset val="128"/>
    </font>
    <font>
      <sz val="10"/>
      <color rgb="FFFF0000"/>
      <name val="BIZ UDPゴシック"/>
      <family val="3"/>
      <charset val="128"/>
    </font>
    <font>
      <sz val="8"/>
      <name val="BIZ UDPゴシック"/>
      <family val="3"/>
      <charset val="128"/>
    </font>
    <font>
      <sz val="8"/>
      <color rgb="FFFF0000"/>
      <name val="BIZ UDPゴシック"/>
      <family val="3"/>
      <charset val="128"/>
    </font>
    <font>
      <sz val="10"/>
      <color theme="1"/>
      <name val="ＭＳ Ｐゴシック"/>
      <family val="2"/>
      <charset val="128"/>
      <scheme val="minor"/>
    </font>
    <font>
      <sz val="9"/>
      <color indexed="81"/>
      <name val="MS P ゴシック"/>
      <family val="3"/>
      <charset val="128"/>
    </font>
    <font>
      <b/>
      <sz val="22"/>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BIZ UDPゴシック"/>
      <family val="3"/>
      <charset val="128"/>
    </font>
    <font>
      <sz val="12"/>
      <name val="BIZ UDゴシック"/>
      <family val="3"/>
      <charset val="128"/>
    </font>
    <font>
      <sz val="12"/>
      <color theme="1"/>
      <name val="BIZ UDゴシック"/>
      <family val="3"/>
      <charset val="134"/>
    </font>
    <font>
      <sz val="12"/>
      <color theme="1"/>
      <name val="Microsoft YaHei"/>
      <family val="3"/>
      <charset val="134"/>
    </font>
    <font>
      <sz val="18"/>
      <color theme="1"/>
      <name val="BIZ UDPゴシック"/>
      <family val="3"/>
      <charset val="128"/>
    </font>
    <font>
      <sz val="20"/>
      <color theme="1"/>
      <name val="ＭＳ Ｐゴシック"/>
      <family val="2"/>
      <charset val="128"/>
      <scheme val="minor"/>
    </font>
    <font>
      <sz val="20"/>
      <name val="BIZ UDPゴシック"/>
      <family val="3"/>
      <charset val="128"/>
    </font>
    <font>
      <sz val="11"/>
      <color rgb="FFFF0000"/>
      <name val="ＭＳ Ｐゴシック"/>
      <family val="2"/>
      <charset val="128"/>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CCCCF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thin">
        <color indexed="64"/>
      </top>
      <bottom/>
      <diagonal/>
    </border>
    <border>
      <left/>
      <right/>
      <top style="hair">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s>
  <cellStyleXfs count="11">
    <xf numFmtId="0" fontId="0"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8"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177" fontId="9" fillId="0" borderId="0" applyFon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812">
    <xf numFmtId="0" fontId="0" fillId="0" borderId="0" xfId="0">
      <alignment vertical="center"/>
    </xf>
    <xf numFmtId="0" fontId="10" fillId="0" borderId="0" xfId="6" applyFont="1">
      <alignment vertical="center"/>
    </xf>
    <xf numFmtId="0" fontId="10" fillId="0" borderId="0" xfId="6" applyFont="1" applyAlignment="1">
      <alignment vertical="center" shrinkToFit="1"/>
    </xf>
    <xf numFmtId="0" fontId="10" fillId="0" borderId="0" xfId="6" applyFont="1" applyAlignment="1">
      <alignment horizontal="center" vertical="center" shrinkToFit="1"/>
    </xf>
    <xf numFmtId="178" fontId="10" fillId="0" borderId="0" xfId="6" applyNumberFormat="1" applyFont="1" applyAlignment="1">
      <alignment horizontal="center" vertical="center" shrinkToFit="1"/>
    </xf>
    <xf numFmtId="0" fontId="10" fillId="0" borderId="0" xfId="6"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wrapText="1"/>
    </xf>
    <xf numFmtId="0" fontId="10" fillId="0" borderId="0" xfId="6" applyFont="1" applyAlignment="1">
      <alignment horizontal="left" vertical="center" shrinkToFit="1"/>
    </xf>
    <xf numFmtId="0" fontId="13" fillId="0" borderId="0" xfId="0" applyFont="1">
      <alignment vertical="center"/>
    </xf>
    <xf numFmtId="0" fontId="16" fillId="0" borderId="0" xfId="0" applyFont="1" applyAlignment="1">
      <alignment horizontal="right" vertical="top" shrinkToFit="1"/>
    </xf>
    <xf numFmtId="0" fontId="15" fillId="0" borderId="0" xfId="0" applyFont="1" applyAlignment="1">
      <alignment vertical="center" shrinkToFit="1"/>
    </xf>
    <xf numFmtId="0" fontId="15" fillId="0" borderId="0" xfId="0" applyFont="1" applyAlignment="1" applyProtection="1">
      <alignment vertical="center" shrinkToFit="1"/>
      <protection locked="0"/>
    </xf>
    <xf numFmtId="0" fontId="18"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xf numFmtId="0" fontId="19" fillId="0" borderId="0" xfId="0" applyFont="1">
      <alignment vertical="center"/>
    </xf>
    <xf numFmtId="0" fontId="33" fillId="0" borderId="0" xfId="0" applyFont="1">
      <alignment vertical="center"/>
    </xf>
    <xf numFmtId="0" fontId="0" fillId="0" borderId="0" xfId="0" applyAlignment="1">
      <alignment vertical="center" wrapText="1"/>
    </xf>
    <xf numFmtId="0" fontId="33" fillId="0" borderId="0" xfId="0" applyFont="1" applyAlignment="1">
      <alignment vertical="center" shrinkToFit="1"/>
    </xf>
    <xf numFmtId="0" fontId="34" fillId="0" borderId="0" xfId="0" applyFont="1" applyAlignment="1" applyProtection="1">
      <alignment vertical="center" shrinkToFit="1"/>
      <protection locked="0"/>
    </xf>
    <xf numFmtId="0" fontId="0" fillId="0" borderId="0" xfId="0" applyAlignment="1">
      <alignment horizontal="left" vertical="center" wrapText="1"/>
    </xf>
    <xf numFmtId="0" fontId="0" fillId="0" borderId="0" xfId="0" applyAlignment="1">
      <alignment horizontal="right" vertical="center" wrapText="1"/>
    </xf>
    <xf numFmtId="0" fontId="35" fillId="0" borderId="0" xfId="0" applyFont="1" applyAlignment="1">
      <alignment horizontal="left" vertical="center" wrapText="1"/>
    </xf>
    <xf numFmtId="0" fontId="0" fillId="0" borderId="12" xfId="0" applyBorder="1" applyAlignment="1">
      <alignment horizontal="left" vertical="center" wrapText="1"/>
    </xf>
    <xf numFmtId="0" fontId="0" fillId="0" borderId="12" xfId="0" applyBorder="1">
      <alignment vertical="center"/>
    </xf>
    <xf numFmtId="0" fontId="0" fillId="0" borderId="14" xfId="0" applyBorder="1" applyAlignment="1"/>
    <xf numFmtId="0" fontId="0" fillId="0" borderId="0" xfId="0" applyAlignment="1"/>
    <xf numFmtId="0" fontId="37" fillId="0" borderId="12" xfId="0" applyFont="1" applyBorder="1" applyAlignment="1">
      <alignment horizontal="center" vertical="center"/>
    </xf>
    <xf numFmtId="0" fontId="0" fillId="0" borderId="18" xfId="0" applyBorder="1">
      <alignment vertical="center"/>
    </xf>
    <xf numFmtId="0" fontId="38" fillId="0" borderId="18" xfId="0" applyFont="1" applyBorder="1">
      <alignment vertical="center"/>
    </xf>
    <xf numFmtId="0" fontId="39" fillId="0" borderId="18" xfId="0" applyFont="1" applyBorder="1" applyAlignment="1">
      <alignment horizontal="center"/>
    </xf>
    <xf numFmtId="0" fontId="39" fillId="0" borderId="18" xfId="0" applyFont="1" applyBorder="1" applyAlignment="1"/>
    <xf numFmtId="0" fontId="40" fillId="0" borderId="0" xfId="0" applyFont="1">
      <alignment vertical="center"/>
    </xf>
    <xf numFmtId="0" fontId="37" fillId="0" borderId="0" xfId="0" applyFont="1">
      <alignment vertical="center"/>
    </xf>
    <xf numFmtId="0" fontId="41" fillId="0" borderId="0" xfId="0" applyFont="1">
      <alignment vertical="center"/>
    </xf>
    <xf numFmtId="0" fontId="13" fillId="0" borderId="0" xfId="0" applyFont="1" applyAlignment="1">
      <alignment horizontal="right" vertical="top"/>
    </xf>
    <xf numFmtId="0" fontId="13" fillId="0" borderId="0" xfId="0" applyFont="1" applyAlignment="1">
      <alignment vertical="top"/>
    </xf>
    <xf numFmtId="0" fontId="13" fillId="0" borderId="0" xfId="0" applyFont="1" applyAlignment="1">
      <alignment horizontal="center" vertical="top"/>
    </xf>
    <xf numFmtId="0" fontId="21" fillId="0" borderId="0" xfId="0" applyFont="1" applyAlignment="1">
      <alignment vertical="center" shrinkToFit="1"/>
    </xf>
    <xf numFmtId="0" fontId="21" fillId="0" borderId="0" xfId="0" applyFont="1" applyAlignment="1" applyProtection="1">
      <alignment vertical="center" shrinkToFit="1"/>
      <protection locked="0"/>
    </xf>
    <xf numFmtId="0" fontId="42" fillId="0" borderId="0" xfId="0" applyFont="1" applyAlignment="1">
      <alignment horizontal="right" vertical="top"/>
    </xf>
    <xf numFmtId="0" fontId="15" fillId="0" borderId="0" xfId="0" applyFont="1" applyAlignment="1">
      <alignment horizontal="right"/>
    </xf>
    <xf numFmtId="0" fontId="28" fillId="4" borderId="5" xfId="0" applyFont="1" applyFill="1" applyBorder="1" applyAlignment="1">
      <alignment horizontal="center" vertical="center" shrinkToFit="1"/>
    </xf>
    <xf numFmtId="0" fontId="28" fillId="4" borderId="13" xfId="0" applyFont="1" applyFill="1" applyBorder="1" applyAlignment="1">
      <alignment horizontal="center" vertical="center"/>
    </xf>
    <xf numFmtId="180" fontId="32" fillId="0" borderId="1" xfId="0" applyNumberFormat="1" applyFont="1" applyBorder="1" applyAlignment="1">
      <alignment vertical="center" shrinkToFit="1"/>
    </xf>
    <xf numFmtId="0" fontId="28" fillId="0" borderId="1" xfId="0" applyFont="1" applyBorder="1" applyAlignment="1" applyProtection="1">
      <alignment vertical="center" shrinkToFit="1"/>
      <protection locked="0"/>
    </xf>
    <xf numFmtId="180" fontId="32" fillId="0" borderId="1" xfId="0" applyNumberFormat="1" applyFont="1" applyBorder="1" applyAlignment="1" applyProtection="1">
      <alignment vertical="center" shrinkToFit="1"/>
      <protection locked="0"/>
    </xf>
    <xf numFmtId="0" fontId="13" fillId="0" borderId="5" xfId="2" applyFont="1" applyBorder="1" applyAlignment="1">
      <alignment vertical="center" shrinkToFit="1"/>
    </xf>
    <xf numFmtId="0" fontId="32" fillId="0" borderId="1" xfId="2" applyFont="1" applyBorder="1" applyAlignment="1">
      <alignment vertical="center" shrinkToFit="1"/>
    </xf>
    <xf numFmtId="0" fontId="0" fillId="0" borderId="12" xfId="0" applyBorder="1" applyAlignment="1" applyProtection="1">
      <alignment horizontal="left"/>
      <protection locked="0"/>
    </xf>
    <xf numFmtId="0" fontId="38" fillId="0" borderId="0" xfId="0" applyFont="1">
      <alignment vertical="center"/>
    </xf>
    <xf numFmtId="0" fontId="39" fillId="0" borderId="0" xfId="0" applyFont="1" applyAlignment="1">
      <alignment horizontal="center"/>
    </xf>
    <xf numFmtId="0" fontId="39" fillId="0" borderId="0" xfId="0" applyFont="1" applyAlignment="1"/>
    <xf numFmtId="0" fontId="34" fillId="0" borderId="0" xfId="0" applyFont="1">
      <alignment vertical="center"/>
    </xf>
    <xf numFmtId="0" fontId="9" fillId="0" borderId="0" xfId="0" applyFont="1">
      <alignment vertical="center"/>
    </xf>
    <xf numFmtId="0" fontId="22" fillId="0" borderId="0" xfId="0" applyFont="1" applyAlignment="1">
      <alignment vertical="center" shrinkToFit="1"/>
    </xf>
    <xf numFmtId="0" fontId="39" fillId="0" borderId="18" xfId="0" applyFont="1" applyBorder="1" applyAlignment="1">
      <alignment horizontal="center"/>
    </xf>
    <xf numFmtId="182" fontId="35" fillId="0" borderId="0" xfId="0" applyNumberFormat="1" applyFont="1" applyAlignment="1">
      <alignment horizontal="left" vertical="center" wrapText="1"/>
    </xf>
    <xf numFmtId="182" fontId="35" fillId="0" borderId="0" xfId="0" applyNumberFormat="1" applyFont="1" applyAlignment="1">
      <alignment horizontal="left" vertical="center" wrapText="1"/>
    </xf>
    <xf numFmtId="0" fontId="39" fillId="0" borderId="18" xfId="0" applyFont="1" applyBorder="1" applyAlignment="1">
      <alignment horizontal="center"/>
    </xf>
    <xf numFmtId="0" fontId="0" fillId="0" borderId="12" xfId="0" applyBorder="1" applyAlignment="1" applyProtection="1">
      <alignment shrinkToFit="1"/>
      <protection locked="0"/>
    </xf>
    <xf numFmtId="0" fontId="42" fillId="0" borderId="0" xfId="0" applyFont="1" applyAlignment="1">
      <alignment vertical="center" shrinkToFit="1"/>
    </xf>
    <xf numFmtId="0" fontId="42" fillId="0" borderId="0" xfId="0" applyFont="1">
      <alignment vertical="center"/>
    </xf>
    <xf numFmtId="0" fontId="42" fillId="0" borderId="0" xfId="0" applyFont="1" applyAlignment="1">
      <alignment horizontal="center" vertical="center"/>
    </xf>
    <xf numFmtId="0" fontId="0" fillId="0" borderId="0" xfId="0" applyAlignment="1">
      <alignment vertical="center" shrinkToFit="1"/>
    </xf>
    <xf numFmtId="0" fontId="0" fillId="0" borderId="0" xfId="0" applyAlignment="1">
      <alignment horizontal="center" vertical="center"/>
    </xf>
    <xf numFmtId="0" fontId="21" fillId="0" borderId="0" xfId="0" applyFont="1">
      <alignment vertical="center"/>
    </xf>
    <xf numFmtId="0" fontId="44" fillId="0" borderId="0" xfId="0" applyFont="1" applyAlignment="1"/>
    <xf numFmtId="0" fontId="45" fillId="0" borderId="0" xfId="0" applyFont="1" applyAlignment="1"/>
    <xf numFmtId="0" fontId="0" fillId="0" borderId="1" xfId="0" applyBorder="1" applyAlignment="1">
      <alignment horizontal="center" vertical="center"/>
    </xf>
    <xf numFmtId="0" fontId="0" fillId="0" borderId="5" xfId="0" applyBorder="1" applyAlignment="1">
      <alignment horizontal="center" vertical="center"/>
    </xf>
    <xf numFmtId="0" fontId="37" fillId="3" borderId="23" xfId="0" applyFont="1" applyFill="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shrinkToFit="1"/>
    </xf>
    <xf numFmtId="0" fontId="0" fillId="0" borderId="1" xfId="0" applyBorder="1" applyAlignment="1" applyProtection="1">
      <alignment horizontal="right" vertical="center" shrinkToFit="1"/>
      <protection locked="0"/>
    </xf>
    <xf numFmtId="0" fontId="0" fillId="0" borderId="22" xfId="0" applyBorder="1" applyAlignment="1" applyProtection="1">
      <alignment horizontal="right" vertical="center" shrinkToFit="1"/>
      <protection locked="0"/>
    </xf>
    <xf numFmtId="0" fontId="37" fillId="3" borderId="24" xfId="0" applyFont="1" applyFill="1" applyBorder="1" applyAlignment="1">
      <alignment horizontal="right" vertical="center" shrinkToFit="1"/>
    </xf>
    <xf numFmtId="0" fontId="0" fillId="0" borderId="21" xfId="0" applyBorder="1" applyAlignment="1" applyProtection="1">
      <alignment horizontal="right" vertical="center" shrinkToFit="1"/>
      <protection locked="0"/>
    </xf>
    <xf numFmtId="0" fontId="0" fillId="0" borderId="0" xfId="0" applyAlignment="1">
      <alignment horizontal="center" vertical="center" wrapText="1"/>
    </xf>
    <xf numFmtId="0" fontId="0" fillId="3" borderId="21" xfId="0" applyFill="1" applyBorder="1" applyAlignment="1" applyProtection="1">
      <alignment horizontal="right" vertical="center" shrinkToFit="1"/>
      <protection locked="0"/>
    </xf>
    <xf numFmtId="0" fontId="0" fillId="0" borderId="0" xfId="0"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37" fillId="0" borderId="24" xfId="0" applyFont="1"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37" fillId="0" borderId="2" xfId="0" applyFont="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37" fillId="3" borderId="24" xfId="0" applyFont="1" applyFill="1" applyBorder="1" applyAlignment="1">
      <alignment horizontal="center" vertical="center" shrinkToFit="1"/>
    </xf>
    <xf numFmtId="0" fontId="0" fillId="3" borderId="24" xfId="0" applyFill="1" applyBorder="1" applyAlignment="1">
      <alignment horizontal="center" vertical="center"/>
    </xf>
    <xf numFmtId="0" fontId="0" fillId="0" borderId="21" xfId="0" applyBorder="1" applyAlignment="1" applyProtection="1">
      <alignment horizontal="center" vertical="center" shrinkToFit="1"/>
      <protection locked="0"/>
    </xf>
    <xf numFmtId="0" fontId="37" fillId="3" borderId="0" xfId="0" applyFont="1" applyFill="1" applyAlignment="1">
      <alignment horizontal="right" vertical="center" shrinkToFit="1"/>
    </xf>
    <xf numFmtId="0" fontId="46" fillId="0" borderId="0" xfId="0" applyFont="1" applyAlignment="1">
      <alignment vertical="center" shrinkToFit="1"/>
    </xf>
    <xf numFmtId="0" fontId="16" fillId="0" borderId="0" xfId="0" applyFont="1" applyAlignment="1">
      <alignment horizontal="right" vertical="center"/>
    </xf>
    <xf numFmtId="0" fontId="16" fillId="0" borderId="0" xfId="0" applyFont="1" applyAlignment="1">
      <alignment vertical="center" shrinkToFit="1"/>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shrinkToFit="1"/>
    </xf>
    <xf numFmtId="0" fontId="37" fillId="0" borderId="0" xfId="0" applyFont="1" applyFill="1" applyBorder="1" applyAlignment="1">
      <alignment horizontal="right" vertical="center" shrinkToFit="1"/>
    </xf>
    <xf numFmtId="0" fontId="37" fillId="3" borderId="0" xfId="0" applyFont="1" applyFill="1" applyBorder="1" applyAlignment="1">
      <alignment horizontal="center" vertical="center" shrinkToFit="1"/>
    </xf>
    <xf numFmtId="0" fontId="42" fillId="0" borderId="0" xfId="0" applyFont="1" applyAlignment="1">
      <alignment vertical="top" shrinkToFit="1"/>
    </xf>
    <xf numFmtId="0" fontId="42" fillId="0" borderId="0" xfId="0" applyFont="1" applyAlignment="1">
      <alignment vertical="top"/>
    </xf>
    <xf numFmtId="0" fontId="42" fillId="0" borderId="0" xfId="0" applyFont="1" applyAlignment="1">
      <alignment horizontal="center" vertical="top"/>
    </xf>
    <xf numFmtId="0" fontId="42" fillId="0" borderId="0" xfId="0" applyFont="1" applyAlignment="1">
      <alignment horizontal="left" vertical="top"/>
    </xf>
    <xf numFmtId="0" fontId="0" fillId="3" borderId="0" xfId="0" applyFill="1">
      <alignment vertical="center"/>
    </xf>
    <xf numFmtId="0" fontId="0" fillId="0" borderId="0" xfId="0" applyAlignment="1">
      <alignment horizontal="center" vertical="center" textRotation="255" wrapText="1" shrinkToFit="1"/>
    </xf>
    <xf numFmtId="0" fontId="37" fillId="3" borderId="24" xfId="0" applyFont="1" applyFill="1" applyBorder="1" applyAlignment="1">
      <alignment horizontal="center" vertical="center"/>
    </xf>
    <xf numFmtId="0" fontId="0" fillId="0" borderId="17" xfId="0" applyBorder="1" applyAlignment="1">
      <alignment horizontal="center" vertical="center"/>
    </xf>
    <xf numFmtId="0" fontId="37" fillId="3" borderId="31" xfId="0" applyFont="1" applyFill="1" applyBorder="1" applyAlignment="1">
      <alignment horizontal="center" vertical="center" shrinkToFit="1"/>
    </xf>
    <xf numFmtId="0" fontId="37" fillId="3" borderId="29" xfId="0" applyFont="1" applyFill="1" applyBorder="1" applyAlignment="1">
      <alignment horizontal="center" vertical="center" shrinkToFit="1"/>
    </xf>
    <xf numFmtId="0" fontId="0" fillId="0" borderId="0" xfId="0" applyAlignment="1">
      <alignment vertical="top" wrapText="1"/>
    </xf>
    <xf numFmtId="0" fontId="21" fillId="0" borderId="0" xfId="0" applyFont="1" applyAlignment="1">
      <alignment horizontal="center" vertical="center" shrinkToFit="1"/>
    </xf>
    <xf numFmtId="0" fontId="9" fillId="0" borderId="0" xfId="0" applyFont="1" applyAlignment="1">
      <alignment horizontal="center" vertical="center"/>
    </xf>
    <xf numFmtId="0" fontId="28" fillId="0" borderId="0" xfId="0" applyFont="1">
      <alignment vertical="center"/>
    </xf>
    <xf numFmtId="0" fontId="29" fillId="0" borderId="0" xfId="0" applyFont="1">
      <alignment vertical="center"/>
    </xf>
    <xf numFmtId="0" fontId="29" fillId="0" borderId="0" xfId="0" applyFont="1" applyAlignment="1">
      <alignment horizontal="center" vertical="center"/>
    </xf>
    <xf numFmtId="0" fontId="28" fillId="0" borderId="1" xfId="0" applyFont="1" applyBorder="1" applyAlignment="1">
      <alignment horizontal="center" vertical="center"/>
    </xf>
    <xf numFmtId="178" fontId="28" fillId="0" borderId="1" xfId="0" applyNumberFormat="1" applyFont="1" applyBorder="1" applyAlignment="1">
      <alignment horizontal="center" vertical="center" shrinkToFit="1"/>
    </xf>
    <xf numFmtId="49" fontId="28" fillId="0" borderId="1" xfId="0" applyNumberFormat="1" applyFont="1" applyBorder="1" applyAlignment="1">
      <alignment horizontal="center" vertical="center" shrinkToFit="1"/>
    </xf>
    <xf numFmtId="0" fontId="28" fillId="0" borderId="1" xfId="0" applyFont="1" applyBorder="1">
      <alignment vertical="center"/>
    </xf>
    <xf numFmtId="0" fontId="40" fillId="0" borderId="0" xfId="0" applyFont="1" applyAlignment="1">
      <alignment wrapText="1"/>
    </xf>
    <xf numFmtId="0" fontId="40" fillId="0" borderId="0" xfId="0" applyFont="1" applyAlignment="1">
      <alignment horizontal="center" wrapText="1"/>
    </xf>
    <xf numFmtId="0" fontId="44"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184" fontId="0" fillId="0" borderId="0" xfId="0" applyNumberFormat="1">
      <alignment vertical="center"/>
    </xf>
    <xf numFmtId="0" fontId="9" fillId="0" borderId="0" xfId="0" applyFont="1" applyAlignment="1">
      <alignment horizontal="left" vertical="center"/>
    </xf>
    <xf numFmtId="186" fontId="41" fillId="0" borderId="2" xfId="0" applyNumberFormat="1" applyFont="1" applyBorder="1" applyAlignment="1">
      <alignment vertical="center" wrapText="1"/>
    </xf>
    <xf numFmtId="0" fontId="41" fillId="0" borderId="17" xfId="0" applyFont="1" applyBorder="1" applyAlignment="1">
      <alignment vertical="center" wrapText="1"/>
    </xf>
    <xf numFmtId="0" fontId="41" fillId="0" borderId="0" xfId="0" applyFont="1" applyBorder="1" applyAlignment="1">
      <alignment horizontal="center" vertical="center" wrapText="1"/>
    </xf>
    <xf numFmtId="176" fontId="0" fillId="0" borderId="0" xfId="0" applyNumberFormat="1" applyBorder="1" applyAlignment="1">
      <alignment horizontal="center" vertical="center" wrapText="1"/>
    </xf>
    <xf numFmtId="0" fontId="0" fillId="0" borderId="0" xfId="0" applyBorder="1" applyAlignment="1">
      <alignment vertical="center"/>
    </xf>
    <xf numFmtId="0" fontId="41" fillId="0" borderId="0" xfId="0" applyFont="1" applyAlignment="1">
      <alignment vertical="top" wrapText="1"/>
    </xf>
    <xf numFmtId="0" fontId="15" fillId="0" borderId="0" xfId="0" applyFont="1" applyBorder="1" applyAlignment="1">
      <alignment horizontal="left" vertical="center" shrinkToFit="1"/>
    </xf>
    <xf numFmtId="0" fontId="0" fillId="0" borderId="0" xfId="0" applyBorder="1" applyAlignment="1">
      <alignment horizontal="left" vertical="center" shrinkToFit="1"/>
    </xf>
    <xf numFmtId="0" fontId="35" fillId="0" borderId="0" xfId="0" applyFont="1">
      <alignment vertical="center"/>
    </xf>
    <xf numFmtId="0" fontId="35" fillId="0" borderId="0" xfId="0" applyFont="1" applyAlignment="1">
      <alignment horizontal="left" vertical="center"/>
    </xf>
    <xf numFmtId="0" fontId="36" fillId="0" borderId="14" xfId="0" applyFont="1" applyBorder="1" applyAlignment="1">
      <alignment vertical="center" wrapText="1"/>
    </xf>
    <xf numFmtId="0" fontId="0" fillId="0" borderId="0" xfId="0" applyBorder="1" applyAlignment="1"/>
    <xf numFmtId="0" fontId="0" fillId="0" borderId="0" xfId="0" applyBorder="1" applyAlignment="1" applyProtection="1">
      <alignment horizontal="right" vertical="center" shrinkToFit="1"/>
      <protection locked="0"/>
    </xf>
    <xf numFmtId="0" fontId="0" fillId="0" borderId="0" xfId="0" applyFont="1">
      <alignment vertical="center"/>
    </xf>
    <xf numFmtId="0" fontId="42" fillId="0" borderId="0" xfId="0" applyFont="1" applyFill="1" applyAlignment="1">
      <alignment horizontal="left" vertical="top"/>
    </xf>
    <xf numFmtId="0" fontId="50" fillId="0" borderId="0" xfId="0" applyFont="1">
      <alignment vertical="center"/>
    </xf>
    <xf numFmtId="0" fontId="51" fillId="0" borderId="0" xfId="0" applyFont="1">
      <alignment vertical="center"/>
    </xf>
    <xf numFmtId="0" fontId="47" fillId="0" borderId="0" xfId="0" applyFont="1" applyAlignment="1">
      <alignment horizontal="center" vertical="center"/>
    </xf>
    <xf numFmtId="0" fontId="50" fillId="0" borderId="0" xfId="0" applyFont="1" applyAlignment="1">
      <alignment horizontal="right" vertical="center"/>
    </xf>
    <xf numFmtId="0" fontId="52" fillId="0" borderId="0" xfId="0" applyFont="1" applyAlignment="1">
      <alignment horizontal="center" vertical="center" wrapText="1"/>
    </xf>
    <xf numFmtId="0" fontId="52" fillId="0" borderId="0" xfId="0" applyFont="1" applyAlignment="1">
      <alignment vertical="center" shrinkToFit="1"/>
    </xf>
    <xf numFmtId="0" fontId="55" fillId="0" borderId="0" xfId="0" applyFont="1">
      <alignment vertical="center"/>
    </xf>
    <xf numFmtId="0" fontId="54" fillId="0" borderId="0" xfId="0" applyFont="1" applyAlignment="1">
      <alignment horizontal="center" vertical="center"/>
    </xf>
    <xf numFmtId="0" fontId="54" fillId="0" borderId="0" xfId="0" applyFont="1" applyAlignment="1">
      <alignment horizontal="right" vertical="center"/>
    </xf>
    <xf numFmtId="0" fontId="54"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54" fillId="0" borderId="0" xfId="0" applyFont="1" applyAlignment="1">
      <alignment horizontal="left" vertical="center"/>
    </xf>
    <xf numFmtId="0" fontId="50" fillId="0" borderId="0" xfId="0" applyFont="1" applyAlignment="1">
      <alignment horizontal="left" vertical="center"/>
    </xf>
    <xf numFmtId="0" fontId="47" fillId="0" borderId="0" xfId="0" applyFont="1" applyAlignment="1">
      <alignment vertical="center"/>
    </xf>
    <xf numFmtId="0" fontId="47" fillId="0" borderId="0" xfId="0" applyFont="1" applyAlignment="1">
      <alignment horizontal="right" vertical="center"/>
    </xf>
    <xf numFmtId="0" fontId="54" fillId="0" borderId="0" xfId="0" applyFont="1" applyBorder="1">
      <alignment vertical="center"/>
    </xf>
    <xf numFmtId="0" fontId="57" fillId="0" borderId="0" xfId="0" applyFont="1">
      <alignment vertical="center"/>
    </xf>
    <xf numFmtId="0" fontId="54" fillId="0" borderId="12" xfId="0" applyFont="1" applyBorder="1">
      <alignment vertical="center"/>
    </xf>
    <xf numFmtId="0" fontId="57" fillId="0" borderId="12" xfId="0" applyFont="1" applyBorder="1">
      <alignment vertical="center"/>
    </xf>
    <xf numFmtId="189" fontId="58" fillId="0" borderId="16" xfId="0" applyNumberFormat="1" applyFont="1" applyBorder="1" applyProtection="1">
      <alignment vertical="center"/>
      <protection locked="0"/>
    </xf>
    <xf numFmtId="185" fontId="50" fillId="0" borderId="17" xfId="0" applyNumberFormat="1" applyFont="1" applyBorder="1" applyAlignment="1">
      <alignment horizontal="right" vertical="center"/>
    </xf>
    <xf numFmtId="0" fontId="65" fillId="0" borderId="0" xfId="0" applyFont="1" applyAlignment="1">
      <alignment horizontal="right" vertical="top"/>
    </xf>
    <xf numFmtId="0" fontId="58" fillId="0" borderId="0" xfId="0" applyFont="1">
      <alignment vertical="center"/>
    </xf>
    <xf numFmtId="0" fontId="58" fillId="0" borderId="12" xfId="0" applyFont="1" applyBorder="1">
      <alignment vertical="center"/>
    </xf>
    <xf numFmtId="0" fontId="58" fillId="0" borderId="0" xfId="0" applyFont="1" applyAlignment="1">
      <alignment horizontal="left" vertical="center"/>
    </xf>
    <xf numFmtId="0" fontId="58" fillId="0" borderId="0" xfId="0" applyFont="1" applyAlignment="1">
      <alignment vertical="center" wrapText="1"/>
    </xf>
    <xf numFmtId="0" fontId="50" fillId="0" borderId="0" xfId="0" applyFont="1" applyAlignment="1">
      <alignment vertical="center" wrapText="1"/>
    </xf>
    <xf numFmtId="0" fontId="51" fillId="0" borderId="0" xfId="0" applyFont="1" applyAlignment="1">
      <alignment vertical="center" wrapText="1"/>
    </xf>
    <xf numFmtId="0" fontId="50" fillId="0" borderId="0" xfId="0" applyFont="1" applyAlignment="1" applyProtection="1">
      <alignment horizontal="right" vertical="center"/>
      <protection locked="0"/>
    </xf>
    <xf numFmtId="0" fontId="50" fillId="0" borderId="0" xfId="0" applyFont="1" applyAlignment="1" applyProtection="1">
      <alignment horizontal="right" vertical="center" wrapText="1"/>
      <protection locked="0"/>
    </xf>
    <xf numFmtId="0" fontId="50" fillId="0" borderId="0" xfId="0" applyFont="1" applyAlignment="1">
      <alignment horizontal="left" vertical="center" wrapText="1"/>
    </xf>
    <xf numFmtId="0" fontId="68" fillId="0" borderId="0" xfId="0" applyFont="1" applyAlignment="1">
      <alignment horizontal="center" vertical="center" wrapText="1"/>
    </xf>
    <xf numFmtId="0" fontId="50" fillId="0" borderId="12" xfId="0" applyFont="1" applyBorder="1">
      <alignment vertical="center"/>
    </xf>
    <xf numFmtId="0" fontId="53" fillId="0" borderId="12" xfId="0" applyFont="1" applyBorder="1" applyAlignment="1">
      <alignment horizontal="right" vertical="center"/>
    </xf>
    <xf numFmtId="0" fontId="71" fillId="0" borderId="12" xfId="0" applyFont="1" applyBorder="1">
      <alignment vertical="center"/>
    </xf>
    <xf numFmtId="0" fontId="65" fillId="0" borderId="0" xfId="0" applyFont="1">
      <alignment vertical="center"/>
    </xf>
    <xf numFmtId="0" fontId="54" fillId="0" borderId="0" xfId="0" applyFont="1" applyAlignment="1">
      <alignment horizontal="center" vertical="center" shrinkToFit="1"/>
    </xf>
    <xf numFmtId="0" fontId="66" fillId="0" borderId="0" xfId="0" applyFont="1" applyAlignment="1">
      <alignment horizontal="left" vertical="top"/>
    </xf>
    <xf numFmtId="0" fontId="65" fillId="0" borderId="0" xfId="0" applyFont="1" applyAlignment="1">
      <alignment horizontal="left" vertical="center"/>
    </xf>
    <xf numFmtId="0" fontId="58" fillId="0" borderId="0" xfId="0" applyFont="1" applyBorder="1" applyAlignment="1">
      <alignment horizontal="center" vertical="center" wrapText="1"/>
    </xf>
    <xf numFmtId="185" fontId="58" fillId="0" borderId="0" xfId="0" applyNumberFormat="1" applyFont="1" applyBorder="1" applyAlignment="1">
      <alignment horizontal="right" vertical="center"/>
    </xf>
    <xf numFmtId="0" fontId="50" fillId="0" borderId="0" xfId="0" applyFont="1" applyBorder="1">
      <alignment vertical="center"/>
    </xf>
    <xf numFmtId="185" fontId="50" fillId="0" borderId="0" xfId="0" applyNumberFormat="1" applyFont="1"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shrinkToFit="1"/>
    </xf>
    <xf numFmtId="0" fontId="0" fillId="0" borderId="0" xfId="0" applyBorder="1" applyAlignment="1" applyProtection="1">
      <alignment horizontal="center" vertical="center" shrinkToFit="1"/>
      <protection locked="0"/>
    </xf>
    <xf numFmtId="0" fontId="21" fillId="0" borderId="44" xfId="0" applyFont="1" applyFill="1" applyBorder="1" applyAlignment="1">
      <alignment vertical="center" shrinkToFit="1"/>
    </xf>
    <xf numFmtId="0" fontId="28" fillId="0" borderId="0" xfId="0" applyFont="1" applyBorder="1">
      <alignment vertical="center"/>
    </xf>
    <xf numFmtId="0" fontId="0" fillId="0" borderId="0" xfId="0" applyBorder="1">
      <alignment vertical="center"/>
    </xf>
    <xf numFmtId="0" fontId="73" fillId="0" borderId="0" xfId="0" applyFont="1" applyBorder="1">
      <alignment vertical="center"/>
    </xf>
    <xf numFmtId="0" fontId="73" fillId="0" borderId="0" xfId="0" applyFont="1" applyBorder="1" applyAlignment="1">
      <alignment vertical="center" shrinkToFit="1"/>
    </xf>
    <xf numFmtId="0" fontId="29" fillId="0" borderId="0" xfId="0" applyFont="1" applyBorder="1" applyAlignment="1">
      <alignment vertical="center"/>
    </xf>
    <xf numFmtId="0" fontId="12" fillId="0" borderId="0" xfId="9">
      <alignment vertical="center"/>
    </xf>
    <xf numFmtId="49" fontId="19" fillId="0" borderId="0" xfId="0" applyNumberFormat="1" applyFont="1" applyFill="1" applyBorder="1" applyAlignment="1" applyProtection="1">
      <alignment vertical="center"/>
      <protection locked="0"/>
    </xf>
    <xf numFmtId="0" fontId="75" fillId="0" borderId="0" xfId="0" applyFont="1" applyAlignment="1">
      <alignment horizontal="center" vertical="center"/>
    </xf>
    <xf numFmtId="0" fontId="75" fillId="0" borderId="0" xfId="0" applyFont="1" applyAlignment="1">
      <alignment vertical="center" shrinkToFit="1"/>
    </xf>
    <xf numFmtId="0" fontId="75" fillId="0" borderId="1" xfId="0" applyFont="1" applyBorder="1" applyAlignment="1">
      <alignment horizontal="center" vertical="center" wrapText="1"/>
    </xf>
    <xf numFmtId="0" fontId="75" fillId="0" borderId="1" xfId="0" applyFont="1" applyBorder="1" applyAlignment="1">
      <alignment horizontal="center" vertical="center"/>
    </xf>
    <xf numFmtId="0" fontId="75" fillId="0" borderId="1" xfId="0" applyFont="1" applyBorder="1">
      <alignment vertical="center"/>
    </xf>
    <xf numFmtId="0" fontId="75" fillId="0" borderId="1" xfId="0" applyFont="1" applyBorder="1" applyAlignment="1">
      <alignment vertical="center" shrinkToFit="1"/>
    </xf>
    <xf numFmtId="0" fontId="75" fillId="0" borderId="1" xfId="0" applyFont="1" applyBorder="1" applyAlignment="1">
      <alignment horizontal="center" vertical="center" shrinkToFit="1"/>
    </xf>
    <xf numFmtId="0" fontId="75" fillId="0" borderId="1" xfId="0" applyFont="1" applyFill="1" applyBorder="1" applyAlignment="1">
      <alignment horizontal="center" vertical="center" shrinkToFit="1"/>
    </xf>
    <xf numFmtId="0" fontId="75" fillId="0" borderId="1" xfId="0" applyFont="1" applyFill="1" applyBorder="1">
      <alignment vertical="center"/>
    </xf>
    <xf numFmtId="0" fontId="75" fillId="0" borderId="1" xfId="0" applyFont="1" applyBorder="1" applyAlignment="1">
      <alignment vertical="center" textRotation="255" shrinkToFit="1"/>
    </xf>
    <xf numFmtId="0" fontId="75" fillId="0" borderId="1" xfId="0" applyFont="1" applyFill="1" applyBorder="1" applyAlignment="1">
      <alignment horizontal="center" vertical="center"/>
    </xf>
    <xf numFmtId="0" fontId="78" fillId="0" borderId="1" xfId="0" applyFont="1" applyFill="1" applyBorder="1" applyAlignment="1">
      <alignment horizontal="center" vertical="center"/>
    </xf>
    <xf numFmtId="0" fontId="75" fillId="0" borderId="1" xfId="0" applyFont="1" applyBorder="1" applyAlignment="1">
      <alignment vertical="center" textRotation="255" wrapText="1"/>
    </xf>
    <xf numFmtId="0" fontId="79" fillId="0" borderId="1" xfId="0" applyFont="1" applyFill="1" applyBorder="1" applyAlignment="1">
      <alignment vertical="center" wrapText="1"/>
    </xf>
    <xf numFmtId="0" fontId="80" fillId="0" borderId="1" xfId="0" applyFont="1" applyFill="1" applyBorder="1" applyAlignment="1">
      <alignment vertical="center" wrapText="1"/>
    </xf>
    <xf numFmtId="0" fontId="75" fillId="0" borderId="1" xfId="0" applyFont="1" applyBorder="1" applyAlignment="1">
      <alignment horizontal="center" vertical="center" textRotation="255" shrinkToFit="1"/>
    </xf>
    <xf numFmtId="0" fontId="75" fillId="5" borderId="1" xfId="0" applyFont="1" applyFill="1" applyBorder="1" applyAlignment="1">
      <alignment horizontal="center" vertical="center" wrapText="1"/>
    </xf>
    <xf numFmtId="0" fontId="75" fillId="5" borderId="1" xfId="0" applyFont="1" applyFill="1" applyBorder="1" applyAlignment="1">
      <alignment horizontal="center" vertical="center"/>
    </xf>
    <xf numFmtId="0" fontId="79" fillId="0" borderId="1" xfId="0" applyFont="1" applyFill="1" applyBorder="1" applyAlignment="1">
      <alignment horizontal="center" vertical="center" wrapText="1"/>
    </xf>
    <xf numFmtId="0" fontId="10" fillId="0" borderId="0" xfId="6" applyFont="1" applyAlignment="1">
      <alignment vertical="center" wrapText="1" shrinkToFit="1"/>
    </xf>
    <xf numFmtId="0" fontId="75" fillId="0" borderId="1" xfId="0" applyFont="1" applyBorder="1" applyAlignment="1">
      <alignment vertical="center" wrapText="1"/>
    </xf>
    <xf numFmtId="0" fontId="0" fillId="0" borderId="1" xfId="0" applyBorder="1" applyAlignment="1">
      <alignment horizontal="center" vertical="center" wrapText="1"/>
    </xf>
    <xf numFmtId="0" fontId="13" fillId="0" borderId="0" xfId="2" applyFont="1" applyBorder="1" applyAlignment="1">
      <alignment horizontal="center" vertical="center" wrapText="1"/>
    </xf>
    <xf numFmtId="0" fontId="0" fillId="5" borderId="1" xfId="0" applyFill="1" applyBorder="1" applyAlignment="1">
      <alignment vertical="center" wrapText="1"/>
    </xf>
    <xf numFmtId="0" fontId="0" fillId="5" borderId="1" xfId="0" applyFill="1" applyBorder="1">
      <alignment vertical="center"/>
    </xf>
    <xf numFmtId="0" fontId="76" fillId="0" borderId="0" xfId="0" applyNumberFormat="1" applyFont="1" applyAlignment="1">
      <alignment horizontal="left" vertical="center"/>
    </xf>
    <xf numFmtId="0" fontId="75" fillId="0" borderId="0" xfId="0" applyNumberFormat="1" applyFont="1" applyAlignment="1">
      <alignment horizontal="center" vertical="center"/>
    </xf>
    <xf numFmtId="0" fontId="77" fillId="0" borderId="1" xfId="0" applyNumberFormat="1" applyFont="1" applyBorder="1" applyAlignment="1">
      <alignment horizontal="center" vertical="center" wrapText="1"/>
    </xf>
    <xf numFmtId="0" fontId="10" fillId="0" borderId="0" xfId="6" applyNumberFormat="1" applyFont="1" applyAlignment="1">
      <alignment horizontal="center" vertical="center"/>
    </xf>
    <xf numFmtId="49" fontId="75" fillId="0" borderId="1" xfId="0" applyNumberFormat="1" applyFont="1" applyBorder="1" applyAlignment="1">
      <alignment horizontal="center" vertical="center"/>
    </xf>
    <xf numFmtId="0" fontId="0" fillId="0" borderId="1" xfId="0" applyBorder="1" applyAlignment="1">
      <alignment vertical="center" shrinkToFit="1"/>
    </xf>
    <xf numFmtId="0" fontId="0" fillId="5" borderId="1" xfId="0"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shrinkToFit="1"/>
    </xf>
    <xf numFmtId="0" fontId="0" fillId="0" borderId="14" xfId="0" applyFill="1" applyBorder="1" applyAlignment="1">
      <alignment vertical="center"/>
    </xf>
    <xf numFmtId="0" fontId="10" fillId="0" borderId="1" xfId="6" applyFont="1" applyBorder="1" applyAlignment="1">
      <alignment vertical="center" shrinkToFit="1"/>
    </xf>
    <xf numFmtId="0" fontId="10" fillId="0" borderId="1" xfId="6" applyFont="1" applyBorder="1" applyAlignment="1">
      <alignment horizontal="center" vertical="center" shrinkToFit="1"/>
    </xf>
    <xf numFmtId="0" fontId="10" fillId="0" borderId="1" xfId="6" applyFont="1" applyBorder="1" applyAlignment="1">
      <alignment horizontal="left" vertical="center" shrinkToFit="1"/>
    </xf>
    <xf numFmtId="0" fontId="10" fillId="0" borderId="1" xfId="0" applyFont="1" applyBorder="1" applyAlignment="1">
      <alignment horizontal="center" vertical="center"/>
    </xf>
    <xf numFmtId="0" fontId="35" fillId="0" borderId="0" xfId="0" applyFont="1" applyFill="1" applyAlignment="1">
      <alignment horizontal="left" vertical="center" wrapText="1"/>
    </xf>
    <xf numFmtId="0" fontId="13" fillId="0" borderId="0" xfId="2" applyFont="1" applyBorder="1" applyAlignment="1">
      <alignment vertical="center" shrinkToFit="1"/>
    </xf>
    <xf numFmtId="0" fontId="32" fillId="0" borderId="0" xfId="2" applyFont="1" applyBorder="1" applyAlignment="1">
      <alignment vertical="center" shrinkToFit="1"/>
    </xf>
    <xf numFmtId="179" fontId="28" fillId="0" borderId="0" xfId="0" applyNumberFormat="1" applyFont="1" applyBorder="1" applyAlignment="1">
      <alignment horizontal="right" vertical="center" shrinkToFit="1"/>
    </xf>
    <xf numFmtId="49" fontId="21" fillId="0" borderId="0" xfId="0" applyNumberFormat="1" applyFont="1" applyFill="1" applyBorder="1" applyAlignment="1" applyProtection="1">
      <alignment horizontal="center" vertical="center"/>
      <protection locked="0"/>
    </xf>
    <xf numFmtId="0" fontId="21" fillId="0" borderId="0" xfId="0" applyFont="1" applyAlignment="1"/>
    <xf numFmtId="179" fontId="21" fillId="0" borderId="0" xfId="0" applyNumberFormat="1" applyFont="1" applyAlignment="1">
      <alignment shrinkToFit="1"/>
    </xf>
    <xf numFmtId="0" fontId="75" fillId="0" borderId="1" xfId="0" applyNumberFormat="1" applyFont="1" applyBorder="1" applyAlignment="1">
      <alignment horizontal="center" vertical="center"/>
    </xf>
    <xf numFmtId="178" fontId="42" fillId="0" borderId="0" xfId="0" applyNumberFormat="1" applyFont="1" applyFill="1" applyAlignment="1">
      <alignment horizontal="left" vertical="center"/>
    </xf>
    <xf numFmtId="0" fontId="42" fillId="0" borderId="0" xfId="0" applyFont="1" applyAlignment="1">
      <alignment horizontal="center" vertical="top" shrinkToFit="1"/>
    </xf>
    <xf numFmtId="178" fontId="42" fillId="0" borderId="0" xfId="0" applyNumberFormat="1" applyFont="1" applyFill="1" applyAlignment="1">
      <alignment horizontal="left" vertical="top"/>
    </xf>
    <xf numFmtId="178" fontId="52" fillId="0" borderId="0" xfId="0" applyNumberFormat="1" applyFont="1" applyFill="1" applyAlignment="1">
      <alignment vertical="center" shrinkToFit="1"/>
    </xf>
    <xf numFmtId="0" fontId="28" fillId="0" borderId="1" xfId="0" applyNumberFormat="1" applyFont="1" applyBorder="1" applyAlignment="1">
      <alignment horizontal="center" vertical="center"/>
    </xf>
    <xf numFmtId="0" fontId="28" fillId="0" borderId="1" xfId="0" applyNumberFormat="1" applyFont="1" applyBorder="1" applyAlignment="1">
      <alignment horizontal="center" vertical="center" shrinkToFit="1"/>
    </xf>
    <xf numFmtId="0" fontId="0" fillId="0" borderId="0" xfId="0" applyAlignment="1">
      <alignment horizontal="center" vertical="center"/>
    </xf>
    <xf numFmtId="0" fontId="81" fillId="0" borderId="0" xfId="0" applyFont="1" applyAlignment="1">
      <alignment vertical="center" wrapText="1"/>
    </xf>
    <xf numFmtId="0" fontId="0" fillId="5" borderId="24" xfId="0" applyFill="1" applyBorder="1">
      <alignment vertical="center"/>
    </xf>
    <xf numFmtId="0" fontId="13" fillId="5" borderId="1" xfId="0" applyFont="1" applyFill="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5" xfId="0" applyBorder="1">
      <alignment vertical="center"/>
    </xf>
    <xf numFmtId="0" fontId="0" fillId="0" borderId="2" xfId="0" applyBorder="1">
      <alignment vertical="center"/>
    </xf>
    <xf numFmtId="0" fontId="0" fillId="5" borderId="2" xfId="0" applyFill="1" applyBorder="1">
      <alignment vertical="center"/>
    </xf>
    <xf numFmtId="0" fontId="0" fillId="5" borderId="15" xfId="0" applyFill="1" applyBorder="1">
      <alignment vertical="center"/>
    </xf>
    <xf numFmtId="0" fontId="0" fillId="5" borderId="18" xfId="0" applyFill="1" applyBorder="1">
      <alignment vertical="center"/>
    </xf>
    <xf numFmtId="0" fontId="75" fillId="5" borderId="1" xfId="0" applyFont="1" applyFill="1" applyBorder="1" applyAlignment="1">
      <alignment vertical="center" textRotation="255" shrinkToFit="1"/>
    </xf>
    <xf numFmtId="0" fontId="0" fillId="5" borderId="0" xfId="0" applyFill="1">
      <alignment vertical="center"/>
    </xf>
    <xf numFmtId="0" fontId="0" fillId="0" borderId="0" xfId="0" applyFill="1">
      <alignment vertical="center"/>
    </xf>
    <xf numFmtId="0" fontId="37" fillId="3" borderId="23" xfId="0" applyFont="1" applyFill="1" applyBorder="1" applyAlignment="1">
      <alignment horizontal="center" vertical="center"/>
    </xf>
    <xf numFmtId="0" fontId="84" fillId="0" borderId="0" xfId="0" applyFont="1" applyBorder="1" applyAlignment="1">
      <alignment horizontal="left" vertical="center"/>
    </xf>
    <xf numFmtId="0" fontId="85" fillId="0" borderId="0" xfId="0" applyFont="1" applyBorder="1" applyAlignment="1">
      <alignment horizontal="center" vertical="center"/>
    </xf>
    <xf numFmtId="0" fontId="86" fillId="0" borderId="12" xfId="0" applyFont="1" applyBorder="1" applyAlignment="1">
      <alignment horizontal="center" vertical="center"/>
    </xf>
    <xf numFmtId="0" fontId="86" fillId="0" borderId="12" xfId="0" applyFont="1" applyBorder="1" applyAlignment="1">
      <alignment horizontal="right" vertical="center"/>
    </xf>
    <xf numFmtId="0" fontId="87" fillId="4" borderId="1" xfId="6" applyFont="1" applyFill="1" applyBorder="1" applyAlignment="1">
      <alignment horizontal="center" vertical="center" shrinkToFit="1"/>
    </xf>
    <xf numFmtId="0" fontId="10" fillId="5" borderId="1" xfId="0" applyFont="1" applyFill="1" applyBorder="1" applyAlignment="1">
      <alignment horizontal="center" vertical="center" textRotation="255" shrinkToFit="1"/>
    </xf>
    <xf numFmtId="0" fontId="88" fillId="5" borderId="1" xfId="0" applyFont="1" applyFill="1" applyBorder="1" applyAlignment="1">
      <alignment horizontal="center" vertical="center" textRotation="255" shrinkToFit="1"/>
    </xf>
    <xf numFmtId="0" fontId="87" fillId="0" borderId="1" xfId="6" applyFont="1" applyFill="1" applyBorder="1" applyAlignment="1">
      <alignment vertical="center" wrapText="1" shrinkToFit="1"/>
    </xf>
    <xf numFmtId="0" fontId="87" fillId="0" borderId="1" xfId="6" applyFont="1" applyFill="1" applyBorder="1" applyAlignment="1">
      <alignment horizontal="left" vertical="center" wrapText="1" shrinkToFit="1"/>
    </xf>
    <xf numFmtId="0" fontId="10" fillId="0" borderId="1" xfId="6" applyFont="1" applyFill="1" applyBorder="1" applyAlignment="1">
      <alignment vertical="center" wrapText="1" shrinkToFit="1"/>
    </xf>
    <xf numFmtId="0" fontId="10" fillId="0" borderId="1" xfId="6" applyFont="1" applyFill="1" applyBorder="1" applyAlignment="1">
      <alignment horizontal="left" vertical="center" wrapText="1" shrinkToFit="1"/>
    </xf>
    <xf numFmtId="0" fontId="90" fillId="14" borderId="5" xfId="0" applyFont="1" applyFill="1" applyBorder="1" applyAlignment="1">
      <alignment horizontal="center" vertical="center"/>
    </xf>
    <xf numFmtId="0" fontId="90" fillId="14" borderId="18" xfId="0" applyFont="1" applyFill="1" applyBorder="1" applyAlignment="1">
      <alignment horizontal="center" vertical="center"/>
    </xf>
    <xf numFmtId="0" fontId="90" fillId="14" borderId="2" xfId="0" applyFont="1" applyFill="1" applyBorder="1" applyAlignment="1">
      <alignment horizontal="center" vertical="center"/>
    </xf>
    <xf numFmtId="0" fontId="87" fillId="0" borderId="1" xfId="0" applyFont="1" applyBorder="1" applyAlignment="1">
      <alignment vertical="center" shrinkToFit="1"/>
    </xf>
    <xf numFmtId="0" fontId="87" fillId="0" borderId="1" xfId="0" applyFont="1" applyBorder="1" applyAlignment="1">
      <alignment horizontal="center" vertical="center" shrinkToFit="1"/>
    </xf>
    <xf numFmtId="0" fontId="75" fillId="5" borderId="1" xfId="0" applyFont="1" applyFill="1" applyBorder="1" applyAlignment="1">
      <alignment vertical="center" textRotation="255" wrapText="1"/>
    </xf>
    <xf numFmtId="0" fontId="87" fillId="0" borderId="1" xfId="0" applyFont="1" applyBorder="1" applyAlignment="1">
      <alignment horizontal="left" vertical="center" wrapText="1"/>
    </xf>
    <xf numFmtId="0" fontId="87" fillId="0" borderId="1" xfId="6" applyFont="1" applyFill="1" applyBorder="1" applyAlignment="1">
      <alignment horizontal="center" vertical="center" wrapText="1" shrinkToFit="1"/>
    </xf>
    <xf numFmtId="0" fontId="87" fillId="0" borderId="1" xfId="6" applyFont="1" applyFill="1" applyBorder="1" applyAlignment="1">
      <alignment vertical="center" shrinkToFit="1"/>
    </xf>
    <xf numFmtId="0" fontId="91" fillId="0" borderId="0" xfId="0" applyFont="1">
      <alignment vertical="center"/>
    </xf>
    <xf numFmtId="49" fontId="92" fillId="0" borderId="1" xfId="0" applyNumberFormat="1" applyFont="1" applyBorder="1" applyAlignment="1">
      <alignment horizontal="center" vertical="center"/>
    </xf>
    <xf numFmtId="0" fontId="10" fillId="0" borderId="1" xfId="6" applyFont="1" applyFill="1" applyBorder="1" applyAlignment="1">
      <alignment horizontal="center" vertical="center" wrapText="1" shrinkToFit="1"/>
    </xf>
    <xf numFmtId="0" fontId="10" fillId="0" borderId="1" xfId="6" applyFont="1" applyFill="1" applyBorder="1" applyAlignment="1">
      <alignment vertical="center" shrinkToFit="1"/>
    </xf>
    <xf numFmtId="0" fontId="0" fillId="0" borderId="0" xfId="0" applyAlignment="1">
      <alignment horizontal="center" vertical="center"/>
    </xf>
    <xf numFmtId="0" fontId="87" fillId="0" borderId="1" xfId="6" applyFont="1" applyFill="1" applyBorder="1" applyAlignment="1">
      <alignment horizontal="center" vertical="center" shrinkToFit="1"/>
    </xf>
    <xf numFmtId="0" fontId="10" fillId="0" borderId="1" xfId="6" applyFont="1" applyFill="1" applyBorder="1" applyAlignment="1">
      <alignment horizontal="center" vertical="center" shrinkToFit="1"/>
    </xf>
    <xf numFmtId="190" fontId="84" fillId="0" borderId="0" xfId="0" applyNumberFormat="1" applyFont="1" applyBorder="1" applyAlignment="1">
      <alignment horizontal="right" vertical="center"/>
    </xf>
    <xf numFmtId="0" fontId="10" fillId="5" borderId="0" xfId="0" applyFont="1" applyFill="1" applyAlignment="1">
      <alignment horizontal="center" vertical="center"/>
    </xf>
    <xf numFmtId="0" fontId="37" fillId="3" borderId="10" xfId="0" applyFont="1" applyFill="1" applyBorder="1" applyAlignment="1" applyProtection="1">
      <alignment horizontal="right" vertical="center" shrinkToFit="1"/>
      <protection locked="0"/>
    </xf>
    <xf numFmtId="0" fontId="78" fillId="0" borderId="1" xfId="0" applyFont="1" applyBorder="1" applyAlignment="1">
      <alignment vertical="center" shrinkToFit="1"/>
    </xf>
    <xf numFmtId="0" fontId="78" fillId="0" borderId="1" xfId="0" applyFont="1" applyBorder="1">
      <alignment vertical="center"/>
    </xf>
    <xf numFmtId="178" fontId="28" fillId="0" borderId="0" xfId="0" applyNumberFormat="1" applyFont="1" applyBorder="1" applyAlignment="1">
      <alignment horizontal="center" vertical="center" shrinkToFit="1"/>
    </xf>
    <xf numFmtId="49" fontId="28" fillId="0" borderId="0" xfId="0" applyNumberFormat="1" applyFont="1" applyBorder="1" applyAlignment="1">
      <alignment horizontal="center" vertical="center" shrinkToFit="1"/>
    </xf>
    <xf numFmtId="0" fontId="93" fillId="0" borderId="1" xfId="9" applyFont="1" applyBorder="1" applyAlignment="1">
      <alignment vertical="center" shrinkToFit="1"/>
    </xf>
    <xf numFmtId="0" fontId="78" fillId="0" borderId="1" xfId="0" applyFont="1" applyFill="1" applyBorder="1" applyAlignment="1">
      <alignment horizontal="center" vertical="center" shrinkToFit="1"/>
    </xf>
    <xf numFmtId="0" fontId="78" fillId="0" borderId="1" xfId="0" applyFont="1" applyBorder="1" applyAlignment="1">
      <alignment horizontal="center" vertical="center" shrinkToFit="1"/>
    </xf>
    <xf numFmtId="49" fontId="37" fillId="7" borderId="0" xfId="0" applyNumberFormat="1" applyFont="1" applyFill="1" applyBorder="1" applyAlignment="1">
      <alignment vertical="center" wrapText="1"/>
    </xf>
    <xf numFmtId="49" fontId="37" fillId="7" borderId="24" xfId="0" applyNumberFormat="1" applyFont="1" applyFill="1" applyBorder="1" applyAlignment="1">
      <alignment vertical="center" wrapText="1"/>
    </xf>
    <xf numFmtId="49" fontId="78" fillId="0" borderId="1" xfId="0" applyNumberFormat="1" applyFont="1" applyBorder="1" applyAlignment="1">
      <alignment horizontal="center" vertical="center"/>
    </xf>
    <xf numFmtId="179" fontId="15" fillId="0" borderId="0" xfId="0" applyNumberFormat="1" applyFont="1" applyBorder="1" applyAlignment="1">
      <alignment shrinkToFit="1"/>
    </xf>
    <xf numFmtId="179" fontId="15" fillId="0" borderId="12" xfId="0" applyNumberFormat="1" applyFont="1" applyBorder="1" applyAlignment="1">
      <alignment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pplyProtection="1">
      <alignment horizontal="center" vertical="center" shrinkToFit="1"/>
      <protection locked="0"/>
    </xf>
    <xf numFmtId="0" fontId="19" fillId="0" borderId="0" xfId="0" applyFont="1" applyAlignment="1">
      <alignment horizontal="center"/>
    </xf>
    <xf numFmtId="179" fontId="28" fillId="0" borderId="5" xfId="0" applyNumberFormat="1" applyFont="1" applyBorder="1" applyAlignment="1">
      <alignment horizontal="right" vertical="center" shrinkToFit="1"/>
    </xf>
    <xf numFmtId="179" fontId="28" fillId="0" borderId="18" xfId="0" applyNumberFormat="1" applyFont="1" applyBorder="1" applyAlignment="1">
      <alignment horizontal="right" vertical="center" shrinkToFit="1"/>
    </xf>
    <xf numFmtId="179" fontId="28" fillId="0" borderId="2" xfId="0" applyNumberFormat="1" applyFont="1" applyBorder="1" applyAlignment="1">
      <alignment horizontal="right" vertical="center" shrinkToFit="1"/>
    </xf>
    <xf numFmtId="0" fontId="24" fillId="0" borderId="18" xfId="2" applyFont="1" applyBorder="1" applyAlignment="1">
      <alignment horizontal="left" vertical="center" wrapText="1"/>
    </xf>
    <xf numFmtId="0" fontId="24" fillId="0" borderId="2" xfId="2" applyFont="1" applyBorder="1" applyAlignment="1">
      <alignment horizontal="left" vertical="center" wrapText="1"/>
    </xf>
    <xf numFmtId="0" fontId="13" fillId="4" borderId="13"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13" fillId="4" borderId="16" xfId="0" applyFont="1" applyFill="1" applyBorder="1" applyAlignment="1">
      <alignment horizontal="center" vertical="center" shrinkToFit="1"/>
    </xf>
    <xf numFmtId="0" fontId="13" fillId="4" borderId="17" xfId="0" applyFont="1" applyFill="1" applyBorder="1" applyAlignment="1">
      <alignment horizontal="center" vertical="center" shrinkToFit="1"/>
    </xf>
    <xf numFmtId="0" fontId="22" fillId="4" borderId="13"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22" fillId="4" borderId="16" xfId="0" applyFont="1" applyFill="1" applyBorder="1" applyAlignment="1">
      <alignment horizontal="center" vertical="center" shrinkToFit="1"/>
    </xf>
    <xf numFmtId="0" fontId="22" fillId="4" borderId="17" xfId="0" applyFont="1" applyFill="1" applyBorder="1" applyAlignment="1">
      <alignment horizontal="center" vertical="center" shrinkToFit="1"/>
    </xf>
    <xf numFmtId="0" fontId="28" fillId="0" borderId="5"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0" fontId="23" fillId="0" borderId="3"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4" xfId="0" applyFont="1" applyBorder="1" applyAlignment="1">
      <alignment horizontal="center" vertical="center" textRotation="255"/>
    </xf>
    <xf numFmtId="0" fontId="24" fillId="0" borderId="18" xfId="2" applyFont="1" applyBorder="1" applyAlignment="1">
      <alignment horizontal="left" vertical="center"/>
    </xf>
    <xf numFmtId="0" fontId="13" fillId="0" borderId="18" xfId="2" applyFont="1" applyBorder="1" applyAlignment="1">
      <alignment horizontal="left" vertical="center"/>
    </xf>
    <xf numFmtId="0" fontId="13" fillId="0" borderId="2" xfId="2" applyFont="1" applyBorder="1" applyAlignment="1">
      <alignment horizontal="left" vertical="center"/>
    </xf>
    <xf numFmtId="0" fontId="13" fillId="0" borderId="18" xfId="2" applyFont="1" applyBorder="1" applyAlignment="1">
      <alignment horizontal="left" vertical="center" wrapText="1"/>
    </xf>
    <xf numFmtId="0" fontId="13" fillId="0" borderId="2" xfId="2" applyFont="1" applyBorder="1" applyAlignment="1">
      <alignment horizontal="left" vertical="center" wrapText="1"/>
    </xf>
    <xf numFmtId="0" fontId="13" fillId="0" borderId="1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2" xfId="2" applyFont="1" applyBorder="1" applyAlignment="1">
      <alignment horizontal="center" vertical="center" wrapText="1"/>
    </xf>
    <xf numFmtId="0" fontId="29" fillId="0" borderId="1" xfId="0" applyFont="1" applyBorder="1" applyAlignment="1">
      <alignment horizontal="left" vertical="center" wrapText="1"/>
    </xf>
    <xf numFmtId="180" fontId="27" fillId="0" borderId="5" xfId="0" applyNumberFormat="1" applyFont="1" applyBorder="1" applyAlignment="1">
      <alignment horizontal="center" vertical="center" shrinkToFit="1"/>
    </xf>
    <xf numFmtId="180" fontId="27" fillId="0" borderId="2" xfId="0" applyNumberFormat="1" applyFont="1" applyBorder="1" applyAlignment="1">
      <alignment horizontal="center" vertical="center" shrinkToFi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34" xfId="0" applyFont="1" applyFill="1" applyBorder="1" applyAlignment="1">
      <alignment horizontal="center" vertical="center" wrapText="1"/>
    </xf>
    <xf numFmtId="0" fontId="17" fillId="6" borderId="47" xfId="0" applyFont="1" applyFill="1" applyBorder="1" applyAlignment="1">
      <alignment horizontal="center" vertical="center" wrapText="1"/>
    </xf>
    <xf numFmtId="0" fontId="17" fillId="6" borderId="70" xfId="0" applyFont="1" applyFill="1" applyBorder="1" applyAlignment="1">
      <alignment horizontal="center" vertical="center" wrapText="1"/>
    </xf>
    <xf numFmtId="0" fontId="17" fillId="6" borderId="55" xfId="0" applyFont="1" applyFill="1" applyBorder="1" applyAlignment="1">
      <alignment horizontal="center" vertical="center" wrapText="1"/>
    </xf>
    <xf numFmtId="49" fontId="21" fillId="7" borderId="71" xfId="0" applyNumberFormat="1" applyFont="1" applyFill="1" applyBorder="1" applyAlignment="1" applyProtection="1">
      <alignment horizontal="center" vertical="center"/>
      <protection locked="0"/>
    </xf>
    <xf numFmtId="49" fontId="21" fillId="7" borderId="43" xfId="0" applyNumberFormat="1" applyFont="1" applyFill="1" applyBorder="1" applyAlignment="1" applyProtection="1">
      <alignment horizontal="center" vertical="center"/>
      <protection locked="0"/>
    </xf>
    <xf numFmtId="49" fontId="21" fillId="7" borderId="34" xfId="0" applyNumberFormat="1" applyFont="1" applyFill="1" applyBorder="1" applyAlignment="1" applyProtection="1">
      <alignment horizontal="center" vertical="center"/>
      <protection locked="0"/>
    </xf>
    <xf numFmtId="49" fontId="21" fillId="7" borderId="47" xfId="0" applyNumberFormat="1" applyFont="1" applyFill="1" applyBorder="1" applyAlignment="1" applyProtection="1">
      <alignment horizontal="center" vertical="center"/>
      <protection locked="0"/>
    </xf>
    <xf numFmtId="49" fontId="21" fillId="7" borderId="8" xfId="0" applyNumberFormat="1" applyFont="1" applyFill="1" applyBorder="1" applyAlignment="1" applyProtection="1">
      <alignment horizontal="center" vertical="center"/>
      <protection locked="0"/>
    </xf>
    <xf numFmtId="49" fontId="21" fillId="7" borderId="9" xfId="0" applyNumberFormat="1" applyFont="1" applyFill="1" applyBorder="1" applyAlignment="1" applyProtection="1">
      <alignment horizontal="center" vertical="center"/>
      <protection locked="0"/>
    </xf>
    <xf numFmtId="0" fontId="24" fillId="0" borderId="13" xfId="2" applyFont="1" applyBorder="1" applyAlignment="1">
      <alignment horizontal="center" vertical="center" wrapText="1"/>
    </xf>
    <xf numFmtId="0" fontId="24" fillId="0" borderId="14" xfId="2" applyFont="1" applyBorder="1" applyAlignment="1">
      <alignment horizontal="center" vertical="center" wrapText="1"/>
    </xf>
    <xf numFmtId="0" fontId="24" fillId="0" borderId="16" xfId="2" applyFont="1" applyBorder="1" applyAlignment="1">
      <alignment horizontal="center" vertical="center" wrapText="1"/>
    </xf>
    <xf numFmtId="0" fontId="24" fillId="0" borderId="12" xfId="2" applyFont="1" applyBorder="1" applyAlignment="1">
      <alignment horizontal="center" vertical="center" wrapText="1"/>
    </xf>
    <xf numFmtId="0" fontId="24" fillId="0" borderId="1" xfId="2" applyFont="1" applyBorder="1" applyAlignment="1">
      <alignment horizontal="left" vertical="center" wrapText="1"/>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7" xfId="0" applyFont="1" applyFill="1" applyBorder="1" applyAlignment="1">
      <alignment horizontal="center" vertical="center"/>
    </xf>
    <xf numFmtId="0" fontId="23" fillId="0" borderId="13"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16" xfId="0" applyFont="1" applyBorder="1" applyAlignment="1">
      <alignment horizontal="center" vertical="center" textRotation="255"/>
    </xf>
    <xf numFmtId="0" fontId="36" fillId="0" borderId="14" xfId="0" applyFont="1" applyBorder="1" applyAlignment="1">
      <alignment horizontal="left" wrapText="1"/>
    </xf>
    <xf numFmtId="0" fontId="35" fillId="0" borderId="12" xfId="0" applyFont="1" applyFill="1" applyBorder="1" applyAlignment="1">
      <alignment horizontal="left" shrinkToFit="1"/>
    </xf>
    <xf numFmtId="49" fontId="18" fillId="0" borderId="0" xfId="0" applyNumberFormat="1" applyFont="1" applyFill="1" applyAlignment="1">
      <alignment horizontal="center" wrapText="1"/>
    </xf>
    <xf numFmtId="0" fontId="18" fillId="0" borderId="0" xfId="0" applyFont="1" applyFill="1" applyAlignment="1">
      <alignment horizontal="center" wrapText="1"/>
    </xf>
    <xf numFmtId="0" fontId="0" fillId="0" borderId="12" xfId="0" applyBorder="1" applyAlignment="1" applyProtection="1">
      <alignment horizontal="center"/>
      <protection locked="0"/>
    </xf>
    <xf numFmtId="0" fontId="13" fillId="0" borderId="5"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2" xfId="2" applyFont="1" applyBorder="1" applyAlignment="1">
      <alignment horizontal="center" vertical="center" wrapText="1"/>
    </xf>
    <xf numFmtId="0" fontId="34" fillId="0" borderId="0" xfId="0" applyFont="1" applyAlignment="1" applyProtection="1">
      <alignment horizontal="center" vertical="center" shrinkToFit="1"/>
      <protection locked="0"/>
    </xf>
    <xf numFmtId="182" fontId="35" fillId="0" borderId="0" xfId="0" applyNumberFormat="1" applyFont="1" applyFill="1" applyAlignment="1">
      <alignment horizontal="left" vertical="center" wrapText="1"/>
    </xf>
    <xf numFmtId="180" fontId="29" fillId="0" borderId="5" xfId="0" applyNumberFormat="1" applyFont="1" applyFill="1" applyBorder="1" applyAlignment="1" applyProtection="1">
      <alignment horizontal="center" vertical="center" shrinkToFit="1"/>
      <protection locked="0"/>
    </xf>
    <xf numFmtId="180" fontId="29" fillId="0" borderId="2" xfId="0" applyNumberFormat="1" applyFont="1" applyFill="1" applyBorder="1" applyAlignment="1" applyProtection="1">
      <alignment horizontal="center" vertical="center" shrinkToFit="1"/>
      <protection locked="0"/>
    </xf>
    <xf numFmtId="0" fontId="32" fillId="0" borderId="5" xfId="2" applyFont="1" applyBorder="1" applyAlignment="1">
      <alignment horizontal="center" vertical="center" shrinkToFit="1"/>
    </xf>
    <xf numFmtId="0" fontId="32" fillId="0" borderId="2" xfId="2" applyFont="1" applyBorder="1" applyAlignment="1">
      <alignment horizontal="center" vertical="center" shrinkToFit="1"/>
    </xf>
    <xf numFmtId="0" fontId="23" fillId="0" borderId="3" xfId="0" applyFont="1" applyBorder="1" applyAlignment="1">
      <alignment horizontal="center" vertical="center" textRotation="255" shrinkToFit="1"/>
    </xf>
    <xf numFmtId="0" fontId="23" fillId="0" borderId="20" xfId="0" applyFont="1" applyBorder="1" applyAlignment="1">
      <alignment horizontal="center" vertical="center" textRotation="255" shrinkToFit="1"/>
    </xf>
    <xf numFmtId="0" fontId="23" fillId="0" borderId="4" xfId="0" applyFont="1" applyBorder="1" applyAlignment="1">
      <alignment horizontal="center" vertical="center" textRotation="255" shrinkToFi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2" xfId="2" applyFont="1" applyBorder="1" applyAlignment="1">
      <alignment horizontal="left" vertical="center" wrapText="1"/>
    </xf>
    <xf numFmtId="0" fontId="13" fillId="0" borderId="17" xfId="2" applyFont="1" applyBorder="1" applyAlignment="1">
      <alignment horizontal="left" vertical="center" wrapText="1"/>
    </xf>
    <xf numFmtId="0" fontId="39" fillId="0" borderId="18" xfId="0" applyFont="1" applyFill="1" applyBorder="1" applyAlignment="1">
      <alignment horizontal="center"/>
    </xf>
    <xf numFmtId="180" fontId="29" fillId="0" borderId="5" xfId="0" applyNumberFormat="1" applyFont="1" applyBorder="1" applyAlignment="1" applyProtection="1">
      <alignment horizontal="center" vertical="center" shrinkToFit="1"/>
      <protection locked="0"/>
    </xf>
    <xf numFmtId="180" fontId="29" fillId="0" borderId="2" xfId="0" applyNumberFormat="1" applyFont="1" applyBorder="1" applyAlignment="1" applyProtection="1">
      <alignment horizontal="center" vertical="center" shrinkToFit="1"/>
      <protection locked="0"/>
    </xf>
    <xf numFmtId="0" fontId="24" fillId="0" borderId="18" xfId="2" applyFont="1" applyBorder="1" applyAlignment="1">
      <alignment horizontal="left" vertical="center" shrinkToFit="1"/>
    </xf>
    <xf numFmtId="0" fontId="24" fillId="0" borderId="2" xfId="2" applyFont="1" applyBorder="1" applyAlignment="1">
      <alignment horizontal="left" vertical="center" shrinkToFit="1"/>
    </xf>
    <xf numFmtId="181" fontId="32" fillId="0" borderId="5" xfId="2" applyNumberFormat="1" applyFont="1" applyBorder="1" applyAlignment="1">
      <alignment horizontal="center" vertical="center" shrinkToFit="1"/>
    </xf>
    <xf numFmtId="181" fontId="32" fillId="0" borderId="2" xfId="2" applyNumberFormat="1" applyFont="1" applyBorder="1" applyAlignment="1">
      <alignment horizontal="center" vertical="center" shrinkToFit="1"/>
    </xf>
    <xf numFmtId="0" fontId="0" fillId="0" borderId="12" xfId="0" applyBorder="1" applyAlignment="1">
      <alignment horizontal="center" vertical="center" wrapText="1"/>
    </xf>
    <xf numFmtId="0" fontId="35" fillId="0" borderId="12" xfId="0" applyFont="1" applyFill="1" applyBorder="1" applyAlignment="1">
      <alignment horizontal="left" vertical="center" shrinkToFit="1"/>
    </xf>
    <xf numFmtId="0" fontId="13" fillId="0" borderId="15"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17" xfId="2" applyFont="1" applyBorder="1" applyAlignment="1">
      <alignment horizontal="center" vertical="center" wrapText="1"/>
    </xf>
    <xf numFmtId="0" fontId="30" fillId="0" borderId="1" xfId="2" applyFont="1" applyBorder="1" applyAlignment="1">
      <alignment horizontal="left" vertical="center" wrapText="1"/>
    </xf>
    <xf numFmtId="0" fontId="31" fillId="0" borderId="1" xfId="2" applyFont="1" applyBorder="1" applyAlignment="1">
      <alignment horizontal="left" vertical="center" wrapText="1"/>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6" fillId="0" borderId="1" xfId="0" applyFont="1" applyBorder="1" applyAlignment="1">
      <alignment horizontal="center" vertical="center" textRotation="255" wrapText="1"/>
    </xf>
    <xf numFmtId="0" fontId="16" fillId="0" borderId="2" xfId="0" applyFont="1" applyBorder="1" applyAlignment="1">
      <alignment horizontal="center" vertical="center" textRotation="255" wrapText="1"/>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40" fillId="0" borderId="0" xfId="0" applyFont="1" applyAlignment="1">
      <alignment horizontal="center" wrapText="1" shrinkToFit="1"/>
    </xf>
    <xf numFmtId="0" fontId="37" fillId="7" borderId="1" xfId="0" applyFont="1" applyFill="1" applyBorder="1" applyAlignment="1">
      <alignment horizontal="left" vertical="center" wrapText="1"/>
    </xf>
    <xf numFmtId="0" fontId="21" fillId="0" borderId="0" xfId="0" applyFont="1" applyAlignment="1">
      <alignment horizontal="left" vertical="center" shrinkToFit="1"/>
    </xf>
    <xf numFmtId="49" fontId="19" fillId="6" borderId="1" xfId="0"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vertical="center"/>
    </xf>
    <xf numFmtId="0" fontId="33" fillId="0" borderId="32" xfId="0" applyFont="1" applyBorder="1" applyAlignment="1">
      <alignment horizontal="center" vertical="center" shrinkToFit="1"/>
    </xf>
    <xf numFmtId="0" fontId="46" fillId="0" borderId="32" xfId="0" applyFont="1" applyFill="1" applyBorder="1" applyAlignment="1">
      <alignment horizontal="center" vertical="center" shrinkToFit="1"/>
    </xf>
    <xf numFmtId="0" fontId="17" fillId="0" borderId="32"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37" fillId="3" borderId="23" xfId="0" applyFont="1" applyFill="1" applyBorder="1" applyAlignment="1">
      <alignment horizontal="center" vertical="center"/>
    </xf>
    <xf numFmtId="0" fontId="37" fillId="3" borderId="29" xfId="0"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shrinkToFit="1"/>
    </xf>
    <xf numFmtId="0" fontId="0" fillId="0" borderId="18" xfId="0" applyBorder="1" applyAlignment="1">
      <alignment horizontal="center" vertical="center" shrinkToFit="1"/>
    </xf>
    <xf numFmtId="0" fontId="0" fillId="0" borderId="15" xfId="0" applyBorder="1" applyAlignment="1">
      <alignment horizontal="center" vertical="center" shrinkToFit="1"/>
    </xf>
    <xf numFmtId="49" fontId="15" fillId="0" borderId="32" xfId="0" applyNumberFormat="1"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33" fillId="0" borderId="33" xfId="0" applyFont="1" applyBorder="1" applyAlignment="1">
      <alignment horizontal="center" vertical="center"/>
    </xf>
    <xf numFmtId="0" fontId="0" fillId="0" borderId="14" xfId="0" applyBorder="1" applyAlignment="1">
      <alignment horizontal="center" vertical="center" shrinkToFit="1"/>
    </xf>
    <xf numFmtId="0" fontId="21" fillId="0" borderId="33"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37" fillId="0" borderId="23" xfId="0" applyFont="1" applyBorder="1" applyAlignment="1">
      <alignment horizontal="center" vertical="center" wrapText="1"/>
    </xf>
    <xf numFmtId="0" fontId="37" fillId="0" borderId="29" xfId="0" applyFont="1" applyBorder="1" applyAlignment="1">
      <alignment horizontal="center" vertical="center" wrapText="1"/>
    </xf>
    <xf numFmtId="0" fontId="37" fillId="3" borderId="23" xfId="0" applyFont="1" applyFill="1" applyBorder="1" applyAlignment="1">
      <alignment horizontal="center" vertical="center" shrinkToFit="1"/>
    </xf>
    <xf numFmtId="0" fontId="37" fillId="3" borderId="31" xfId="0" applyFont="1" applyFill="1" applyBorder="1" applyAlignment="1">
      <alignment horizontal="center" vertical="center" shrinkToFit="1"/>
    </xf>
    <xf numFmtId="0" fontId="37" fillId="3" borderId="29" xfId="0" applyFont="1" applyFill="1" applyBorder="1" applyAlignment="1">
      <alignment horizontal="center" vertical="center" shrinkToFit="1"/>
    </xf>
    <xf numFmtId="0" fontId="0" fillId="0" borderId="5" xfId="0" applyFill="1" applyBorder="1" applyAlignment="1">
      <alignment horizontal="center" vertical="center"/>
    </xf>
    <xf numFmtId="0" fontId="0" fillId="0" borderId="18" xfId="0" applyFill="1" applyBorder="1" applyAlignment="1">
      <alignment horizontal="center" vertical="center"/>
    </xf>
    <xf numFmtId="0" fontId="0" fillId="0" borderId="2" xfId="0" applyFill="1" applyBorder="1" applyAlignment="1">
      <alignment horizontal="center" vertical="center"/>
    </xf>
    <xf numFmtId="0" fontId="0" fillId="0" borderId="17" xfId="0" applyBorder="1" applyAlignment="1">
      <alignment horizontal="center" vertical="center"/>
    </xf>
    <xf numFmtId="0" fontId="0" fillId="0" borderId="71" xfId="0" applyBorder="1" applyAlignment="1">
      <alignment horizontal="center" vertical="center" wrapText="1"/>
    </xf>
    <xf numFmtId="0" fontId="0" fillId="0" borderId="34" xfId="0"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42" fillId="0" borderId="13" xfId="0" applyFont="1" applyBorder="1" applyAlignment="1">
      <alignment horizontal="center" vertical="center" shrinkToFit="1"/>
    </xf>
    <xf numFmtId="0" fontId="42" fillId="0" borderId="15" xfId="0" applyFont="1" applyBorder="1" applyAlignment="1">
      <alignment horizontal="center" vertical="center" shrinkToFit="1"/>
    </xf>
    <xf numFmtId="0" fontId="42" fillId="0" borderId="19" xfId="0" applyFont="1" applyBorder="1" applyAlignment="1">
      <alignment horizontal="center" vertical="center" shrinkToFit="1"/>
    </xf>
    <xf numFmtId="0" fontId="42" fillId="0" borderId="25" xfId="0" applyFont="1" applyBorder="1" applyAlignment="1">
      <alignment horizontal="center" vertical="center" shrinkToFit="1"/>
    </xf>
    <xf numFmtId="0" fontId="41" fillId="0" borderId="13"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46" xfId="0" applyFont="1" applyBorder="1" applyAlignment="1">
      <alignment horizontal="center" vertical="center" wrapText="1"/>
    </xf>
    <xf numFmtId="176" fontId="0" fillId="0" borderId="48" xfId="0" applyNumberFormat="1" applyBorder="1" applyAlignment="1">
      <alignment horizontal="center" vertical="center" wrapText="1"/>
    </xf>
    <xf numFmtId="176" fontId="0" fillId="0" borderId="49" xfId="0" applyNumberFormat="1" applyBorder="1" applyAlignment="1">
      <alignment horizontal="center" vertical="center" wrapText="1"/>
    </xf>
    <xf numFmtId="183" fontId="0" fillId="0" borderId="50" xfId="0" applyNumberFormat="1" applyBorder="1" applyAlignment="1" applyProtection="1">
      <alignment horizontal="center" vertical="center" shrinkToFit="1"/>
      <protection locked="0"/>
    </xf>
    <xf numFmtId="183" fontId="0" fillId="0" borderId="51" xfId="0" applyNumberFormat="1" applyBorder="1" applyAlignment="1" applyProtection="1">
      <alignment horizontal="center" vertical="center" shrinkToFit="1"/>
      <protection locked="0"/>
    </xf>
    <xf numFmtId="0" fontId="0" fillId="0" borderId="52" xfId="0" applyBorder="1" applyAlignment="1" applyProtection="1">
      <alignment horizontal="right" vertical="center" shrinkToFit="1"/>
      <protection locked="0"/>
    </xf>
    <xf numFmtId="0" fontId="0" fillId="0" borderId="53" xfId="0" applyBorder="1" applyAlignment="1" applyProtection="1">
      <alignment horizontal="right" vertical="center" shrinkToFit="1"/>
      <protection locked="0"/>
    </xf>
    <xf numFmtId="0" fontId="0" fillId="0" borderId="19" xfId="0" applyBorder="1" applyAlignment="1" applyProtection="1">
      <alignment horizontal="right" vertical="center" shrinkToFit="1"/>
      <protection locked="0"/>
    </xf>
    <xf numFmtId="0" fontId="0" fillId="0" borderId="25" xfId="0" applyBorder="1" applyAlignment="1" applyProtection="1">
      <alignment horizontal="right" vertical="center" shrinkToFit="1"/>
      <protection locked="0"/>
    </xf>
    <xf numFmtId="0" fontId="0" fillId="0" borderId="16" xfId="0" applyBorder="1" applyAlignment="1" applyProtection="1">
      <alignment horizontal="right" vertical="center" shrinkToFit="1"/>
      <protection locked="0"/>
    </xf>
    <xf numFmtId="0" fontId="0" fillId="0" borderId="17" xfId="0" applyBorder="1" applyAlignment="1" applyProtection="1">
      <alignment horizontal="right" vertical="center" shrinkToFit="1"/>
      <protection locked="0"/>
    </xf>
    <xf numFmtId="0" fontId="0" fillId="0" borderId="54" xfId="0" applyBorder="1" applyAlignment="1" applyProtection="1">
      <alignment horizontal="right" vertical="center" shrinkToFit="1"/>
      <protection locked="0"/>
    </xf>
    <xf numFmtId="0" fontId="0" fillId="0" borderId="47" xfId="0" applyBorder="1" applyAlignment="1" applyProtection="1">
      <alignment horizontal="right" vertical="center" shrinkToFit="1"/>
      <protection locked="0"/>
    </xf>
    <xf numFmtId="0" fontId="0" fillId="0" borderId="55" xfId="0" applyBorder="1" applyAlignment="1" applyProtection="1">
      <alignment horizontal="right"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9" xfId="0" applyFill="1" applyBorder="1" applyAlignment="1">
      <alignment horizontal="center" vertical="center"/>
    </xf>
    <xf numFmtId="0" fontId="0" fillId="0" borderId="25" xfId="0" applyFill="1" applyBorder="1" applyAlignment="1">
      <alignment horizontal="center" vertical="center"/>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176" fontId="0" fillId="0" borderId="72" xfId="0" applyNumberFormat="1" applyBorder="1" applyAlignment="1">
      <alignment horizontal="center" vertical="center" wrapText="1"/>
    </xf>
    <xf numFmtId="183" fontId="0" fillId="0" borderId="74" xfId="0" applyNumberFormat="1" applyBorder="1" applyAlignment="1" applyProtection="1">
      <alignment horizontal="center" vertical="center" shrinkToFit="1"/>
      <protection locked="0"/>
    </xf>
    <xf numFmtId="183" fontId="0" fillId="0" borderId="75" xfId="0" applyNumberFormat="1" applyBorder="1" applyAlignment="1" applyProtection="1">
      <alignment horizontal="center" vertical="center" shrinkToFit="1"/>
      <protection locked="0"/>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6" fillId="0" borderId="1" xfId="0" applyFont="1" applyFill="1" applyBorder="1" applyAlignment="1">
      <alignment horizontal="center" vertical="center" wrapText="1"/>
    </xf>
    <xf numFmtId="0" fontId="0" fillId="0" borderId="78"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76"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77"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42" fillId="0" borderId="0" xfId="0" applyFont="1" applyBorder="1" applyAlignment="1">
      <alignment horizontal="center" vertical="center" shrinkToFit="1"/>
    </xf>
    <xf numFmtId="0" fontId="0" fillId="0" borderId="0" xfId="0" applyBorder="1" applyAlignment="1">
      <alignment horizontal="center" vertical="center"/>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5" xfId="0" applyBorder="1" applyAlignment="1">
      <alignment horizontal="center" vertical="center" textRotation="255" wrapText="1" shrinkToFit="1"/>
    </xf>
    <xf numFmtId="0" fontId="0" fillId="0" borderId="25" xfId="0" applyBorder="1" applyAlignment="1">
      <alignment horizontal="center" vertical="center" textRotation="255" wrapText="1" shrinkToFit="1"/>
    </xf>
    <xf numFmtId="0" fontId="0" fillId="0" borderId="37" xfId="0" applyBorder="1" applyAlignment="1">
      <alignment horizontal="center" vertical="center" textRotation="255" wrapText="1" shrinkToFit="1"/>
    </xf>
    <xf numFmtId="0" fontId="0" fillId="0" borderId="28" xfId="0"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1" xfId="0" applyBorder="1" applyAlignment="1">
      <alignment horizontal="center" vertical="center" wrapText="1"/>
    </xf>
    <xf numFmtId="0" fontId="40" fillId="0" borderId="0" xfId="0" applyFont="1" applyAlignment="1">
      <alignment horizontal="center" wrapText="1"/>
    </xf>
    <xf numFmtId="0" fontId="21" fillId="0" borderId="0" xfId="0" applyFont="1" applyAlignment="1">
      <alignment horizontal="center" vertical="center" shrinkToFit="1"/>
    </xf>
    <xf numFmtId="0" fontId="37" fillId="3" borderId="2" xfId="0" applyFont="1" applyFill="1" applyBorder="1" applyAlignment="1">
      <alignment horizontal="center" vertical="center" shrinkToFit="1"/>
    </xf>
    <xf numFmtId="0" fontId="0" fillId="3" borderId="3" xfId="0"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37" fillId="0" borderId="23"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0" fillId="3" borderId="28" xfId="0" applyFill="1" applyBorder="1" applyAlignment="1" applyProtection="1">
      <alignment horizontal="center" vertical="center" shrinkToFit="1"/>
      <protection locked="0"/>
    </xf>
    <xf numFmtId="0" fontId="0" fillId="3" borderId="11" xfId="0"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3" fillId="0" borderId="32" xfId="0" applyFont="1" applyBorder="1" applyAlignment="1">
      <alignment horizontal="center" vertical="center"/>
    </xf>
    <xf numFmtId="49" fontId="21" fillId="0" borderId="32" xfId="0" applyNumberFormat="1" applyFont="1" applyFill="1" applyBorder="1" applyAlignment="1">
      <alignment horizontal="center" vertical="center" shrinkToFit="1"/>
    </xf>
    <xf numFmtId="0" fontId="21" fillId="0" borderId="32" xfId="0" applyFont="1" applyFill="1" applyBorder="1" applyAlignment="1">
      <alignment horizontal="center" vertical="center" shrinkToFit="1"/>
    </xf>
    <xf numFmtId="0" fontId="15" fillId="0" borderId="33" xfId="0" applyFont="1" applyFill="1" applyBorder="1" applyAlignment="1">
      <alignment horizontal="center" vertical="center" shrinkToFit="1"/>
    </xf>
    <xf numFmtId="0" fontId="0" fillId="0" borderId="0" xfId="0" applyAlignment="1">
      <alignment vertical="center"/>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0" fontId="37" fillId="3" borderId="36" xfId="0" applyFont="1" applyFill="1" applyBorder="1" applyAlignment="1">
      <alignment horizontal="center" vertical="center" shrinkToFit="1"/>
    </xf>
    <xf numFmtId="0" fontId="37" fillId="3" borderId="73" xfId="0" applyFont="1" applyFill="1" applyBorder="1" applyAlignment="1">
      <alignment horizontal="center" vertical="center" shrinkToFit="1"/>
    </xf>
    <xf numFmtId="0" fontId="37" fillId="3" borderId="10" xfId="0" applyFont="1" applyFill="1" applyBorder="1" applyAlignment="1">
      <alignment horizontal="center" vertical="center" shrinkToFit="1"/>
    </xf>
    <xf numFmtId="0" fontId="17" fillId="0" borderId="0" xfId="0" applyFont="1" applyAlignment="1">
      <alignment horizontal="right" wrapText="1" shrinkToFit="1"/>
    </xf>
    <xf numFmtId="0" fontId="15" fillId="0" borderId="0" xfId="0" applyFont="1" applyAlignment="1">
      <alignment horizontal="center" shrinkToFit="1"/>
    </xf>
    <xf numFmtId="0" fontId="21" fillId="0" borderId="0" xfId="0" applyFont="1" applyAlignment="1" applyProtection="1">
      <alignment horizontal="center" vertical="center" shrinkToFit="1"/>
      <protection locked="0"/>
    </xf>
    <xf numFmtId="0" fontId="21" fillId="0" borderId="0" xfId="0" applyFont="1" applyAlignment="1">
      <alignment horizontal="center"/>
    </xf>
    <xf numFmtId="179" fontId="21" fillId="0" borderId="0" xfId="0" applyNumberFormat="1" applyFont="1" applyBorder="1" applyAlignment="1">
      <alignment horizontal="right" shrinkToFit="1"/>
    </xf>
    <xf numFmtId="179" fontId="21" fillId="0" borderId="12" xfId="0" applyNumberFormat="1" applyFont="1" applyBorder="1" applyAlignment="1">
      <alignment horizontal="right" shrinkToFit="1"/>
    </xf>
    <xf numFmtId="0" fontId="28" fillId="4" borderId="1" xfId="0" applyFont="1" applyFill="1" applyBorder="1" applyAlignment="1">
      <alignment horizontal="center" vertical="center"/>
    </xf>
    <xf numFmtId="0" fontId="23" fillId="0" borderId="3" xfId="2" applyFont="1" applyBorder="1" applyAlignment="1">
      <alignment horizontal="center" vertical="center" textRotation="255" wrapText="1"/>
    </xf>
    <xf numFmtId="0" fontId="23" fillId="0" borderId="20" xfId="2" applyFont="1" applyBorder="1" applyAlignment="1">
      <alignment horizontal="center" vertical="center" textRotation="255" wrapText="1"/>
    </xf>
    <xf numFmtId="0" fontId="34" fillId="0" borderId="0" xfId="0" applyFont="1" applyAlignment="1" applyProtection="1">
      <alignment horizontal="right" vertical="center" shrinkToFit="1"/>
      <protection locked="0"/>
    </xf>
    <xf numFmtId="0" fontId="17" fillId="0" borderId="37" xfId="0" applyFont="1" applyFill="1" applyBorder="1" applyAlignment="1">
      <alignment horizontal="center" vertical="center" wrapText="1"/>
    </xf>
    <xf numFmtId="0" fontId="17" fillId="0" borderId="61"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43" fillId="0" borderId="14" xfId="0" applyFont="1" applyBorder="1" applyAlignment="1">
      <alignment horizontal="left" vertical="center" wrapText="1"/>
    </xf>
    <xf numFmtId="0" fontId="35" fillId="0" borderId="12" xfId="0" applyFont="1" applyFill="1" applyBorder="1" applyAlignment="1">
      <alignment horizontal="center" shrinkToFit="1"/>
    </xf>
    <xf numFmtId="0" fontId="28" fillId="4" borderId="5" xfId="0" applyFont="1" applyFill="1" applyBorder="1" applyAlignment="1">
      <alignment horizontal="center" vertical="center"/>
    </xf>
    <xf numFmtId="0" fontId="28" fillId="4" borderId="18" xfId="0" applyFont="1" applyFill="1" applyBorder="1" applyAlignment="1">
      <alignment horizontal="center" vertical="center"/>
    </xf>
    <xf numFmtId="0" fontId="28" fillId="4" borderId="2" xfId="0" applyFont="1" applyFill="1" applyBorder="1" applyAlignment="1">
      <alignment horizontal="center" vertical="center"/>
    </xf>
    <xf numFmtId="49" fontId="21" fillId="7" borderId="6" xfId="0" applyNumberFormat="1" applyFont="1" applyFill="1" applyBorder="1" applyAlignment="1" applyProtection="1">
      <alignment horizontal="center" vertical="center"/>
      <protection locked="0"/>
    </xf>
    <xf numFmtId="49" fontId="21" fillId="7" borderId="7" xfId="0" applyNumberFormat="1" applyFont="1" applyFill="1" applyBorder="1" applyAlignment="1" applyProtection="1">
      <alignment horizontal="center" vertical="center"/>
      <protection locked="0"/>
    </xf>
    <xf numFmtId="0" fontId="13" fillId="0" borderId="18" xfId="2" applyFont="1" applyBorder="1" applyAlignment="1">
      <alignment horizontal="left" vertical="center" wrapText="1" shrinkToFit="1"/>
    </xf>
    <xf numFmtId="0" fontId="13" fillId="0" borderId="18" xfId="2" applyFont="1" applyBorder="1" applyAlignment="1">
      <alignment horizontal="left" vertical="center" shrinkToFit="1"/>
    </xf>
    <xf numFmtId="0" fontId="13" fillId="0" borderId="2" xfId="2" applyFont="1" applyBorder="1" applyAlignment="1">
      <alignment horizontal="left" vertical="center" shrinkToFit="1"/>
    </xf>
    <xf numFmtId="0" fontId="23" fillId="0" borderId="1" xfId="0" applyFont="1" applyBorder="1" applyAlignment="1">
      <alignment horizontal="center" vertical="center" wrapText="1" shrinkToFit="1"/>
    </xf>
    <xf numFmtId="0" fontId="43" fillId="0" borderId="3"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4" xfId="0" applyFont="1" applyBorder="1" applyAlignment="1">
      <alignment horizontal="center" vertical="center" wrapText="1"/>
    </xf>
    <xf numFmtId="0" fontId="35" fillId="0" borderId="3" xfId="0" applyFont="1" applyBorder="1" applyAlignment="1">
      <alignment horizontal="center" vertical="center" shrinkToFit="1"/>
    </xf>
    <xf numFmtId="0" fontId="35" fillId="0" borderId="20" xfId="0" applyFont="1" applyBorder="1" applyAlignment="1">
      <alignment horizontal="center" vertical="center" shrinkToFit="1"/>
    </xf>
    <xf numFmtId="0" fontId="35" fillId="0" borderId="4" xfId="0" applyFont="1" applyBorder="1" applyAlignment="1">
      <alignment horizontal="center" vertical="center" shrinkToFit="1"/>
    </xf>
    <xf numFmtId="0" fontId="45" fillId="0" borderId="0" xfId="0" applyFont="1" applyAlignment="1">
      <alignment horizontal="center" vertical="center"/>
    </xf>
    <xf numFmtId="0" fontId="37" fillId="7" borderId="6" xfId="0" applyFont="1" applyFill="1" applyBorder="1" applyAlignment="1">
      <alignment horizontal="center" vertical="center" wrapText="1"/>
    </xf>
    <xf numFmtId="0" fontId="37" fillId="7" borderId="44"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37" fillId="7" borderId="8" xfId="0" applyFont="1" applyFill="1" applyBorder="1" applyAlignment="1">
      <alignment horizontal="center" vertical="center" wrapText="1"/>
    </xf>
    <xf numFmtId="0" fontId="37" fillId="7" borderId="32" xfId="0" applyFont="1" applyFill="1" applyBorder="1" applyAlignment="1">
      <alignment horizontal="center" vertical="center" wrapText="1"/>
    </xf>
    <xf numFmtId="0" fontId="37" fillId="7" borderId="9" xfId="0" applyFont="1" applyFill="1" applyBorder="1" applyAlignment="1">
      <alignment horizontal="center" vertical="center" wrapText="1"/>
    </xf>
    <xf numFmtId="49" fontId="19" fillId="6" borderId="6" xfId="0" applyNumberFormat="1" applyFont="1" applyFill="1" applyBorder="1" applyAlignment="1" applyProtection="1">
      <alignment horizontal="center" vertical="center"/>
      <protection locked="0"/>
    </xf>
    <xf numFmtId="49" fontId="19" fillId="6" borderId="44" xfId="0" applyNumberFormat="1" applyFont="1" applyFill="1" applyBorder="1" applyAlignment="1" applyProtection="1">
      <alignment horizontal="center" vertical="center"/>
      <protection locked="0"/>
    </xf>
    <xf numFmtId="49" fontId="19" fillId="6" borderId="7" xfId="0" applyNumberFormat="1" applyFont="1" applyFill="1" applyBorder="1" applyAlignment="1" applyProtection="1">
      <alignment horizontal="center" vertical="center"/>
      <protection locked="0"/>
    </xf>
    <xf numFmtId="49" fontId="19" fillId="6" borderId="8" xfId="0" applyNumberFormat="1" applyFont="1" applyFill="1" applyBorder="1" applyAlignment="1" applyProtection="1">
      <alignment horizontal="center" vertical="center"/>
      <protection locked="0"/>
    </xf>
    <xf numFmtId="49" fontId="19" fillId="6" borderId="32" xfId="0" applyNumberFormat="1" applyFont="1" applyFill="1" applyBorder="1" applyAlignment="1" applyProtection="1">
      <alignment horizontal="center" vertical="center"/>
      <protection locked="0"/>
    </xf>
    <xf numFmtId="49" fontId="19" fillId="6" borderId="9" xfId="0" applyNumberFormat="1" applyFont="1" applyFill="1" applyBorder="1" applyAlignment="1" applyProtection="1">
      <alignment horizontal="center" vertical="center"/>
      <protection locked="0"/>
    </xf>
    <xf numFmtId="0" fontId="21" fillId="0" borderId="0" xfId="0" applyFont="1" applyBorder="1" applyAlignment="1">
      <alignment horizontal="center"/>
    </xf>
    <xf numFmtId="0" fontId="21" fillId="0" borderId="12" xfId="0" applyFont="1" applyBorder="1" applyAlignment="1">
      <alignment horizontal="center"/>
    </xf>
    <xf numFmtId="185" fontId="21" fillId="0" borderId="0" xfId="0" applyNumberFormat="1" applyFont="1" applyAlignment="1">
      <alignment horizontal="right" indent="1" shrinkToFit="1"/>
    </xf>
    <xf numFmtId="185" fontId="21" fillId="0" borderId="12" xfId="0" applyNumberFormat="1" applyFont="1" applyBorder="1" applyAlignment="1">
      <alignment horizontal="right" indent="1" shrinkToFit="1"/>
    </xf>
    <xf numFmtId="0" fontId="47" fillId="0" borderId="0" xfId="0" applyFont="1" applyBorder="1" applyAlignment="1">
      <alignment horizontal="center" vertical="center"/>
    </xf>
    <xf numFmtId="176" fontId="0" fillId="0" borderId="1" xfId="0" applyNumberFormat="1" applyBorder="1" applyAlignment="1">
      <alignment horizontal="center"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41" fillId="0" borderId="5" xfId="0" applyNumberFormat="1" applyFont="1" applyBorder="1" applyAlignment="1">
      <alignment horizontal="center" vertical="center" wrapText="1"/>
    </xf>
    <xf numFmtId="0" fontId="41" fillId="0" borderId="18" xfId="0" applyNumberFormat="1" applyFont="1" applyBorder="1" applyAlignment="1">
      <alignment horizontal="center" vertical="center" wrapText="1"/>
    </xf>
    <xf numFmtId="0" fontId="41" fillId="0" borderId="56"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58" xfId="0" applyFont="1" applyBorder="1" applyAlignment="1">
      <alignment horizontal="center" vertical="center" wrapText="1"/>
    </xf>
    <xf numFmtId="185" fontId="0" fillId="0" borderId="1" xfId="0" applyNumberFormat="1" applyBorder="1" applyAlignment="1">
      <alignment vertical="center" wrapText="1"/>
    </xf>
    <xf numFmtId="0" fontId="41" fillId="0" borderId="5" xfId="0" applyFont="1" applyBorder="1" applyAlignment="1">
      <alignment horizontal="left" vertical="center" wrapText="1"/>
    </xf>
    <xf numFmtId="0" fontId="41" fillId="0" borderId="2" xfId="0" applyFont="1" applyBorder="1" applyAlignment="1">
      <alignment horizontal="left" vertical="center" wrapText="1"/>
    </xf>
    <xf numFmtId="188" fontId="41" fillId="0" borderId="59" xfId="0" applyNumberFormat="1" applyFont="1" applyBorder="1" applyAlignment="1">
      <alignment horizontal="center" vertical="center" wrapText="1"/>
    </xf>
    <xf numFmtId="188" fontId="41" fillId="0" borderId="60" xfId="0" applyNumberFormat="1" applyFont="1" applyBorder="1" applyAlignment="1">
      <alignment horizontal="center" vertical="center" wrapText="1"/>
    </xf>
    <xf numFmtId="187" fontId="41" fillId="0" borderId="13" xfId="10" applyNumberFormat="1" applyFont="1" applyBorder="1" applyAlignment="1">
      <alignment horizontal="center" vertical="center" wrapText="1"/>
    </xf>
    <xf numFmtId="187" fontId="41" fillId="0" borderId="14" xfId="10" applyNumberFormat="1" applyFont="1" applyBorder="1" applyAlignment="1">
      <alignment horizontal="center" vertical="center" wrapText="1"/>
    </xf>
    <xf numFmtId="187" fontId="41" fillId="0" borderId="15" xfId="10" applyNumberFormat="1" applyFont="1" applyBorder="1" applyAlignment="1">
      <alignment horizontal="center" vertical="center" wrapText="1"/>
    </xf>
    <xf numFmtId="187" fontId="41" fillId="0" borderId="61" xfId="10" applyNumberFormat="1" applyFont="1" applyBorder="1" applyAlignment="1">
      <alignment horizontal="center" vertical="center" wrapText="1"/>
    </xf>
    <xf numFmtId="187" fontId="41" fillId="0" borderId="32" xfId="10" applyNumberFormat="1" applyFont="1" applyBorder="1" applyAlignment="1">
      <alignment horizontal="center" vertical="center" wrapText="1"/>
    </xf>
    <xf numFmtId="187" fontId="41" fillId="0" borderId="37" xfId="10" applyNumberFormat="1" applyFont="1" applyBorder="1" applyAlignment="1">
      <alignment horizontal="center" vertical="center" wrapText="1"/>
    </xf>
    <xf numFmtId="0" fontId="0" fillId="0" borderId="35" xfId="0" applyBorder="1" applyAlignment="1">
      <alignment horizontal="center" vertical="center" shrinkToFit="1"/>
    </xf>
    <xf numFmtId="0" fontId="0" fillId="0" borderId="33" xfId="0" applyBorder="1" applyAlignment="1">
      <alignment horizontal="center" vertical="center" shrinkToFit="1"/>
    </xf>
    <xf numFmtId="0" fontId="0" fillId="0" borderId="41" xfId="0" applyBorder="1" applyAlignment="1">
      <alignment horizontal="center" vertical="center" shrinkToFit="1"/>
    </xf>
    <xf numFmtId="186" fontId="41" fillId="0" borderId="40" xfId="0" applyNumberFormat="1" applyFont="1" applyBorder="1" applyAlignment="1">
      <alignment horizontal="right" vertical="center" wrapText="1"/>
    </xf>
    <xf numFmtId="186" fontId="41" fillId="0" borderId="33" xfId="0" applyNumberFormat="1" applyFont="1" applyBorder="1" applyAlignment="1">
      <alignment horizontal="right" vertical="center" wrapText="1"/>
    </xf>
    <xf numFmtId="186" fontId="41" fillId="0" borderId="41" xfId="0" applyNumberFormat="1" applyFont="1" applyBorder="1" applyAlignment="1">
      <alignment horizontal="right" vertical="center" wrapText="1"/>
    </xf>
    <xf numFmtId="0" fontId="41" fillId="0" borderId="63" xfId="0" applyFont="1" applyBorder="1" applyAlignment="1">
      <alignment horizontal="center" vertical="center" wrapText="1"/>
    </xf>
    <xf numFmtId="0" fontId="41" fillId="0" borderId="64" xfId="0" applyFont="1" applyBorder="1" applyAlignment="1">
      <alignment horizontal="center" vertical="center" wrapText="1"/>
    </xf>
    <xf numFmtId="185" fontId="0" fillId="0" borderId="65" xfId="0" applyNumberFormat="1" applyBorder="1" applyAlignment="1">
      <alignment vertical="center" wrapText="1"/>
    </xf>
    <xf numFmtId="185" fontId="0" fillId="0" borderId="66" xfId="0" applyNumberFormat="1" applyBorder="1" applyAlignment="1">
      <alignment vertical="center" wrapText="1"/>
    </xf>
    <xf numFmtId="0" fontId="41" fillId="0" borderId="38" xfId="0" applyFont="1" applyBorder="1" applyAlignment="1">
      <alignment horizontal="left" vertical="center" wrapText="1"/>
    </xf>
    <xf numFmtId="0" fontId="41" fillId="0" borderId="39" xfId="0" applyFont="1" applyBorder="1" applyAlignment="1">
      <alignment horizontal="left" vertical="center" wrapText="1"/>
    </xf>
    <xf numFmtId="0" fontId="41" fillId="0" borderId="38" xfId="0" applyNumberFormat="1" applyFont="1" applyBorder="1" applyAlignment="1">
      <alignment horizontal="center" vertical="center" wrapText="1"/>
    </xf>
    <xf numFmtId="0" fontId="41" fillId="0" borderId="62" xfId="0" applyNumberFormat="1" applyFont="1" applyBorder="1" applyAlignment="1">
      <alignment horizontal="center" vertical="center" wrapText="1"/>
    </xf>
    <xf numFmtId="0" fontId="0" fillId="0" borderId="61" xfId="0" applyBorder="1" applyAlignment="1">
      <alignment horizontal="center" vertical="center" shrinkToFit="1"/>
    </xf>
    <xf numFmtId="0" fontId="0" fillId="0" borderId="37" xfId="0" applyBorder="1" applyAlignment="1">
      <alignment horizontal="center" vertical="center" shrinkToFit="1"/>
    </xf>
    <xf numFmtId="0" fontId="15" fillId="0" borderId="0" xfId="0" applyFont="1" applyBorder="1" applyAlignment="1">
      <alignment horizontal="left" vertical="center" shrinkToFit="1"/>
    </xf>
    <xf numFmtId="0" fontId="0" fillId="0" borderId="0" xfId="0" applyBorder="1" applyAlignment="1">
      <alignment horizontal="left" vertical="center" shrinkToFit="1"/>
    </xf>
    <xf numFmtId="0" fontId="0" fillId="0" borderId="12" xfId="0" applyBorder="1" applyAlignment="1" applyProtection="1">
      <alignment horizontal="center" shrinkToFit="1"/>
      <protection locked="0"/>
    </xf>
    <xf numFmtId="0" fontId="35" fillId="0" borderId="12" xfId="0" applyFont="1" applyFill="1" applyBorder="1" applyAlignment="1">
      <alignment horizontal="center" vertical="center" shrinkToFit="1"/>
    </xf>
    <xf numFmtId="0" fontId="36" fillId="0" borderId="14" xfId="0" applyFont="1" applyBorder="1" applyAlignment="1">
      <alignment horizontal="center" vertical="center" wrapText="1"/>
    </xf>
    <xf numFmtId="178" fontId="54" fillId="0" borderId="12" xfId="0" applyNumberFormat="1" applyFont="1" applyFill="1" applyBorder="1" applyAlignment="1">
      <alignment horizontal="center" vertical="center"/>
    </xf>
    <xf numFmtId="0" fontId="65" fillId="0" borderId="0" xfId="0" applyFont="1" applyAlignment="1">
      <alignment horizontal="left" vertical="center"/>
    </xf>
    <xf numFmtId="0" fontId="50" fillId="0" borderId="12" xfId="0" applyFont="1" applyBorder="1" applyAlignment="1">
      <alignment horizontal="left" vertical="center"/>
    </xf>
    <xf numFmtId="0" fontId="47" fillId="0" borderId="12" xfId="0" applyFont="1" applyFill="1" applyBorder="1" applyAlignment="1">
      <alignment horizontal="left" vertical="center" shrinkToFit="1"/>
    </xf>
    <xf numFmtId="0" fontId="50" fillId="0" borderId="12" xfId="0" applyFont="1" applyBorder="1" applyProtection="1">
      <alignment vertical="center"/>
      <protection locked="0"/>
    </xf>
    <xf numFmtId="0" fontId="70" fillId="0" borderId="12" xfId="0" applyFont="1" applyFill="1" applyBorder="1" applyAlignment="1">
      <alignment horizontal="left" vertical="center" shrinkToFit="1"/>
    </xf>
    <xf numFmtId="0" fontId="64" fillId="0" borderId="68" xfId="0" applyFont="1" applyBorder="1" applyAlignment="1">
      <alignment horizontal="center" vertical="center"/>
    </xf>
    <xf numFmtId="0" fontId="64" fillId="0" borderId="65" xfId="0" applyFont="1" applyBorder="1" applyAlignment="1">
      <alignment horizontal="center" vertical="center"/>
    </xf>
    <xf numFmtId="186" fontId="58" fillId="0" borderId="40" xfId="0" applyNumberFormat="1" applyFont="1" applyBorder="1" applyAlignment="1">
      <alignment horizontal="right" vertical="center"/>
    </xf>
    <xf numFmtId="186" fontId="50" fillId="0" borderId="41" xfId="0" applyNumberFormat="1" applyFont="1" applyBorder="1" applyAlignment="1">
      <alignment horizontal="right" vertical="center"/>
    </xf>
    <xf numFmtId="3" fontId="63" fillId="0" borderId="13" xfId="0" applyNumberFormat="1" applyFont="1" applyBorder="1" applyAlignment="1">
      <alignment horizontal="center" vertical="center"/>
    </xf>
    <xf numFmtId="3" fontId="63" fillId="0" borderId="15" xfId="0" applyNumberFormat="1" applyFont="1" applyBorder="1" applyAlignment="1">
      <alignment horizontal="center" vertical="center"/>
    </xf>
    <xf numFmtId="185" fontId="58" fillId="0" borderId="13" xfId="0" applyNumberFormat="1" applyFont="1" applyBorder="1">
      <alignment vertical="center"/>
    </xf>
    <xf numFmtId="0" fontId="50" fillId="0" borderId="15" xfId="0" applyFont="1" applyBorder="1">
      <alignment vertical="center"/>
    </xf>
    <xf numFmtId="185" fontId="58" fillId="0" borderId="19" xfId="0" applyNumberFormat="1" applyFont="1" applyBorder="1">
      <alignment vertical="center"/>
    </xf>
    <xf numFmtId="0" fontId="50" fillId="0" borderId="25" xfId="0" applyFont="1" applyBorder="1">
      <alignment vertical="center"/>
    </xf>
    <xf numFmtId="0" fontId="50" fillId="0" borderId="16" xfId="0" applyFont="1" applyBorder="1">
      <alignment vertical="center"/>
    </xf>
    <xf numFmtId="0" fontId="50" fillId="0" borderId="17" xfId="0" applyFont="1" applyBorder="1">
      <alignment vertical="center"/>
    </xf>
    <xf numFmtId="189" fontId="58" fillId="0" borderId="19" xfId="0" applyNumberFormat="1" applyFont="1" applyBorder="1" applyAlignment="1" applyProtection="1">
      <alignment horizontal="center" vertical="center"/>
      <protection locked="0"/>
    </xf>
    <xf numFmtId="189" fontId="58" fillId="0" borderId="61" xfId="0" applyNumberFormat="1" applyFont="1" applyBorder="1" applyAlignment="1" applyProtection="1">
      <alignment horizontal="center" vertical="center"/>
      <protection locked="0"/>
    </xf>
    <xf numFmtId="185" fontId="50" fillId="0" borderId="25" xfId="0" applyNumberFormat="1" applyFont="1" applyBorder="1" applyAlignment="1">
      <alignment horizontal="right" vertical="center"/>
    </xf>
    <xf numFmtId="185" fontId="50" fillId="0" borderId="37" xfId="0" applyNumberFormat="1" applyFont="1" applyBorder="1" applyAlignment="1">
      <alignment horizontal="right" vertical="center"/>
    </xf>
    <xf numFmtId="0" fontId="69" fillId="0" borderId="14" xfId="0" applyFont="1" applyBorder="1" applyAlignment="1">
      <alignment horizontal="center" vertical="center" wrapText="1" shrinkToFit="1"/>
    </xf>
    <xf numFmtId="0" fontId="69" fillId="0" borderId="0" xfId="0" applyFont="1" applyAlignment="1">
      <alignment horizontal="center" vertical="center" wrapText="1" shrinkToFit="1"/>
    </xf>
    <xf numFmtId="0" fontId="58" fillId="0" borderId="63" xfId="0" applyFont="1" applyBorder="1" applyAlignment="1">
      <alignment horizontal="center" vertical="center"/>
    </xf>
    <xf numFmtId="0" fontId="58" fillId="0" borderId="69" xfId="0" applyFont="1" applyBorder="1" applyAlignment="1">
      <alignment horizontal="center" vertical="center"/>
    </xf>
    <xf numFmtId="185" fontId="58" fillId="0" borderId="40" xfId="0" applyNumberFormat="1" applyFont="1" applyBorder="1" applyAlignment="1">
      <alignment horizontal="right" vertical="center"/>
    </xf>
    <xf numFmtId="185" fontId="50" fillId="0" borderId="42" xfId="0" applyNumberFormat="1" applyFont="1" applyBorder="1">
      <alignment vertical="center"/>
    </xf>
    <xf numFmtId="0" fontId="66" fillId="0" borderId="0" xfId="0" applyFont="1" applyAlignment="1">
      <alignment horizontal="left" vertical="top" wrapText="1"/>
    </xf>
    <xf numFmtId="0" fontId="66" fillId="0" borderId="0" xfId="0" applyFont="1" applyAlignment="1">
      <alignment horizontal="left" vertical="top"/>
    </xf>
    <xf numFmtId="0" fontId="68" fillId="0" borderId="0" xfId="0" applyFont="1" applyFill="1" applyAlignment="1">
      <alignment horizontal="left" vertical="center" wrapText="1"/>
    </xf>
    <xf numFmtId="0" fontId="50" fillId="0" borderId="12" xfId="0" applyFont="1" applyBorder="1" applyAlignment="1">
      <alignment horizontal="left" vertical="center" wrapText="1"/>
    </xf>
    <xf numFmtId="0" fontId="65" fillId="0" borderId="12" xfId="0" applyFont="1" applyFill="1" applyBorder="1" applyAlignment="1">
      <alignment horizontal="center" vertical="center" shrinkToFit="1"/>
    </xf>
    <xf numFmtId="0" fontId="63" fillId="0" borderId="13"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61" xfId="0" applyFont="1" applyBorder="1" applyAlignment="1">
      <alignment horizontal="center" vertical="center" wrapText="1"/>
    </xf>
    <xf numFmtId="0" fontId="63" fillId="0" borderId="37" xfId="0" applyFont="1" applyBorder="1" applyAlignment="1">
      <alignment horizontal="center" vertical="center" wrapText="1"/>
    </xf>
    <xf numFmtId="186" fontId="58" fillId="0" borderId="13" xfId="0" applyNumberFormat="1" applyFont="1" applyBorder="1" applyAlignment="1" applyProtection="1">
      <alignment horizontal="center" vertical="center" wrapText="1"/>
      <protection locked="0"/>
    </xf>
    <xf numFmtId="186" fontId="58" fillId="0" borderId="15" xfId="0" applyNumberFormat="1" applyFont="1" applyBorder="1" applyAlignment="1" applyProtection="1">
      <alignment horizontal="center" vertical="center" wrapText="1"/>
      <protection locked="0"/>
    </xf>
    <xf numFmtId="186" fontId="58" fillId="0" borderId="19" xfId="0" applyNumberFormat="1" applyFont="1" applyBorder="1" applyAlignment="1" applyProtection="1">
      <alignment horizontal="center" vertical="center" wrapText="1"/>
      <protection locked="0"/>
    </xf>
    <xf numFmtId="186" fontId="58" fillId="0" borderId="25" xfId="0" applyNumberFormat="1" applyFont="1" applyBorder="1" applyAlignment="1" applyProtection="1">
      <alignment horizontal="center" vertical="center" wrapText="1"/>
      <protection locked="0"/>
    </xf>
    <xf numFmtId="186" fontId="58" fillId="0" borderId="13" xfId="0" applyNumberFormat="1" applyFont="1" applyBorder="1" applyAlignment="1" applyProtection="1">
      <alignment vertical="center" wrapText="1"/>
      <protection locked="0"/>
    </xf>
    <xf numFmtId="186" fontId="50" fillId="0" borderId="15" xfId="0" applyNumberFormat="1" applyFont="1" applyBorder="1" applyProtection="1">
      <alignment vertical="center"/>
      <protection locked="0"/>
    </xf>
    <xf numFmtId="186" fontId="58" fillId="0" borderId="19" xfId="0" applyNumberFormat="1" applyFont="1" applyBorder="1" applyAlignment="1" applyProtection="1">
      <alignment vertical="center" wrapText="1"/>
      <protection locked="0"/>
    </xf>
    <xf numFmtId="186" fontId="50" fillId="0" borderId="25" xfId="0" applyNumberFormat="1" applyFont="1" applyBorder="1" applyProtection="1">
      <alignment vertical="center"/>
      <protection locked="0"/>
    </xf>
    <xf numFmtId="186" fontId="50" fillId="0" borderId="16" xfId="0" applyNumberFormat="1" applyFont="1" applyBorder="1" applyProtection="1">
      <alignment vertical="center"/>
      <protection locked="0"/>
    </xf>
    <xf numFmtId="186" fontId="50" fillId="0" borderId="17" xfId="0" applyNumberFormat="1" applyFont="1" applyBorder="1" applyProtection="1">
      <alignment vertical="center"/>
      <protection locked="0"/>
    </xf>
    <xf numFmtId="186" fontId="58" fillId="0" borderId="13" xfId="0" applyNumberFormat="1" applyFont="1" applyBorder="1" applyAlignment="1" applyProtection="1">
      <alignment horizontal="right" vertical="center" wrapText="1"/>
      <protection locked="0"/>
    </xf>
    <xf numFmtId="186" fontId="50" fillId="0" borderId="15" xfId="0" applyNumberFormat="1" applyFont="1" applyBorder="1" applyAlignment="1" applyProtection="1">
      <alignment horizontal="right" vertical="center"/>
      <protection locked="0"/>
    </xf>
    <xf numFmtId="186" fontId="58" fillId="0" borderId="19" xfId="0" applyNumberFormat="1" applyFont="1" applyBorder="1" applyAlignment="1" applyProtection="1">
      <alignment horizontal="right" vertical="center" wrapText="1"/>
      <protection locked="0"/>
    </xf>
    <xf numFmtId="186" fontId="50" fillId="0" borderId="25" xfId="0" applyNumberFormat="1" applyFont="1" applyBorder="1" applyAlignment="1" applyProtection="1">
      <alignment horizontal="right" vertical="center"/>
      <protection locked="0"/>
    </xf>
    <xf numFmtId="186" fontId="50" fillId="0" borderId="16" xfId="0" applyNumberFormat="1" applyFont="1" applyBorder="1" applyAlignment="1" applyProtection="1">
      <alignment horizontal="right" vertical="center"/>
      <protection locked="0"/>
    </xf>
    <xf numFmtId="186" fontId="50" fillId="0" borderId="17" xfId="0" applyNumberFormat="1" applyFont="1" applyBorder="1" applyAlignment="1" applyProtection="1">
      <alignment horizontal="right" vertical="center"/>
      <protection locked="0"/>
    </xf>
    <xf numFmtId="186" fontId="58" fillId="0" borderId="13" xfId="0" applyNumberFormat="1" applyFont="1" applyBorder="1" applyAlignment="1">
      <alignment horizontal="right" vertical="center"/>
    </xf>
    <xf numFmtId="186" fontId="50" fillId="0" borderId="15" xfId="0" applyNumberFormat="1" applyFont="1" applyBorder="1">
      <alignment vertical="center"/>
    </xf>
    <xf numFmtId="186" fontId="58" fillId="0" borderId="19" xfId="0" applyNumberFormat="1" applyFont="1" applyBorder="1" applyAlignment="1">
      <alignment horizontal="right" vertical="center"/>
    </xf>
    <xf numFmtId="186" fontId="50" fillId="0" borderId="25" xfId="0" applyNumberFormat="1" applyFont="1" applyBorder="1">
      <alignment vertical="center"/>
    </xf>
    <xf numFmtId="0" fontId="63" fillId="0" borderId="16" xfId="0" applyFont="1" applyBorder="1" applyAlignment="1">
      <alignment horizontal="center" vertical="center" wrapText="1"/>
    </xf>
    <xf numFmtId="0" fontId="63" fillId="0" borderId="17" xfId="0" applyFont="1" applyBorder="1" applyAlignment="1">
      <alignment horizontal="center" vertical="center" wrapText="1"/>
    </xf>
    <xf numFmtId="186" fontId="58" fillId="0" borderId="13" xfId="0" applyNumberFormat="1" applyFont="1" applyBorder="1" applyProtection="1">
      <alignment vertical="center"/>
      <protection locked="0"/>
    </xf>
    <xf numFmtId="186" fontId="58" fillId="0" borderId="13" xfId="0" applyNumberFormat="1" applyFont="1" applyBorder="1" applyAlignment="1" applyProtection="1">
      <alignment vertical="center"/>
      <protection locked="0"/>
    </xf>
    <xf numFmtId="186" fontId="58" fillId="0" borderId="15" xfId="0" applyNumberFormat="1" applyFont="1" applyBorder="1" applyAlignment="1" applyProtection="1">
      <alignment vertical="center"/>
      <protection locked="0"/>
    </xf>
    <xf numFmtId="186" fontId="58" fillId="0" borderId="16" xfId="0" applyNumberFormat="1" applyFont="1" applyBorder="1" applyAlignment="1" applyProtection="1">
      <alignment vertical="center"/>
      <protection locked="0"/>
    </xf>
    <xf numFmtId="186" fontId="58" fillId="0" borderId="17" xfId="0" applyNumberFormat="1" applyFont="1" applyBorder="1" applyAlignment="1" applyProtection="1">
      <alignment vertical="center"/>
      <protection locked="0"/>
    </xf>
    <xf numFmtId="186" fontId="60" fillId="0" borderId="16" xfId="0" applyNumberFormat="1" applyFont="1" applyBorder="1" applyAlignment="1" applyProtection="1">
      <alignment horizontal="center" vertical="center"/>
      <protection locked="0"/>
    </xf>
    <xf numFmtId="186" fontId="60" fillId="0" borderId="17" xfId="0" applyNumberFormat="1" applyFont="1" applyBorder="1" applyAlignment="1" applyProtection="1">
      <alignment horizontal="center" vertical="center"/>
      <protection locked="0"/>
    </xf>
    <xf numFmtId="0" fontId="63" fillId="0" borderId="3"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2" xfId="0" applyFont="1" applyBorder="1" applyAlignment="1">
      <alignment horizontal="center" vertical="center" wrapText="1"/>
    </xf>
    <xf numFmtId="0" fontId="62" fillId="0" borderId="5" xfId="0" applyNumberFormat="1" applyFont="1" applyBorder="1" applyAlignment="1" applyProtection="1">
      <alignment horizontal="center" vertical="center"/>
      <protection locked="0"/>
    </xf>
    <xf numFmtId="0" fontId="62" fillId="0" borderId="18" xfId="0" applyNumberFormat="1" applyFont="1" applyBorder="1" applyAlignment="1" applyProtection="1">
      <alignment horizontal="center" vertical="center"/>
      <protection locked="0"/>
    </xf>
    <xf numFmtId="0" fontId="62" fillId="0" borderId="2" xfId="0" applyNumberFormat="1" applyFont="1" applyBorder="1" applyAlignment="1" applyProtection="1">
      <alignment horizontal="center" vertical="center"/>
      <protection locked="0"/>
    </xf>
    <xf numFmtId="186" fontId="58" fillId="0" borderId="15" xfId="0" applyNumberFormat="1" applyFont="1" applyBorder="1" applyAlignment="1">
      <alignment horizontal="right" vertical="center"/>
    </xf>
    <xf numFmtId="186" fontId="58" fillId="0" borderId="25" xfId="0" applyNumberFormat="1" applyFont="1" applyBorder="1" applyAlignment="1">
      <alignment horizontal="right" vertical="center"/>
    </xf>
    <xf numFmtId="186" fontId="58" fillId="0" borderId="16" xfId="0" applyNumberFormat="1" applyFont="1" applyBorder="1" applyAlignment="1">
      <alignment horizontal="right" vertical="center"/>
    </xf>
    <xf numFmtId="186" fontId="58" fillId="0" borderId="17" xfId="0" applyNumberFormat="1" applyFont="1" applyBorder="1" applyAlignment="1">
      <alignment horizontal="right" vertical="center"/>
    </xf>
    <xf numFmtId="3" fontId="58" fillId="0" borderId="13" xfId="0" applyNumberFormat="1" applyFont="1" applyBorder="1" applyAlignment="1">
      <alignment horizontal="center" vertical="center"/>
    </xf>
    <xf numFmtId="3" fontId="58" fillId="0" borderId="19" xfId="0" applyNumberFormat="1" applyFont="1" applyBorder="1" applyAlignment="1">
      <alignment horizontal="center" vertical="center"/>
    </xf>
    <xf numFmtId="3" fontId="58" fillId="0" borderId="16" xfId="0" applyNumberFormat="1" applyFont="1" applyBorder="1" applyAlignment="1">
      <alignment horizontal="center" vertical="center"/>
    </xf>
    <xf numFmtId="0" fontId="58" fillId="0" borderId="15" xfId="0" applyFont="1" applyBorder="1" applyAlignment="1">
      <alignment horizontal="right" vertical="center"/>
    </xf>
    <xf numFmtId="0" fontId="58" fillId="0" borderId="25" xfId="0" applyFont="1" applyBorder="1" applyAlignment="1">
      <alignment horizontal="right" vertical="center"/>
    </xf>
    <xf numFmtId="0" fontId="58" fillId="0" borderId="17" xfId="0" applyFont="1" applyBorder="1" applyAlignment="1">
      <alignment horizontal="right" vertical="center"/>
    </xf>
    <xf numFmtId="185" fontId="58" fillId="0" borderId="13" xfId="0" applyNumberFormat="1" applyFont="1" applyBorder="1" applyAlignment="1">
      <alignment horizontal="right" vertical="center"/>
    </xf>
    <xf numFmtId="185" fontId="58" fillId="0" borderId="15" xfId="0" applyNumberFormat="1" applyFont="1" applyBorder="1" applyAlignment="1">
      <alignment horizontal="right" vertical="center"/>
    </xf>
    <xf numFmtId="185" fontId="58" fillId="0" borderId="19" xfId="0" applyNumberFormat="1" applyFont="1" applyBorder="1" applyAlignment="1">
      <alignment horizontal="right" vertical="center"/>
    </xf>
    <xf numFmtId="185" fontId="58" fillId="0" borderId="25" xfId="0" applyNumberFormat="1" applyFont="1" applyBorder="1" applyAlignment="1">
      <alignment horizontal="right" vertical="center"/>
    </xf>
    <xf numFmtId="185" fontId="58" fillId="0" borderId="16" xfId="0" applyNumberFormat="1" applyFont="1" applyBorder="1" applyAlignment="1">
      <alignment horizontal="right" vertical="center"/>
    </xf>
    <xf numFmtId="185" fontId="58" fillId="0" borderId="17" xfId="0" applyNumberFormat="1" applyFont="1" applyBorder="1" applyAlignment="1">
      <alignment horizontal="right" vertical="center"/>
    </xf>
    <xf numFmtId="0" fontId="58" fillId="0" borderId="3" xfId="0" applyFont="1" applyBorder="1" applyAlignment="1">
      <alignment horizontal="center" vertical="center"/>
    </xf>
    <xf numFmtId="0" fontId="58" fillId="0" borderId="20" xfId="0" applyFont="1" applyBorder="1" applyAlignment="1">
      <alignment horizontal="center" vertical="center"/>
    </xf>
    <xf numFmtId="0" fontId="58" fillId="0" borderId="4" xfId="0" applyFont="1" applyBorder="1" applyAlignment="1">
      <alignment horizontal="center" vertical="center"/>
    </xf>
    <xf numFmtId="0" fontId="58" fillId="0" borderId="25" xfId="0" applyFont="1" applyBorder="1" applyAlignment="1">
      <alignment horizontal="center" vertical="center"/>
    </xf>
    <xf numFmtId="0" fontId="58" fillId="0" borderId="17" xfId="0" applyFont="1" applyBorder="1" applyAlignment="1">
      <alignment horizontal="center" vertical="center"/>
    </xf>
    <xf numFmtId="186" fontId="58" fillId="0" borderId="5" xfId="0" applyNumberFormat="1" applyFont="1" applyBorder="1" applyProtection="1">
      <alignment vertical="center"/>
      <protection locked="0"/>
    </xf>
    <xf numFmtId="186" fontId="50" fillId="0" borderId="2" xfId="0" applyNumberFormat="1" applyFont="1" applyBorder="1" applyProtection="1">
      <alignment vertical="center"/>
      <protection locked="0"/>
    </xf>
    <xf numFmtId="186" fontId="58" fillId="0" borderId="5" xfId="0" applyNumberFormat="1" applyFont="1" applyBorder="1" applyAlignment="1" applyProtection="1">
      <alignment horizontal="right" vertical="center"/>
      <protection locked="0"/>
    </xf>
    <xf numFmtId="0" fontId="58" fillId="0" borderId="5" xfId="0" applyFont="1" applyBorder="1" applyAlignment="1">
      <alignment horizontal="center" vertical="center"/>
    </xf>
    <xf numFmtId="0" fontId="58" fillId="0" borderId="2" xfId="0" applyFont="1" applyBorder="1" applyAlignment="1">
      <alignment horizontal="center" vertical="center"/>
    </xf>
    <xf numFmtId="0" fontId="62" fillId="0" borderId="16" xfId="0" applyFont="1" applyBorder="1" applyAlignment="1">
      <alignment horizontal="center" vertical="center"/>
    </xf>
    <xf numFmtId="0" fontId="62" fillId="0" borderId="17" xfId="0" applyFont="1" applyBorder="1" applyAlignment="1">
      <alignment horizontal="center" vertical="center"/>
    </xf>
    <xf numFmtId="0" fontId="60" fillId="0" borderId="16" xfId="0" applyFont="1" applyBorder="1" applyAlignment="1">
      <alignment horizontal="center" vertical="center" wrapText="1"/>
    </xf>
    <xf numFmtId="0" fontId="60" fillId="0" borderId="17" xfId="0" applyFont="1" applyBorder="1" applyAlignment="1">
      <alignment horizontal="center" vertical="center" wrapText="1"/>
    </xf>
    <xf numFmtId="189" fontId="54" fillId="0" borderId="12" xfId="0" applyNumberFormat="1" applyFont="1" applyBorder="1" applyAlignment="1">
      <alignment vertical="center" shrinkToFit="1"/>
    </xf>
    <xf numFmtId="0" fontId="58" fillId="0" borderId="13" xfId="0" applyFont="1" applyBorder="1" applyAlignment="1">
      <alignment horizontal="center" vertical="center"/>
    </xf>
    <xf numFmtId="0" fontId="58" fillId="0" borderId="14" xfId="0" applyFont="1" applyBorder="1" applyAlignment="1">
      <alignment horizontal="center"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58" fillId="0" borderId="12" xfId="0" applyFont="1" applyBorder="1" applyAlignment="1">
      <alignment horizontal="center" vertical="center"/>
    </xf>
    <xf numFmtId="0" fontId="58" fillId="0" borderId="18" xfId="0" applyFont="1" applyBorder="1" applyAlignment="1">
      <alignment horizontal="center" vertical="center"/>
    </xf>
    <xf numFmtId="0" fontId="58" fillId="0" borderId="13"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2"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2" xfId="0" applyFont="1" applyBorder="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horizontal="center" vertical="center"/>
    </xf>
    <xf numFmtId="0" fontId="54" fillId="0" borderId="0" xfId="0" applyFont="1" applyAlignment="1">
      <alignment horizontal="center" vertical="center" shrinkToFit="1"/>
    </xf>
    <xf numFmtId="49" fontId="56" fillId="2" borderId="6" xfId="0" applyNumberFormat="1" applyFont="1" applyFill="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0" fontId="54" fillId="0" borderId="0" xfId="0" applyFont="1" applyAlignment="1">
      <alignment horizontal="center" vertical="center"/>
    </xf>
    <xf numFmtId="0" fontId="47" fillId="0" borderId="0" xfId="0" applyFont="1" applyAlignment="1">
      <alignment horizontal="center" vertical="center"/>
    </xf>
    <xf numFmtId="0" fontId="50" fillId="0" borderId="0" xfId="0" applyFont="1" applyAlignment="1">
      <alignment horizontal="right" vertical="center"/>
    </xf>
    <xf numFmtId="0" fontId="54"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54" fillId="0" borderId="0" xfId="0" applyFont="1" applyAlignment="1">
      <alignment horizontal="left" vertical="center"/>
    </xf>
    <xf numFmtId="0" fontId="50" fillId="0" borderId="0" xfId="0" applyFont="1" applyAlignment="1">
      <alignment horizontal="left" vertical="center"/>
    </xf>
    <xf numFmtId="0" fontId="0" fillId="0" borderId="0" xfId="0" applyAlignment="1">
      <alignment horizontal="right" vertical="center" wrapText="1" shrinkToFit="1"/>
    </xf>
    <xf numFmtId="0" fontId="73" fillId="0" borderId="0" xfId="0" applyFont="1" applyBorder="1" applyAlignment="1">
      <alignment horizontal="center" vertical="center"/>
    </xf>
    <xf numFmtId="0" fontId="0" fillId="5" borderId="35" xfId="0" applyFill="1" applyBorder="1" applyAlignment="1">
      <alignment vertical="center"/>
    </xf>
    <xf numFmtId="0" fontId="0" fillId="5" borderId="33" xfId="0" applyFill="1" applyBorder="1" applyAlignment="1">
      <alignment vertical="center"/>
    </xf>
    <xf numFmtId="0" fontId="0" fillId="5" borderId="42" xfId="0" applyFill="1" applyBorder="1" applyAlignment="1">
      <alignment vertical="center"/>
    </xf>
    <xf numFmtId="0" fontId="72" fillId="0" borderId="0" xfId="0" applyFont="1" applyBorder="1" applyAlignment="1">
      <alignment vertical="center"/>
    </xf>
    <xf numFmtId="0" fontId="72" fillId="0" borderId="0" xfId="0" applyFont="1" applyBorder="1" applyAlignment="1">
      <alignment vertical="center" shrinkToFit="1"/>
    </xf>
    <xf numFmtId="0" fontId="39" fillId="0" borderId="0" xfId="0" applyFont="1" applyBorder="1" applyAlignment="1">
      <alignment horizontal="center" vertical="center" shrinkToFit="1"/>
    </xf>
    <xf numFmtId="0" fontId="90" fillId="12" borderId="5" xfId="0" applyFont="1" applyFill="1" applyBorder="1" applyAlignment="1">
      <alignment horizontal="center" vertical="center"/>
    </xf>
    <xf numFmtId="0" fontId="90" fillId="12" borderId="18" xfId="0" applyFont="1" applyFill="1" applyBorder="1" applyAlignment="1">
      <alignment horizontal="center" vertical="center"/>
    </xf>
    <xf numFmtId="0" fontId="90" fillId="12" borderId="2" xfId="0" applyFont="1" applyFill="1" applyBorder="1" applyAlignment="1">
      <alignment horizontal="center" vertical="center"/>
    </xf>
    <xf numFmtId="0" fontId="90" fillId="13" borderId="5" xfId="0" applyFont="1" applyFill="1" applyBorder="1" applyAlignment="1">
      <alignment horizontal="center" vertical="center"/>
    </xf>
    <xf numFmtId="0" fontId="90" fillId="13" borderId="18" xfId="0" applyFont="1" applyFill="1" applyBorder="1" applyAlignment="1">
      <alignment horizontal="center" vertical="center"/>
    </xf>
    <xf numFmtId="0" fontId="90" fillId="13" borderId="2" xfId="0" applyFont="1" applyFill="1" applyBorder="1" applyAlignment="1">
      <alignment horizontal="center" vertical="center"/>
    </xf>
    <xf numFmtId="0" fontId="83" fillId="0" borderId="0" xfId="0" applyFont="1" applyBorder="1" applyAlignment="1">
      <alignment horizontal="center" vertical="center"/>
    </xf>
    <xf numFmtId="0" fontId="90" fillId="8" borderId="5" xfId="0" applyFont="1" applyFill="1" applyBorder="1" applyAlignment="1">
      <alignment horizontal="center" vertical="center"/>
    </xf>
    <xf numFmtId="0" fontId="90" fillId="8" borderId="18" xfId="0" applyFont="1" applyFill="1" applyBorder="1" applyAlignment="1">
      <alignment horizontal="center" vertical="center"/>
    </xf>
    <xf numFmtId="0" fontId="90" fillId="8" borderId="2" xfId="0" applyFont="1" applyFill="1" applyBorder="1" applyAlignment="1">
      <alignment horizontal="center" vertical="center"/>
    </xf>
    <xf numFmtId="0" fontId="90" fillId="9" borderId="5" xfId="0" applyFont="1" applyFill="1" applyBorder="1" applyAlignment="1">
      <alignment horizontal="center" vertical="center"/>
    </xf>
    <xf numFmtId="0" fontId="90" fillId="9" borderId="18" xfId="0" applyFont="1" applyFill="1" applyBorder="1" applyAlignment="1">
      <alignment horizontal="center" vertical="center"/>
    </xf>
    <xf numFmtId="0" fontId="90" fillId="9" borderId="2" xfId="0" applyFont="1" applyFill="1" applyBorder="1" applyAlignment="1">
      <alignment horizontal="center" vertical="center"/>
    </xf>
    <xf numFmtId="0" fontId="90" fillId="10" borderId="5" xfId="0" applyFont="1" applyFill="1" applyBorder="1" applyAlignment="1">
      <alignment horizontal="center" vertical="center"/>
    </xf>
    <xf numFmtId="0" fontId="90" fillId="10" borderId="18" xfId="0" applyFont="1" applyFill="1" applyBorder="1" applyAlignment="1">
      <alignment horizontal="center" vertical="center"/>
    </xf>
    <xf numFmtId="0" fontId="90" fillId="10" borderId="2" xfId="0" applyFont="1" applyFill="1" applyBorder="1" applyAlignment="1">
      <alignment horizontal="center" vertical="center"/>
    </xf>
    <xf numFmtId="0" fontId="90" fillId="11" borderId="5" xfId="0" applyFont="1" applyFill="1" applyBorder="1" applyAlignment="1">
      <alignment horizontal="center" vertical="center"/>
    </xf>
    <xf numFmtId="0" fontId="90" fillId="11" borderId="18" xfId="0" applyFont="1" applyFill="1" applyBorder="1" applyAlignment="1">
      <alignment horizontal="center" vertical="center"/>
    </xf>
    <xf numFmtId="0" fontId="90" fillId="11" borderId="2" xfId="0" applyFont="1" applyFill="1" applyBorder="1" applyAlignment="1">
      <alignment horizontal="center" vertical="center"/>
    </xf>
  </cellXfs>
  <cellStyles count="11">
    <cellStyle name="ハイパーリンク" xfId="9" builtinId="8"/>
    <cellStyle name="ハイパーリンク 2" xfId="5" xr:uid="{00000000-0005-0000-0000-000000000000}"/>
    <cellStyle name="桁区切り" xfId="10" builtinId="6"/>
    <cellStyle name="桁区切り 2" xfId="7" xr:uid="{00000000-0005-0000-0000-000001000000}"/>
    <cellStyle name="通貨 2" xfId="8"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 name="標準 6" xfId="6" xr:uid="{00000000-0005-0000-0000-000008000000}"/>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79998168889431442"/>
        </patternFill>
      </fill>
    </dxf>
    <dxf>
      <fill>
        <patternFill>
          <bgColor rgb="FFFCE4D6"/>
        </patternFill>
      </fill>
    </dxf>
    <dxf>
      <fill>
        <patternFill>
          <bgColor rgb="FFDDEBF7"/>
        </patternFill>
      </fill>
    </dxf>
    <dxf>
      <fill>
        <patternFill>
          <bgColor rgb="FFFFEBFF"/>
        </patternFill>
      </fill>
    </dxf>
    <dxf>
      <fill>
        <patternFill>
          <bgColor rgb="FFFFF2CC"/>
        </patternFill>
      </fill>
    </dxf>
    <dxf>
      <fill>
        <patternFill>
          <bgColor rgb="FFEBEB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dxf>
    <dxf>
      <font>
        <color theme="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rgb="FFFFFFCC"/>
          </stop>
          <stop position="1">
            <color auto="1"/>
          </stop>
        </gradientFill>
      </fill>
    </dxf>
    <dxf>
      <fill>
        <patternFill>
          <bgColor rgb="FFFFFFCC"/>
        </patternFill>
      </fill>
    </dxf>
    <dxf>
      <fill>
        <gradientFill degree="90">
          <stop position="0">
            <color rgb="FFFFFFCC"/>
          </stop>
          <stop position="1">
            <color auto="1"/>
          </stop>
        </gradientFill>
      </fill>
    </dxf>
    <dxf>
      <fill>
        <patternFill>
          <bgColor rgb="FFFFFFCC"/>
        </patternFill>
      </fill>
    </dxf>
    <dxf>
      <fill>
        <gradientFill degree="90">
          <stop position="0">
            <color rgb="FFFFFFCC"/>
          </stop>
          <stop position="1">
            <color auto="1"/>
          </stop>
        </gradientFill>
      </fill>
    </dxf>
    <dxf>
      <fill>
        <gradientFill degree="90">
          <stop position="0">
            <color rgb="FFFFFFCC"/>
          </stop>
          <stop position="1">
            <color auto="1"/>
          </stop>
        </gradient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gradientFill degree="90">
          <stop position="0">
            <color rgb="FFFFFFCC"/>
          </stop>
          <stop position="1">
            <color auto="1"/>
          </stop>
        </gradientFill>
      </fill>
    </dxf>
    <dxf>
      <fill>
        <patternFill>
          <bgColor rgb="FFFFFFCC"/>
        </patternFill>
      </fill>
    </dxf>
    <dxf>
      <fill>
        <gradientFill degree="90">
          <stop position="0">
            <color rgb="FFFFFFCC"/>
          </stop>
          <stop position="1">
            <color auto="1"/>
          </stop>
        </gradientFill>
      </fill>
    </dxf>
    <dxf>
      <fill>
        <gradientFill degree="90">
          <stop position="0">
            <color rgb="FFFFFFCC"/>
          </stop>
          <stop position="1">
            <color auto="1"/>
          </stop>
        </gradientFill>
      </fill>
    </dxf>
    <dxf>
      <font>
        <color theme="0"/>
      </font>
    </dxf>
    <dxf>
      <fill>
        <gradientFill degree="90">
          <stop position="0">
            <color rgb="FFFFFFCC"/>
          </stop>
          <stop position="1">
            <color auto="1"/>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ill>
        <gradientFill degree="90">
          <stop position="0">
            <color rgb="FFFFFFCC"/>
          </stop>
          <stop position="1">
            <color auto="1"/>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ont>
        <color theme="0"/>
      </font>
    </dxf>
    <dxf>
      <font>
        <color theme="0"/>
      </font>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ont>
        <color theme="0"/>
      </font>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ill>
        <gradientFill degree="90">
          <stop position="0">
            <color rgb="FFFFFFCC"/>
          </stop>
          <stop position="1">
            <color rgb="FFFFFFCC"/>
          </stop>
        </gradientFill>
      </fill>
    </dxf>
    <dxf>
      <font>
        <color theme="0"/>
      </font>
    </dxf>
    <dxf>
      <font>
        <color theme="0"/>
      </font>
    </dxf>
    <dxf>
      <fill>
        <gradientFill degree="90">
          <stop position="0">
            <color rgb="FFFFFFCC"/>
          </stop>
          <stop position="1">
            <color rgb="FFFFFFCC"/>
          </stop>
        </gradientFill>
      </fill>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ont>
        <color auto="1"/>
      </font>
    </dxf>
    <dxf>
      <font>
        <color theme="0"/>
      </font>
    </dxf>
    <dxf>
      <fill>
        <gradientFill degree="90">
          <stop position="0">
            <color rgb="FFFFFFCC"/>
          </stop>
          <stop position="1">
            <color rgb="FFFFFFCC"/>
          </stop>
        </gradientFill>
      </fill>
    </dxf>
    <dxf>
      <font>
        <color theme="0"/>
      </font>
    </dxf>
    <dxf>
      <font>
        <color auto="1"/>
      </font>
    </dxf>
    <dxf>
      <font>
        <color theme="0"/>
      </font>
    </dxf>
    <dxf>
      <fill>
        <gradientFill degree="90">
          <stop position="0">
            <color rgb="FFFFFFCC"/>
          </stop>
          <stop position="1">
            <color rgb="FFFFFFCC"/>
          </stop>
        </gradientFill>
      </fill>
    </dxf>
    <dxf>
      <font>
        <color theme="0"/>
      </font>
    </dxf>
    <dxf>
      <font>
        <color theme="0"/>
      </font>
    </dxf>
    <dxf>
      <font>
        <color auto="1"/>
      </font>
    </dxf>
    <dxf>
      <font>
        <color theme="0"/>
      </font>
    </dxf>
    <dxf>
      <font>
        <color theme="0"/>
      </font>
    </dxf>
    <dxf>
      <fill>
        <gradientFill degree="90">
          <stop position="0">
            <color rgb="FFFFFFCC"/>
          </stop>
          <stop position="1">
            <color rgb="FFFFFFCC"/>
          </stop>
        </gradientFill>
      </fill>
    </dxf>
    <dxf>
      <fill>
        <gradientFill degree="90">
          <stop position="0">
            <color rgb="FFFFFFCC"/>
          </stop>
          <stop position="1">
            <color rgb="FFFFFFCC"/>
          </stop>
        </gradientFill>
      </fill>
    </dxf>
    <dxf>
      <font>
        <color theme="0"/>
      </font>
    </dxf>
    <dxf>
      <font>
        <color theme="0"/>
      </font>
    </dxf>
    <dxf>
      <fill>
        <gradientFill degree="90">
          <stop position="0">
            <color rgb="FFFFFFCC"/>
          </stop>
          <stop position="1">
            <color rgb="FFFFFFCC"/>
          </stop>
        </gradientFill>
      </fill>
    </dxf>
    <dxf>
      <fill>
        <gradientFill degree="90">
          <stop position="0">
            <color rgb="FFFFFF99"/>
          </stop>
          <stop position="1">
            <color rgb="FFFFFF99"/>
          </stop>
        </gradientFill>
      </fill>
    </dxf>
    <dxf>
      <fill>
        <gradientFill degree="90">
          <stop position="0">
            <color rgb="FFFFFF99"/>
          </stop>
          <stop position="1">
            <color rgb="FFFFFF99"/>
          </stop>
        </gradientFill>
      </fill>
    </dxf>
    <dxf>
      <font>
        <color theme="0"/>
      </font>
      <fill>
        <patternFill patternType="none">
          <bgColor auto="1"/>
        </patternFill>
      </fill>
    </dxf>
    <dxf>
      <fill>
        <gradientFill degree="90">
          <stop position="0">
            <color rgb="FFFFFF99"/>
          </stop>
          <stop position="1">
            <color rgb="FFFFFF99"/>
          </stop>
        </gradientFill>
      </fill>
    </dxf>
    <dxf>
      <font>
        <color theme="0"/>
      </font>
      <fill>
        <patternFill patternType="none">
          <bgColor auto="1"/>
        </patternFill>
      </fill>
    </dxf>
    <dxf>
      <fill>
        <gradientFill degree="90">
          <stop position="0">
            <color rgb="FFFFFF99"/>
          </stop>
          <stop position="1">
            <color rgb="FFFFFF99"/>
          </stop>
        </gradientFill>
      </fill>
    </dxf>
    <dxf>
      <fill>
        <gradientFill degree="90">
          <stop position="0">
            <color rgb="FFFFFF99"/>
          </stop>
          <stop position="1">
            <color rgb="FFFFFF99"/>
          </stop>
        </gradientFill>
      </fill>
    </dxf>
  </dxfs>
  <tableStyles count="0" defaultTableStyle="TableStyleMedium2" defaultPivotStyle="PivotStyleLight16"/>
  <colors>
    <mruColors>
      <color rgb="FF65AC3E"/>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18</xdr:col>
      <xdr:colOff>311150</xdr:colOff>
      <xdr:row>8</xdr:row>
      <xdr:rowOff>241300</xdr:rowOff>
    </xdr:from>
    <xdr:to>
      <xdr:col>21</xdr:col>
      <xdr:colOff>547594</xdr:colOff>
      <xdr:row>16</xdr:row>
      <xdr:rowOff>249705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702425" y="1746250"/>
          <a:ext cx="1588994" cy="2142005"/>
          <a:chOff x="6192931" y="1543050"/>
          <a:chExt cx="1588994" cy="2142005"/>
        </a:xfrm>
      </xdr:grpSpPr>
      <xdr:sp macro="" textlink="">
        <xdr:nvSpPr>
          <xdr:cNvPr id="6" name="四角形吹き出し 1">
            <a:extLst>
              <a:ext uri="{FF2B5EF4-FFF2-40B4-BE49-F238E27FC236}">
                <a16:creationId xmlns:a16="http://schemas.microsoft.com/office/drawing/2014/main" id="{00000000-0008-0000-0100-000006000000}"/>
              </a:ext>
            </a:extLst>
          </xdr:cNvPr>
          <xdr:cNvSpPr/>
        </xdr:nvSpPr>
        <xdr:spPr>
          <a:xfrm>
            <a:off x="6253441" y="1543050"/>
            <a:ext cx="1528484" cy="2142005"/>
          </a:xfrm>
          <a:prstGeom prst="wedgeRectCallout">
            <a:avLst>
              <a:gd name="adj1" fmla="val 3819"/>
              <a:gd name="adj2" fmla="val -82107"/>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192931" y="1642782"/>
            <a:ext cx="1503269" cy="1919568"/>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つくば市医療機関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203200</xdr:colOff>
      <xdr:row>7</xdr:row>
      <xdr:rowOff>19050</xdr:rowOff>
    </xdr:from>
    <xdr:to>
      <xdr:col>22</xdr:col>
      <xdr:colOff>494242</xdr:colOff>
      <xdr:row>15</xdr:row>
      <xdr:rowOff>127000</xdr:rowOff>
    </xdr:to>
    <xdr:grpSp>
      <xdr:nvGrpSpPr>
        <xdr:cNvPr id="2" name="グループ化 10">
          <a:extLst>
            <a:ext uri="{FF2B5EF4-FFF2-40B4-BE49-F238E27FC236}">
              <a16:creationId xmlns:a16="http://schemas.microsoft.com/office/drawing/2014/main" id="{00000000-0008-0000-0200-000002000000}"/>
            </a:ext>
          </a:extLst>
        </xdr:cNvPr>
        <xdr:cNvGrpSpPr>
          <a:grpSpLocks/>
        </xdr:cNvGrpSpPr>
      </xdr:nvGrpSpPr>
      <xdr:grpSpPr bwMode="auto">
        <a:xfrm>
          <a:off x="7242175" y="1362075"/>
          <a:ext cx="1710267" cy="2393950"/>
          <a:chOff x="7021606" y="1173818"/>
          <a:chExt cx="1498786" cy="2008286"/>
        </a:xfrm>
      </xdr:grpSpPr>
      <xdr:sp macro="" textlink="">
        <xdr:nvSpPr>
          <xdr:cNvPr id="3" name="四角形吹き出し 11">
            <a:extLst>
              <a:ext uri="{FF2B5EF4-FFF2-40B4-BE49-F238E27FC236}">
                <a16:creationId xmlns:a16="http://schemas.microsoft.com/office/drawing/2014/main" id="{00000000-0008-0000-0200-000003000000}"/>
              </a:ext>
            </a:extLst>
          </xdr:cNvPr>
          <xdr:cNvSpPr/>
        </xdr:nvSpPr>
        <xdr:spPr>
          <a:xfrm>
            <a:off x="7039556" y="1173818"/>
            <a:ext cx="1480836" cy="1912282"/>
          </a:xfrm>
          <a:prstGeom prst="wedgeRectCallout">
            <a:avLst>
              <a:gd name="adj1" fmla="val 11561"/>
              <a:gd name="adj2" fmla="val -63229"/>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21606" y="1251871"/>
            <a:ext cx="1453912" cy="1930233"/>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つくば市医療機関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報告書は、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352425</xdr:colOff>
      <xdr:row>6</xdr:row>
      <xdr:rowOff>0</xdr:rowOff>
    </xdr:from>
    <xdr:to>
      <xdr:col>22</xdr:col>
      <xdr:colOff>314325</xdr:colOff>
      <xdr:row>12</xdr:row>
      <xdr:rowOff>38100</xdr:rowOff>
    </xdr:to>
    <xdr:grpSp>
      <xdr:nvGrpSpPr>
        <xdr:cNvPr id="2" name="グループ化 1">
          <a:extLst>
            <a:ext uri="{FF2B5EF4-FFF2-40B4-BE49-F238E27FC236}">
              <a16:creationId xmlns:a16="http://schemas.microsoft.com/office/drawing/2014/main" id="{00000000-0008-0000-0300-000002000000}"/>
            </a:ext>
          </a:extLst>
        </xdr:cNvPr>
        <xdr:cNvGrpSpPr>
          <a:grpSpLocks/>
        </xdr:cNvGrpSpPr>
      </xdr:nvGrpSpPr>
      <xdr:grpSpPr bwMode="auto">
        <a:xfrm>
          <a:off x="7191375" y="1295400"/>
          <a:ext cx="1524000" cy="1847850"/>
          <a:chOff x="7021606" y="1173818"/>
          <a:chExt cx="1498786" cy="1912282"/>
        </a:xfrm>
      </xdr:grpSpPr>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7040459" y="1173818"/>
            <a:ext cx="1479933" cy="1912282"/>
          </a:xfrm>
          <a:prstGeom prst="wedgeRectCallout">
            <a:avLst>
              <a:gd name="adj1" fmla="val 11561"/>
              <a:gd name="adj2" fmla="val -63229"/>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21606" y="1253084"/>
            <a:ext cx="1451654" cy="15952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つくば市医療機関</a:t>
            </a:r>
            <a:endParaRPr kumimoji="1" lang="en-US" altLang="ja-JP" sz="1100" b="1">
              <a:solidFill>
                <a:srgbClr val="FF0000"/>
              </a:solidFill>
            </a:endParaRPr>
          </a:p>
          <a:p>
            <a:r>
              <a:rPr kumimoji="1" lang="ja-JP" altLang="en-US" sz="1100" b="1">
                <a:solidFill>
                  <a:srgbClr val="FF0000"/>
                </a:solidFill>
              </a:rPr>
              <a:t>コード</a:t>
            </a:r>
            <a:r>
              <a:rPr kumimoji="1" lang="en-US" altLang="ja-JP" sz="1100" b="1">
                <a:solidFill>
                  <a:srgbClr val="FF0000"/>
                </a:solidFill>
                <a:effectLst/>
                <a:latin typeface="+mn-lt"/>
                <a:ea typeface="+mn-ea"/>
                <a:cs typeface="+mn-cs"/>
              </a:rPr>
              <a:t>(3</a:t>
            </a:r>
            <a:r>
              <a:rPr kumimoji="1" lang="ja-JP" altLang="ja-JP" sz="1100" b="1">
                <a:solidFill>
                  <a:srgbClr val="FF0000"/>
                </a:solidFill>
                <a:effectLst/>
                <a:latin typeface="+mn-lt"/>
                <a:ea typeface="+mn-ea"/>
                <a:cs typeface="+mn-cs"/>
              </a:rPr>
              <a:t>桁</a:t>
            </a:r>
            <a:r>
              <a:rPr kumimoji="1" lang="en-US" altLang="ja-JP" sz="1100" b="1">
                <a:solidFill>
                  <a:srgbClr val="FF0000"/>
                </a:solidFill>
                <a:effectLst/>
                <a:latin typeface="+mn-lt"/>
                <a:ea typeface="+mn-ea"/>
                <a:cs typeface="+mn-cs"/>
              </a:rPr>
              <a:t>)</a:t>
            </a:r>
            <a:r>
              <a:rPr kumimoji="1" lang="ja-JP" altLang="en-US" sz="1100"/>
              <a:t>を入力すると</a:t>
            </a:r>
            <a:endParaRPr kumimoji="1" lang="en-US" altLang="ja-JP" sz="1100"/>
          </a:p>
          <a:p>
            <a:r>
              <a:rPr kumimoji="1" lang="ja-JP" altLang="en-US" sz="1100"/>
              <a:t>医療機関名等が</a:t>
            </a:r>
            <a:endParaRPr kumimoji="1" lang="en-US" altLang="ja-JP" sz="1100"/>
          </a:p>
          <a:p>
            <a:r>
              <a:rPr kumimoji="1" lang="ja-JP" altLang="en-US" sz="1100"/>
              <a:t>自動で入力されます。</a:t>
            </a:r>
            <a:endParaRPr kumimoji="1" lang="en-US" altLang="ja-JP" sz="1100"/>
          </a:p>
          <a:p>
            <a:endParaRPr kumimoji="1" lang="en-US" altLang="ja-JP" sz="1100"/>
          </a:p>
          <a:p>
            <a:r>
              <a:rPr kumimoji="1" lang="ja-JP" altLang="en-US" sz="1100"/>
              <a:t>報告書は、</a:t>
            </a:r>
            <a:endParaRPr kumimoji="1" lang="en-US" altLang="ja-JP" sz="1100"/>
          </a:p>
          <a:p>
            <a:r>
              <a:rPr kumimoji="1" lang="ja-JP" altLang="en-US" sz="1100"/>
              <a:t>薄く色付いた枠の</a:t>
            </a:r>
            <a:endParaRPr kumimoji="1" lang="en-US" altLang="ja-JP" sz="1100"/>
          </a:p>
          <a:p>
            <a:r>
              <a:rPr kumimoji="1" lang="ja-JP" altLang="en-US" sz="1100"/>
              <a:t>入力をお願いします。</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38100</xdr:colOff>
      <xdr:row>6</xdr:row>
      <xdr:rowOff>6350</xdr:rowOff>
    </xdr:from>
    <xdr:to>
      <xdr:col>21</xdr:col>
      <xdr:colOff>381000</xdr:colOff>
      <xdr:row>9</xdr:row>
      <xdr:rowOff>184150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6334125" y="1587500"/>
          <a:ext cx="1609725" cy="1511300"/>
          <a:chOff x="7021606" y="1173818"/>
          <a:chExt cx="1498786" cy="1912282"/>
        </a:xfrm>
      </xdr:grpSpPr>
      <xdr:sp macro="" textlink="">
        <xdr:nvSpPr>
          <xdr:cNvPr id="3" name="四角形吹き出し 1">
            <a:extLst>
              <a:ext uri="{FF2B5EF4-FFF2-40B4-BE49-F238E27FC236}">
                <a16:creationId xmlns:a16="http://schemas.microsoft.com/office/drawing/2014/main" id="{00000000-0008-0000-0400-000003000000}"/>
              </a:ext>
            </a:extLst>
          </xdr:cNvPr>
          <xdr:cNvSpPr/>
        </xdr:nvSpPr>
        <xdr:spPr>
          <a:xfrm>
            <a:off x="7044016" y="1173818"/>
            <a:ext cx="1476376" cy="1912282"/>
          </a:xfrm>
          <a:prstGeom prst="wedgeRectCallout">
            <a:avLst>
              <a:gd name="adj1" fmla="val 11561"/>
              <a:gd name="adj2" fmla="val -63229"/>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021606" y="1252257"/>
            <a:ext cx="1456763" cy="1591236"/>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予防接種用医療機関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50800</xdr:colOff>
      <xdr:row>6</xdr:row>
      <xdr:rowOff>228600</xdr:rowOff>
    </xdr:from>
    <xdr:to>
      <xdr:col>23</xdr:col>
      <xdr:colOff>3881</xdr:colOff>
      <xdr:row>14</xdr:row>
      <xdr:rowOff>368653</xdr:rowOff>
    </xdr:to>
    <xdr:grpSp>
      <xdr:nvGrpSpPr>
        <xdr:cNvPr id="2" name="グループ化 1">
          <a:extLst>
            <a:ext uri="{FF2B5EF4-FFF2-40B4-BE49-F238E27FC236}">
              <a16:creationId xmlns:a16="http://schemas.microsoft.com/office/drawing/2014/main" id="{00000000-0008-0000-0600-000002000000}"/>
            </a:ext>
          </a:extLst>
        </xdr:cNvPr>
        <xdr:cNvGrpSpPr>
          <a:grpSpLocks/>
        </xdr:cNvGrpSpPr>
      </xdr:nvGrpSpPr>
      <xdr:grpSpPr bwMode="auto">
        <a:xfrm>
          <a:off x="7404100" y="1371600"/>
          <a:ext cx="1753306" cy="1759303"/>
          <a:chOff x="7021605" y="1193134"/>
          <a:chExt cx="1498787" cy="1912282"/>
        </a:xfrm>
      </xdr:grpSpPr>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040459" y="1193134"/>
            <a:ext cx="1479933" cy="1912282"/>
          </a:xfrm>
          <a:prstGeom prst="wedgeRectCallout">
            <a:avLst>
              <a:gd name="adj1" fmla="val -46039"/>
              <a:gd name="adj2" fmla="val -68279"/>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7021605" y="1253084"/>
            <a:ext cx="1469684" cy="1647077"/>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つくば市医療機関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報告書は、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50800</xdr:colOff>
      <xdr:row>6</xdr:row>
      <xdr:rowOff>222250</xdr:rowOff>
    </xdr:from>
    <xdr:to>
      <xdr:col>23</xdr:col>
      <xdr:colOff>3881</xdr:colOff>
      <xdr:row>14</xdr:row>
      <xdr:rowOff>362303</xdr:rowOff>
    </xdr:to>
    <xdr:grpSp>
      <xdr:nvGrpSpPr>
        <xdr:cNvPr id="2" name="グループ化 1">
          <a:extLst>
            <a:ext uri="{FF2B5EF4-FFF2-40B4-BE49-F238E27FC236}">
              <a16:creationId xmlns:a16="http://schemas.microsoft.com/office/drawing/2014/main" id="{00000000-0008-0000-0800-000002000000}"/>
            </a:ext>
          </a:extLst>
        </xdr:cNvPr>
        <xdr:cNvGrpSpPr>
          <a:grpSpLocks/>
        </xdr:cNvGrpSpPr>
      </xdr:nvGrpSpPr>
      <xdr:grpSpPr bwMode="auto">
        <a:xfrm>
          <a:off x="7994650" y="1365250"/>
          <a:ext cx="1924756" cy="1759303"/>
          <a:chOff x="7021605" y="1193134"/>
          <a:chExt cx="1498787" cy="1912282"/>
        </a:xfrm>
      </xdr:grpSpPr>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7040459" y="1193134"/>
            <a:ext cx="1479933" cy="1912282"/>
          </a:xfrm>
          <a:prstGeom prst="wedgeRectCallout">
            <a:avLst>
              <a:gd name="adj1" fmla="val -46039"/>
              <a:gd name="adj2" fmla="val -68279"/>
            </a:avLst>
          </a:prstGeom>
          <a:solidFill>
            <a:srgbClr val="FFFF00"/>
          </a:solidFill>
          <a:ln w="254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7021605" y="1253084"/>
            <a:ext cx="1469684" cy="1647077"/>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つくば市医療機関</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コード</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を入力すると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医療機関名等が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自動で入力されます。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報告書は、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薄く色付いた枠の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入力をお願いします。</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48682</xdr:colOff>
      <xdr:row>7</xdr:row>
      <xdr:rowOff>315383</xdr:rowOff>
    </xdr:from>
    <xdr:to>
      <xdr:col>21</xdr:col>
      <xdr:colOff>139700</xdr:colOff>
      <xdr:row>16</xdr:row>
      <xdr:rowOff>203200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6735232" y="1544108"/>
          <a:ext cx="1653118" cy="2221442"/>
          <a:chOff x="7046382" y="1877483"/>
          <a:chExt cx="1615018" cy="1722967"/>
        </a:xfrm>
      </xdr:grpSpPr>
      <xdr:sp macro="" textlink="">
        <xdr:nvSpPr>
          <xdr:cNvPr id="4" name="四角形吹き出し 2">
            <a:extLst>
              <a:ext uri="{FF2B5EF4-FFF2-40B4-BE49-F238E27FC236}">
                <a16:creationId xmlns:a16="http://schemas.microsoft.com/office/drawing/2014/main" id="{00000000-0008-0000-0A00-000004000000}"/>
              </a:ext>
            </a:extLst>
          </xdr:cNvPr>
          <xdr:cNvSpPr/>
        </xdr:nvSpPr>
        <xdr:spPr>
          <a:xfrm>
            <a:off x="7046382" y="1877483"/>
            <a:ext cx="1615018" cy="1595967"/>
          </a:xfrm>
          <a:prstGeom prst="wedgeRectCallout">
            <a:avLst>
              <a:gd name="adj1" fmla="val 3819"/>
              <a:gd name="adj2" fmla="val -8210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7050617" y="1882776"/>
            <a:ext cx="1566333" cy="171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つくば市医療機関</a:t>
            </a:r>
            <a:endParaRPr kumimoji="1" lang="en-US" altLang="ja-JP" sz="1100" b="1">
              <a:solidFill>
                <a:srgbClr val="FF0000"/>
              </a:solidFill>
            </a:endParaRPr>
          </a:p>
          <a:p>
            <a:r>
              <a:rPr kumimoji="1" lang="ja-JP" altLang="en-US" sz="1100" b="1">
                <a:solidFill>
                  <a:srgbClr val="FF0000"/>
                </a:solidFill>
              </a:rPr>
              <a:t>コード</a:t>
            </a:r>
            <a:r>
              <a:rPr kumimoji="1" lang="en-US" altLang="ja-JP" sz="1100" b="1">
                <a:solidFill>
                  <a:srgbClr val="FF0000"/>
                </a:solidFill>
              </a:rPr>
              <a:t>(3</a:t>
            </a:r>
            <a:r>
              <a:rPr kumimoji="1" lang="ja-JP" altLang="en-US" sz="1100" b="1">
                <a:solidFill>
                  <a:srgbClr val="FF0000"/>
                </a:solidFill>
              </a:rPr>
              <a:t>桁</a:t>
            </a:r>
            <a:r>
              <a:rPr kumimoji="1" lang="en-US" altLang="ja-JP" sz="1100" b="1">
                <a:solidFill>
                  <a:srgbClr val="FF0000"/>
                </a:solidFill>
              </a:rPr>
              <a:t>)</a:t>
            </a:r>
            <a:r>
              <a:rPr kumimoji="1" lang="ja-JP" altLang="en-US" sz="1100"/>
              <a:t>を入力すると</a:t>
            </a:r>
            <a:endParaRPr kumimoji="1" lang="en-US" altLang="ja-JP" sz="1100"/>
          </a:p>
          <a:p>
            <a:r>
              <a:rPr kumimoji="1" lang="ja-JP" altLang="en-US" sz="1100"/>
              <a:t>医療機関名等が</a:t>
            </a:r>
            <a:endParaRPr kumimoji="1" lang="en-US" altLang="ja-JP" sz="1100"/>
          </a:p>
          <a:p>
            <a:r>
              <a:rPr kumimoji="1" lang="ja-JP" altLang="en-US" sz="1100"/>
              <a:t>自動で入力されます。</a:t>
            </a:r>
            <a:endParaRPr kumimoji="1" lang="en-US" altLang="ja-JP" sz="1100"/>
          </a:p>
          <a:p>
            <a:endParaRPr kumimoji="1" lang="en-US" altLang="ja-JP" sz="1100"/>
          </a:p>
          <a:p>
            <a:r>
              <a:rPr kumimoji="1" lang="ja-JP" altLang="en-US" sz="1100"/>
              <a:t>請求書は、</a:t>
            </a:r>
            <a:endParaRPr kumimoji="1" lang="en-US" altLang="ja-JP" sz="1100"/>
          </a:p>
          <a:p>
            <a:r>
              <a:rPr kumimoji="1" lang="ja-JP" altLang="en-US" sz="1100"/>
              <a:t>薄く色付いた枠の</a:t>
            </a:r>
            <a:endParaRPr kumimoji="1" lang="en-US" altLang="ja-JP" sz="1100"/>
          </a:p>
          <a:p>
            <a:r>
              <a:rPr kumimoji="1" lang="ja-JP" altLang="en-US" sz="1100"/>
              <a:t>入力をお願いします。</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76200</xdr:colOff>
          <xdr:row>3</xdr:row>
          <xdr:rowOff>38100</xdr:rowOff>
        </xdr:from>
        <xdr:to>
          <xdr:col>7</xdr:col>
          <xdr:colOff>533400</xdr:colOff>
          <xdr:row>3</xdr:row>
          <xdr:rowOff>219075</xdr:rowOff>
        </xdr:to>
        <xdr:sp macro="" textlink="">
          <xdr:nvSpPr>
            <xdr:cNvPr id="27649" name="Button 1" hidden="1">
              <a:extLst>
                <a:ext uri="{63B3BB69-23CF-44E3-9099-C40C66FF867C}">
                  <a14:compatExt spid="_x0000_s27649"/>
                </a:ext>
                <a:ext uri="{FF2B5EF4-FFF2-40B4-BE49-F238E27FC236}">
                  <a16:creationId xmlns:a16="http://schemas.microsoft.com/office/drawing/2014/main" id="{00000000-0008-0000-0D00-00000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76200</xdr:colOff>
          <xdr:row>4</xdr:row>
          <xdr:rowOff>47625</xdr:rowOff>
        </xdr:from>
        <xdr:to>
          <xdr:col>7</xdr:col>
          <xdr:colOff>533400</xdr:colOff>
          <xdr:row>4</xdr:row>
          <xdr:rowOff>228600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0D00-000003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76200</xdr:colOff>
          <xdr:row>5</xdr:row>
          <xdr:rowOff>38100</xdr:rowOff>
        </xdr:from>
        <xdr:to>
          <xdr:col>7</xdr:col>
          <xdr:colOff>533400</xdr:colOff>
          <xdr:row>5</xdr:row>
          <xdr:rowOff>219075</xdr:rowOff>
        </xdr:to>
        <xdr:sp macro="" textlink="">
          <xdr:nvSpPr>
            <xdr:cNvPr id="27653" name="Button 5" hidden="1">
              <a:extLst>
                <a:ext uri="{63B3BB69-23CF-44E3-9099-C40C66FF867C}">
                  <a14:compatExt spid="_x0000_s27653"/>
                </a:ext>
                <a:ext uri="{FF2B5EF4-FFF2-40B4-BE49-F238E27FC236}">
                  <a16:creationId xmlns:a16="http://schemas.microsoft.com/office/drawing/2014/main" id="{00000000-0008-0000-0D00-000005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76200</xdr:colOff>
          <xdr:row>2</xdr:row>
          <xdr:rowOff>38100</xdr:rowOff>
        </xdr:from>
        <xdr:to>
          <xdr:col>7</xdr:col>
          <xdr:colOff>533400</xdr:colOff>
          <xdr:row>2</xdr:row>
          <xdr:rowOff>219075</xdr:rowOff>
        </xdr:to>
        <xdr:sp macro="" textlink="">
          <xdr:nvSpPr>
            <xdr:cNvPr id="27654" name="Button 6" hidden="1">
              <a:extLst>
                <a:ext uri="{63B3BB69-23CF-44E3-9099-C40C66FF867C}">
                  <a14:compatExt spid="_x0000_s27654"/>
                </a:ext>
                <a:ext uri="{FF2B5EF4-FFF2-40B4-BE49-F238E27FC236}">
                  <a16:creationId xmlns:a16="http://schemas.microsoft.com/office/drawing/2014/main" id="{00000000-0008-0000-0D00-00000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反映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8</xdr:row>
          <xdr:rowOff>57150</xdr:rowOff>
        </xdr:from>
        <xdr:to>
          <xdr:col>7</xdr:col>
          <xdr:colOff>542925</xdr:colOff>
          <xdr:row>8</xdr:row>
          <xdr:rowOff>238125</xdr:rowOff>
        </xdr:to>
        <xdr:sp macro="" textlink="">
          <xdr:nvSpPr>
            <xdr:cNvPr id="27655" name="Button 7" hidden="1">
              <a:extLst>
                <a:ext uri="{63B3BB69-23CF-44E3-9099-C40C66FF867C}">
                  <a14:compatExt spid="_x0000_s27655"/>
                </a:ext>
                <a:ext uri="{FF2B5EF4-FFF2-40B4-BE49-F238E27FC236}">
                  <a16:creationId xmlns:a16="http://schemas.microsoft.com/office/drawing/2014/main" id="{00000000-0008-0000-0D00-00000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9</xdr:row>
          <xdr:rowOff>66675</xdr:rowOff>
        </xdr:from>
        <xdr:to>
          <xdr:col>7</xdr:col>
          <xdr:colOff>542925</xdr:colOff>
          <xdr:row>9</xdr:row>
          <xdr:rowOff>247650</xdr:rowOff>
        </xdr:to>
        <xdr:sp macro="" textlink="">
          <xdr:nvSpPr>
            <xdr:cNvPr id="27656" name="Button 8" hidden="1">
              <a:extLst>
                <a:ext uri="{63B3BB69-23CF-44E3-9099-C40C66FF867C}">
                  <a14:compatExt spid="_x0000_s27656"/>
                </a:ext>
                <a:ext uri="{FF2B5EF4-FFF2-40B4-BE49-F238E27FC236}">
                  <a16:creationId xmlns:a16="http://schemas.microsoft.com/office/drawing/2014/main" id="{00000000-0008-0000-0D00-00000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10</xdr:row>
          <xdr:rowOff>19050</xdr:rowOff>
        </xdr:from>
        <xdr:to>
          <xdr:col>7</xdr:col>
          <xdr:colOff>542925</xdr:colOff>
          <xdr:row>10</xdr:row>
          <xdr:rowOff>200025</xdr:rowOff>
        </xdr:to>
        <xdr:sp macro="" textlink="">
          <xdr:nvSpPr>
            <xdr:cNvPr id="27657" name="Button 9" hidden="1">
              <a:extLst>
                <a:ext uri="{63B3BB69-23CF-44E3-9099-C40C66FF867C}">
                  <a14:compatExt spid="_x0000_s27657"/>
                </a:ext>
                <a:ext uri="{FF2B5EF4-FFF2-40B4-BE49-F238E27FC236}">
                  <a16:creationId xmlns:a16="http://schemas.microsoft.com/office/drawing/2014/main" id="{00000000-0008-0000-0D00-000009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11</xdr:row>
          <xdr:rowOff>28575</xdr:rowOff>
        </xdr:from>
        <xdr:to>
          <xdr:col>7</xdr:col>
          <xdr:colOff>542925</xdr:colOff>
          <xdr:row>11</xdr:row>
          <xdr:rowOff>200025</xdr:rowOff>
        </xdr:to>
        <xdr:sp macro="" textlink="">
          <xdr:nvSpPr>
            <xdr:cNvPr id="27658" name="Button 10" hidden="1">
              <a:extLst>
                <a:ext uri="{63B3BB69-23CF-44E3-9099-C40C66FF867C}">
                  <a14:compatExt spid="_x0000_s27658"/>
                </a:ext>
                <a:ext uri="{FF2B5EF4-FFF2-40B4-BE49-F238E27FC236}">
                  <a16:creationId xmlns:a16="http://schemas.microsoft.com/office/drawing/2014/main" id="{00000000-0008-0000-0D00-00000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12</xdr:row>
          <xdr:rowOff>38100</xdr:rowOff>
        </xdr:from>
        <xdr:to>
          <xdr:col>7</xdr:col>
          <xdr:colOff>542925</xdr:colOff>
          <xdr:row>12</xdr:row>
          <xdr:rowOff>219075</xdr:rowOff>
        </xdr:to>
        <xdr:sp macro="" textlink="">
          <xdr:nvSpPr>
            <xdr:cNvPr id="27660" name="Button 12" hidden="1">
              <a:extLst>
                <a:ext uri="{63B3BB69-23CF-44E3-9099-C40C66FF867C}">
                  <a14:compatExt spid="_x0000_s27660"/>
                </a:ext>
                <a:ext uri="{FF2B5EF4-FFF2-40B4-BE49-F238E27FC236}">
                  <a16:creationId xmlns:a16="http://schemas.microsoft.com/office/drawing/2014/main" id="{00000000-0008-0000-0D00-00000C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13</xdr:row>
          <xdr:rowOff>47625</xdr:rowOff>
        </xdr:from>
        <xdr:to>
          <xdr:col>7</xdr:col>
          <xdr:colOff>542925</xdr:colOff>
          <xdr:row>13</xdr:row>
          <xdr:rowOff>228600</xdr:rowOff>
        </xdr:to>
        <xdr:sp macro="" textlink="">
          <xdr:nvSpPr>
            <xdr:cNvPr id="27661" name="Button 13" hidden="1">
              <a:extLst>
                <a:ext uri="{63B3BB69-23CF-44E3-9099-C40C66FF867C}">
                  <a14:compatExt spid="_x0000_s27661"/>
                </a:ext>
                <a:ext uri="{FF2B5EF4-FFF2-40B4-BE49-F238E27FC236}">
                  <a16:creationId xmlns:a16="http://schemas.microsoft.com/office/drawing/2014/main" id="{00000000-0008-0000-0D00-00000D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14</xdr:row>
          <xdr:rowOff>66675</xdr:rowOff>
        </xdr:from>
        <xdr:to>
          <xdr:col>7</xdr:col>
          <xdr:colOff>542925</xdr:colOff>
          <xdr:row>14</xdr:row>
          <xdr:rowOff>238125</xdr:rowOff>
        </xdr:to>
        <xdr:sp macro="" textlink="">
          <xdr:nvSpPr>
            <xdr:cNvPr id="27662" name="Button 14" hidden="1">
              <a:extLst>
                <a:ext uri="{63B3BB69-23CF-44E3-9099-C40C66FF867C}">
                  <a14:compatExt spid="_x0000_s27662"/>
                </a:ext>
                <a:ext uri="{FF2B5EF4-FFF2-40B4-BE49-F238E27FC236}">
                  <a16:creationId xmlns:a16="http://schemas.microsoft.com/office/drawing/2014/main" id="{00000000-0008-0000-0D00-00000E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xdr:row>
          <xdr:rowOff>28575</xdr:rowOff>
        </xdr:from>
        <xdr:to>
          <xdr:col>18</xdr:col>
          <xdr:colOff>819150</xdr:colOff>
          <xdr:row>2</xdr:row>
          <xdr:rowOff>219075</xdr:rowOff>
        </xdr:to>
        <xdr:sp macro="" textlink="">
          <xdr:nvSpPr>
            <xdr:cNvPr id="27663" name="Button 15" hidden="1">
              <a:extLst>
                <a:ext uri="{63B3BB69-23CF-44E3-9099-C40C66FF867C}">
                  <a14:compatExt spid="_x0000_s27663"/>
                </a:ext>
                <a:ext uri="{FF2B5EF4-FFF2-40B4-BE49-F238E27FC236}">
                  <a16:creationId xmlns:a16="http://schemas.microsoft.com/office/drawing/2014/main" id="{00000000-0008-0000-0D00-00000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出力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3</xdr:row>
          <xdr:rowOff>28575</xdr:rowOff>
        </xdr:from>
        <xdr:to>
          <xdr:col>18</xdr:col>
          <xdr:colOff>819150</xdr:colOff>
          <xdr:row>3</xdr:row>
          <xdr:rowOff>219075</xdr:rowOff>
        </xdr:to>
        <xdr:sp macro="" textlink="">
          <xdr:nvSpPr>
            <xdr:cNvPr id="27664" name="Button 16" hidden="1">
              <a:extLst>
                <a:ext uri="{63B3BB69-23CF-44E3-9099-C40C66FF867C}">
                  <a14:compatExt spid="_x0000_s27664"/>
                </a:ext>
                <a:ext uri="{FF2B5EF4-FFF2-40B4-BE49-F238E27FC236}">
                  <a16:creationId xmlns:a16="http://schemas.microsoft.com/office/drawing/2014/main" id="{00000000-0008-0000-0D00-00001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出力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5</xdr:row>
          <xdr:rowOff>19050</xdr:rowOff>
        </xdr:from>
        <xdr:to>
          <xdr:col>13</xdr:col>
          <xdr:colOff>219075</xdr:colOff>
          <xdr:row>5</xdr:row>
          <xdr:rowOff>228600</xdr:rowOff>
        </xdr:to>
        <xdr:sp macro="" textlink="">
          <xdr:nvSpPr>
            <xdr:cNvPr id="27665" name="Button 17" hidden="1">
              <a:extLst>
                <a:ext uri="{63B3BB69-23CF-44E3-9099-C40C66FF867C}">
                  <a14:compatExt spid="_x0000_s27665"/>
                </a:ext>
                <a:ext uri="{FF2B5EF4-FFF2-40B4-BE49-F238E27FC236}">
                  <a16:creationId xmlns:a16="http://schemas.microsoft.com/office/drawing/2014/main" id="{00000000-0008-0000-0D00-00001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PDF出力</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13</xdr:col>
      <xdr:colOff>114300</xdr:colOff>
      <xdr:row>9</xdr:row>
      <xdr:rowOff>0</xdr:rowOff>
    </xdr:from>
    <xdr:to>
      <xdr:col>20</xdr:col>
      <xdr:colOff>209550</xdr:colOff>
      <xdr:row>10</xdr:row>
      <xdr:rowOff>69850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3530600" y="1911350"/>
          <a:ext cx="2228850" cy="2730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12</a:t>
          </a:r>
          <a:r>
            <a:rPr kumimoji="1" lang="ja-JP" altLang="en-US" sz="1100"/>
            <a:t>月</a:t>
          </a:r>
          <a:r>
            <a:rPr kumimoji="1" lang="en-US" altLang="ja-JP" sz="1100"/>
            <a:t>13</a:t>
          </a:r>
          <a:r>
            <a:rPr kumimoji="1" lang="ja-JP" altLang="en-US" sz="1100"/>
            <a:t>日（金）</a:t>
          </a:r>
          <a:r>
            <a:rPr kumimoji="1" lang="ja-JP" altLang="ja-JP" sz="1100">
              <a:solidFill>
                <a:schemeClr val="dk1"/>
              </a:solidFill>
              <a:effectLst/>
              <a:latin typeface="+mn-lt"/>
              <a:ea typeface="+mn-ea"/>
              <a:cs typeface="+mn-cs"/>
            </a:rPr>
            <a:t>期限の調査票</a:t>
          </a:r>
          <a:r>
            <a:rPr kumimoji="1" lang="ja-JP" altLang="en-US" sz="1100"/>
            <a:t>在中</a:t>
          </a:r>
          <a:endParaRPr kumimoji="1" lang="en-US" altLang="ja-JP" sz="1100"/>
        </a:p>
      </xdr:txBody>
    </xdr:sp>
    <xdr:clientData/>
  </xdr:twoCellAnchor>
  <mc:AlternateContent xmlns:mc="http://schemas.openxmlformats.org/markup-compatibility/2006">
    <mc:Choice xmlns:a14="http://schemas.microsoft.com/office/drawing/2010/main" Requires="a14">
      <xdr:twoCellAnchor>
        <xdr:from>
          <xdr:col>28</xdr:col>
          <xdr:colOff>0</xdr:colOff>
          <xdr:row>1</xdr:row>
          <xdr:rowOff>66675</xdr:rowOff>
        </xdr:from>
        <xdr:to>
          <xdr:col>30</xdr:col>
          <xdr:colOff>0</xdr:colOff>
          <xdr:row>1</xdr:row>
          <xdr:rowOff>276225</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E00-0000015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0</xdr:colOff>
          <xdr:row>4</xdr:row>
          <xdr:rowOff>57150</xdr:rowOff>
        </xdr:from>
        <xdr:to>
          <xdr:col>29</xdr:col>
          <xdr:colOff>257175</xdr:colOff>
          <xdr:row>4</xdr:row>
          <xdr:rowOff>276225</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3.bin"/><Relationship Id="rId1" Type="http://schemas.openxmlformats.org/officeDocument/2006/relationships/hyperlink" Target="mailto:tsukuba.headache.clinic@gmail.com" TargetMode="Externa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8.xml"/><Relationship Id="rId16" Type="http://schemas.openxmlformats.org/officeDocument/2006/relationships/ctrlProp" Target="../ctrlProps/ctrlProp1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0E2B-F2BE-4743-977E-58DA8F1E65A7}">
  <sheetPr codeName="Sheet1"/>
  <dimension ref="A1:B12"/>
  <sheetViews>
    <sheetView tabSelected="1" workbookViewId="0">
      <selection activeCell="M11" sqref="M11"/>
    </sheetView>
  </sheetViews>
  <sheetFormatPr defaultColWidth="5.25" defaultRowHeight="13.5"/>
  <cols>
    <col min="2" max="2" width="5.25" customWidth="1"/>
  </cols>
  <sheetData>
    <row r="1" spans="1:2">
      <c r="A1" t="s">
        <v>772</v>
      </c>
      <c r="B1" t="s">
        <v>866</v>
      </c>
    </row>
    <row r="2" spans="1:2">
      <c r="A2">
        <v>1</v>
      </c>
      <c r="B2" s="202" t="s">
        <v>773</v>
      </c>
    </row>
    <row r="3" spans="1:2">
      <c r="A3">
        <v>2</v>
      </c>
      <c r="B3" s="202" t="s">
        <v>774</v>
      </c>
    </row>
    <row r="4" spans="1:2">
      <c r="A4">
        <v>3</v>
      </c>
      <c r="B4" s="202" t="s">
        <v>775</v>
      </c>
    </row>
    <row r="5" spans="1:2">
      <c r="A5">
        <v>4</v>
      </c>
      <c r="B5" s="202" t="s">
        <v>776</v>
      </c>
    </row>
    <row r="6" spans="1:2">
      <c r="A6">
        <v>5</v>
      </c>
      <c r="B6" s="202" t="s">
        <v>1575</v>
      </c>
    </row>
    <row r="7" spans="1:2">
      <c r="A7">
        <v>6</v>
      </c>
      <c r="B7" s="202" t="s">
        <v>809</v>
      </c>
    </row>
    <row r="8" spans="1:2">
      <c r="A8">
        <v>7</v>
      </c>
      <c r="B8" s="202" t="s">
        <v>1576</v>
      </c>
    </row>
    <row r="9" spans="1:2">
      <c r="A9">
        <v>8</v>
      </c>
      <c r="B9" s="202" t="s">
        <v>808</v>
      </c>
    </row>
    <row r="10" spans="1:2">
      <c r="A10">
        <v>9</v>
      </c>
      <c r="B10" s="202" t="s">
        <v>1577</v>
      </c>
    </row>
    <row r="11" spans="1:2">
      <c r="A11">
        <v>10</v>
      </c>
      <c r="B11" s="202" t="s">
        <v>847</v>
      </c>
    </row>
    <row r="12" spans="1:2">
      <c r="A12">
        <v>11</v>
      </c>
      <c r="B12" s="202" t="s">
        <v>1578</v>
      </c>
    </row>
  </sheetData>
  <phoneticPr fontId="4"/>
  <hyperlinks>
    <hyperlink ref="B2" location="'請求書(定期)'!A1" display="定期予防接種委託料請求書" xr:uid="{FCF3D0E6-5BF8-4B1F-B1FE-72C0BA206D4A}"/>
    <hyperlink ref="B3" location="'実施報告書①(定期)'!A1" display="個別接種実施報告書　①" xr:uid="{8BA18ED1-E7A6-44D7-8654-CAE592A809A5}"/>
    <hyperlink ref="B4" location="'実施報告書②(定期)'!A1" display="個別接種実施報告書　②" xr:uid="{F739C7F3-D819-4821-9A23-D6AA81648E48}"/>
    <hyperlink ref="B5" location="'実施報告書兼請求書(任意)'!A1" display="任意予防接種実施報告書兼請求書　" xr:uid="{395400B2-D156-47C9-A87E-DF67AFB59F6C}"/>
    <hyperlink ref="B7" location="'実施報告書兼請求書(高ｲﾝﾌﾙ)'!A1" display="高齢者インフルエンザ予防接種実施報告書兼請求書" xr:uid="{1E285FEF-D790-46FD-952A-EB423595ABA1}"/>
    <hyperlink ref="B9" location="'実施報告書兼請求書(高ｺﾛﾅ)'!A1" display="高齢者新型コロナ予防接種実施報告書兼請求書" xr:uid="{31B1B752-EB15-475D-944A-E748851719C0}"/>
    <hyperlink ref="B11" location="'実施報告書兼請求書(小児ｲﾝﾌﾙ)'!A1" display="小児インフルエンザ予防接種実施報告書兼委託料請求書" xr:uid="{65A09C61-49DD-46DB-9C3F-949D8C0DB167}"/>
    <hyperlink ref="B6" location="つくば市医療機関コード!A1" display="つくば市予防接種協力医療機関名簿（令和７年度)" xr:uid="{E4445CAB-370B-480E-8E7A-72CA92886953}"/>
    <hyperlink ref="B8" location="'つくば市医療機関コード (高ｲﾝﾌﾙ)'!A1" display="つくば市予防接種協力医療機関名簿（高齢者インフルエンザ）" xr:uid="{9BB284C6-FDED-4769-98B8-8314DE97EA36}"/>
    <hyperlink ref="B10" location="'つくば市医療機関コード(高ｺﾛﾅ)'!A1" display="つくば市予防接種協力医療機関名簿（高齢者新型コロナ）" xr:uid="{26A8D7FD-DA42-4238-AC1B-B665F04B616E}"/>
    <hyperlink ref="B12" location="'つくば市医療機関コード(小児ｲﾝﾌﾙ)'!A1" display="つくば市予防接種協力医療機関名簿（小児インフルエンザ）" xr:uid="{689193FA-7796-458F-A1E6-27DCC6EFD80C}"/>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9411-3C09-46D3-85BE-01B91DAF235E}">
  <sheetPr codeName="Sheet10"/>
  <dimension ref="A1:C165"/>
  <sheetViews>
    <sheetView workbookViewId="0">
      <selection activeCell="C66" sqref="C66"/>
    </sheetView>
  </sheetViews>
  <sheetFormatPr defaultRowHeight="13.5"/>
  <cols>
    <col min="1" max="1" width="9" customWidth="1"/>
    <col min="2" max="2" width="12.375" customWidth="1"/>
    <col min="3" max="3" width="53.875" customWidth="1"/>
  </cols>
  <sheetData>
    <row r="1" spans="1:3" ht="21">
      <c r="A1" s="13" t="str">
        <f>つくば市医療機関コード!A1</f>
        <v>つくば市予防接種協力医療機関名簿（令和７年度)</v>
      </c>
      <c r="B1" s="118"/>
      <c r="C1" s="119"/>
    </row>
    <row r="2" spans="1:3" ht="14.25">
      <c r="A2" s="120"/>
      <c r="B2" s="121"/>
      <c r="C2" s="119"/>
    </row>
    <row r="3" spans="1:3">
      <c r="A3" s="585" t="str">
        <f>つくば市医療機関コード!A3</f>
        <v>R７年度整理番号</v>
      </c>
      <c r="B3" s="586" t="s">
        <v>620</v>
      </c>
      <c r="C3" s="589" t="s">
        <v>621</v>
      </c>
    </row>
    <row r="4" spans="1:3">
      <c r="A4" s="585"/>
      <c r="B4" s="587"/>
      <c r="C4" s="590"/>
    </row>
    <row r="5" spans="1:3">
      <c r="A5" s="585"/>
      <c r="B5" s="588"/>
      <c r="C5" s="591"/>
    </row>
    <row r="6" spans="1:3" ht="14.25">
      <c r="A6" s="122">
        <v>1</v>
      </c>
      <c r="B6" s="123" t="s">
        <v>769</v>
      </c>
      <c r="C6" s="125" t="s">
        <v>1694</v>
      </c>
    </row>
    <row r="7" spans="1:3" ht="14.25">
      <c r="A7" s="122">
        <v>3</v>
      </c>
      <c r="B7" s="123" t="s">
        <v>623</v>
      </c>
      <c r="C7" s="125" t="s">
        <v>958</v>
      </c>
    </row>
    <row r="8" spans="1:3" ht="14.25">
      <c r="A8" s="122">
        <v>4</v>
      </c>
      <c r="B8" s="123" t="s">
        <v>624</v>
      </c>
      <c r="C8" s="125" t="s">
        <v>906</v>
      </c>
    </row>
    <row r="9" spans="1:3" ht="14.25">
      <c r="A9" s="255">
        <v>5</v>
      </c>
      <c r="B9" s="123" t="s">
        <v>625</v>
      </c>
      <c r="C9" s="125" t="s">
        <v>876</v>
      </c>
    </row>
    <row r="10" spans="1:3" ht="14.25">
      <c r="A10" s="122">
        <v>7</v>
      </c>
      <c r="B10" s="123" t="s">
        <v>627</v>
      </c>
      <c r="C10" s="125" t="s">
        <v>962</v>
      </c>
    </row>
    <row r="11" spans="1:3" ht="14.25">
      <c r="A11" s="122">
        <v>9</v>
      </c>
      <c r="B11" s="123" t="s">
        <v>629</v>
      </c>
      <c r="C11" s="125" t="s">
        <v>1695</v>
      </c>
    </row>
    <row r="12" spans="1:3" ht="14.25">
      <c r="A12" s="122">
        <v>11</v>
      </c>
      <c r="B12" s="123" t="s">
        <v>631</v>
      </c>
      <c r="C12" s="125" t="s">
        <v>1697</v>
      </c>
    </row>
    <row r="13" spans="1:3" ht="14.25">
      <c r="A13" s="122">
        <v>13</v>
      </c>
      <c r="B13" s="123" t="s">
        <v>633</v>
      </c>
      <c r="C13" s="125" t="s">
        <v>281</v>
      </c>
    </row>
    <row r="14" spans="1:3" ht="14.25">
      <c r="A14" s="122">
        <v>15</v>
      </c>
      <c r="B14" s="123" t="s">
        <v>635</v>
      </c>
      <c r="C14" s="125" t="s">
        <v>1698</v>
      </c>
    </row>
    <row r="15" spans="1:3" ht="14.25">
      <c r="A15" s="122">
        <v>17</v>
      </c>
      <c r="B15" s="123" t="s">
        <v>637</v>
      </c>
      <c r="C15" s="125" t="s">
        <v>277</v>
      </c>
    </row>
    <row r="16" spans="1:3" ht="14.25">
      <c r="A16" s="122">
        <v>18</v>
      </c>
      <c r="B16" s="123" t="s">
        <v>638</v>
      </c>
      <c r="C16" s="125" t="s">
        <v>966</v>
      </c>
    </row>
    <row r="17" spans="1:3" ht="14.25">
      <c r="A17" s="122">
        <v>19</v>
      </c>
      <c r="B17" s="123" t="s">
        <v>639</v>
      </c>
      <c r="C17" s="125" t="s">
        <v>1699</v>
      </c>
    </row>
    <row r="18" spans="1:3" ht="14.25">
      <c r="A18" s="122">
        <v>20</v>
      </c>
      <c r="B18" s="123" t="s">
        <v>640</v>
      </c>
      <c r="C18" s="125" t="s">
        <v>910</v>
      </c>
    </row>
    <row r="19" spans="1:3" ht="14.25">
      <c r="A19" s="122">
        <v>21</v>
      </c>
      <c r="B19" s="123" t="s">
        <v>641</v>
      </c>
      <c r="C19" s="125" t="s">
        <v>1700</v>
      </c>
    </row>
    <row r="20" spans="1:3" ht="14.25">
      <c r="A20" s="122">
        <v>24</v>
      </c>
      <c r="B20" s="123" t="s">
        <v>644</v>
      </c>
      <c r="C20" s="125" t="s">
        <v>1701</v>
      </c>
    </row>
    <row r="21" spans="1:3" ht="14.25">
      <c r="A21" s="122">
        <v>25</v>
      </c>
      <c r="B21" s="123" t="s">
        <v>645</v>
      </c>
      <c r="C21" s="125" t="s">
        <v>972</v>
      </c>
    </row>
    <row r="22" spans="1:3" ht="14.25">
      <c r="A22" s="122">
        <v>26</v>
      </c>
      <c r="B22" s="123" t="s">
        <v>646</v>
      </c>
      <c r="C22" s="125" t="s">
        <v>267</v>
      </c>
    </row>
    <row r="23" spans="1:3" ht="14.25">
      <c r="A23" s="122">
        <v>27</v>
      </c>
      <c r="B23" s="123" t="s">
        <v>647</v>
      </c>
      <c r="C23" s="125" t="s">
        <v>265</v>
      </c>
    </row>
    <row r="24" spans="1:3" ht="14.25">
      <c r="A24" s="122">
        <v>33</v>
      </c>
      <c r="B24" s="123" t="s">
        <v>653</v>
      </c>
      <c r="C24" s="125" t="s">
        <v>975</v>
      </c>
    </row>
    <row r="25" spans="1:3" ht="14.25">
      <c r="A25" s="122">
        <v>34</v>
      </c>
      <c r="B25" s="123" t="s">
        <v>654</v>
      </c>
      <c r="C25" s="125" t="s">
        <v>977</v>
      </c>
    </row>
    <row r="26" spans="1:3" ht="14.25">
      <c r="A26" s="122">
        <v>35</v>
      </c>
      <c r="B26" s="123" t="s">
        <v>655</v>
      </c>
      <c r="C26" s="125" t="s">
        <v>259</v>
      </c>
    </row>
    <row r="27" spans="1:3" ht="14.25">
      <c r="A27" s="122">
        <v>36</v>
      </c>
      <c r="B27" s="123" t="s">
        <v>656</v>
      </c>
      <c r="C27" s="125" t="s">
        <v>979</v>
      </c>
    </row>
    <row r="28" spans="1:3" ht="14.25">
      <c r="A28" s="122">
        <v>37</v>
      </c>
      <c r="B28" s="123" t="s">
        <v>657</v>
      </c>
      <c r="C28" s="125" t="s">
        <v>981</v>
      </c>
    </row>
    <row r="29" spans="1:3" ht="14.25">
      <c r="A29" s="122">
        <v>38</v>
      </c>
      <c r="B29" s="123" t="s">
        <v>658</v>
      </c>
      <c r="C29" s="125" t="s">
        <v>982</v>
      </c>
    </row>
    <row r="30" spans="1:3" ht="14.25">
      <c r="A30" s="122">
        <v>39</v>
      </c>
      <c r="B30" s="123" t="s">
        <v>659</v>
      </c>
      <c r="C30" s="125" t="s">
        <v>883</v>
      </c>
    </row>
    <row r="31" spans="1:3" ht="14.25">
      <c r="A31" s="122">
        <v>40</v>
      </c>
      <c r="B31" s="123" t="s">
        <v>660</v>
      </c>
      <c r="C31" s="125" t="s">
        <v>1702</v>
      </c>
    </row>
    <row r="32" spans="1:3" ht="14.25">
      <c r="A32" s="122">
        <v>41</v>
      </c>
      <c r="B32" s="123" t="s">
        <v>661</v>
      </c>
      <c r="C32" s="125" t="s">
        <v>918</v>
      </c>
    </row>
    <row r="33" spans="1:3" ht="14.25">
      <c r="A33" s="122">
        <v>42</v>
      </c>
      <c r="B33" s="123" t="s">
        <v>662</v>
      </c>
      <c r="C33" s="125" t="s">
        <v>983</v>
      </c>
    </row>
    <row r="34" spans="1:3" ht="14.25">
      <c r="A34" s="122">
        <v>44</v>
      </c>
      <c r="B34" s="123" t="s">
        <v>664</v>
      </c>
      <c r="C34" s="125" t="s">
        <v>986</v>
      </c>
    </row>
    <row r="35" spans="1:3" ht="14.25">
      <c r="A35" s="122">
        <v>46</v>
      </c>
      <c r="B35" s="123" t="s">
        <v>856</v>
      </c>
      <c r="C35" s="125" t="s">
        <v>987</v>
      </c>
    </row>
    <row r="36" spans="1:3" ht="14.25">
      <c r="A36" s="122">
        <v>47</v>
      </c>
      <c r="B36" s="123" t="s">
        <v>666</v>
      </c>
      <c r="C36" s="125" t="s">
        <v>890</v>
      </c>
    </row>
    <row r="37" spans="1:3" ht="14.25">
      <c r="A37" s="122">
        <v>48</v>
      </c>
      <c r="B37" s="123" t="s">
        <v>667</v>
      </c>
      <c r="C37" s="125" t="s">
        <v>989</v>
      </c>
    </row>
    <row r="38" spans="1:3" ht="14.25">
      <c r="A38" s="122">
        <v>50</v>
      </c>
      <c r="B38" s="123" t="s">
        <v>669</v>
      </c>
      <c r="C38" s="125" t="s">
        <v>991</v>
      </c>
    </row>
    <row r="39" spans="1:3" ht="14.25">
      <c r="A39" s="122">
        <v>51</v>
      </c>
      <c r="B39" s="123" t="s">
        <v>670</v>
      </c>
      <c r="C39" s="125" t="s">
        <v>239</v>
      </c>
    </row>
    <row r="40" spans="1:3" ht="14.25">
      <c r="A40" s="122">
        <v>54</v>
      </c>
      <c r="B40" s="123" t="s">
        <v>673</v>
      </c>
      <c r="C40" s="125" t="s">
        <v>1703</v>
      </c>
    </row>
    <row r="41" spans="1:3" ht="14.25">
      <c r="A41" s="122">
        <v>56</v>
      </c>
      <c r="B41" s="123" t="s">
        <v>675</v>
      </c>
      <c r="C41" s="125" t="s">
        <v>1704</v>
      </c>
    </row>
    <row r="42" spans="1:3" ht="14.25">
      <c r="A42" s="122">
        <v>57</v>
      </c>
      <c r="B42" s="123" t="s">
        <v>676</v>
      </c>
      <c r="C42" s="125" t="s">
        <v>234</v>
      </c>
    </row>
    <row r="43" spans="1:3" ht="14.25">
      <c r="A43" s="122">
        <v>59</v>
      </c>
      <c r="B43" s="123" t="s">
        <v>678</v>
      </c>
      <c r="C43" s="125" t="s">
        <v>1705</v>
      </c>
    </row>
    <row r="44" spans="1:3" ht="14.25">
      <c r="A44" s="122">
        <v>61</v>
      </c>
      <c r="B44" s="123" t="s">
        <v>680</v>
      </c>
      <c r="C44" s="125" t="s">
        <v>1050</v>
      </c>
    </row>
    <row r="45" spans="1:3" ht="14.25">
      <c r="A45" s="122">
        <v>62</v>
      </c>
      <c r="B45" s="123" t="s">
        <v>681</v>
      </c>
      <c r="C45" s="125" t="s">
        <v>1052</v>
      </c>
    </row>
    <row r="46" spans="1:3" ht="14.25">
      <c r="A46" s="122">
        <v>64</v>
      </c>
      <c r="B46" s="123" t="s">
        <v>683</v>
      </c>
      <c r="C46" s="125" t="s">
        <v>999</v>
      </c>
    </row>
    <row r="47" spans="1:3" ht="14.25">
      <c r="A47" s="122">
        <v>65</v>
      </c>
      <c r="B47" s="123" t="s">
        <v>684</v>
      </c>
      <c r="C47" s="125" t="s">
        <v>924</v>
      </c>
    </row>
    <row r="48" spans="1:3" ht="14.25">
      <c r="A48" s="122">
        <v>66</v>
      </c>
      <c r="B48" s="123" t="s">
        <v>685</v>
      </c>
      <c r="C48" s="125" t="s">
        <v>1706</v>
      </c>
    </row>
    <row r="49" spans="1:3" ht="14.25">
      <c r="A49" s="122">
        <v>67</v>
      </c>
      <c r="B49" s="123" t="s">
        <v>686</v>
      </c>
      <c r="C49" s="125" t="s">
        <v>925</v>
      </c>
    </row>
    <row r="50" spans="1:3" ht="14.25">
      <c r="A50" s="122">
        <v>68</v>
      </c>
      <c r="B50" s="123" t="s">
        <v>687</v>
      </c>
      <c r="C50" s="125" t="s">
        <v>1707</v>
      </c>
    </row>
    <row r="51" spans="1:3" ht="14.25">
      <c r="A51" s="122">
        <v>70</v>
      </c>
      <c r="B51" s="123" t="s">
        <v>689</v>
      </c>
      <c r="C51" s="125" t="s">
        <v>1708</v>
      </c>
    </row>
    <row r="52" spans="1:3" ht="14.25">
      <c r="A52" s="122">
        <v>71</v>
      </c>
      <c r="B52" s="123" t="s">
        <v>690</v>
      </c>
      <c r="C52" s="125" t="s">
        <v>220</v>
      </c>
    </row>
    <row r="53" spans="1:3" ht="14.25">
      <c r="A53" s="122">
        <v>72</v>
      </c>
      <c r="B53" s="123" t="s">
        <v>691</v>
      </c>
      <c r="C53" s="125" t="s">
        <v>1000</v>
      </c>
    </row>
    <row r="54" spans="1:3" ht="14.25">
      <c r="A54" s="122">
        <v>73</v>
      </c>
      <c r="B54" s="123" t="s">
        <v>692</v>
      </c>
      <c r="C54" s="125" t="s">
        <v>1055</v>
      </c>
    </row>
    <row r="55" spans="1:3" ht="14.25">
      <c r="A55" s="122">
        <v>75</v>
      </c>
      <c r="B55" s="123" t="s">
        <v>694</v>
      </c>
      <c r="C55" s="125" t="s">
        <v>1003</v>
      </c>
    </row>
    <row r="56" spans="1:3" ht="14.25">
      <c r="A56" s="122">
        <v>76</v>
      </c>
      <c r="B56" s="123" t="s">
        <v>695</v>
      </c>
      <c r="C56" s="125" t="s">
        <v>217</v>
      </c>
    </row>
    <row r="57" spans="1:3" ht="14.25">
      <c r="A57" s="122">
        <v>78</v>
      </c>
      <c r="B57" s="123" t="s">
        <v>697</v>
      </c>
      <c r="C57" s="125" t="s">
        <v>1004</v>
      </c>
    </row>
    <row r="58" spans="1:3" ht="14.25">
      <c r="A58" s="122">
        <v>80</v>
      </c>
      <c r="B58" s="123" t="s">
        <v>699</v>
      </c>
      <c r="C58" s="125" t="s">
        <v>211</v>
      </c>
    </row>
    <row r="59" spans="1:3" ht="14.25">
      <c r="A59" s="122">
        <v>82</v>
      </c>
      <c r="B59" s="123" t="s">
        <v>1530</v>
      </c>
      <c r="C59" s="125" t="s">
        <v>930</v>
      </c>
    </row>
    <row r="60" spans="1:3" ht="14.25">
      <c r="A60" s="122">
        <v>83</v>
      </c>
      <c r="B60" s="123" t="s">
        <v>701</v>
      </c>
      <c r="C60" s="125" t="s">
        <v>1009</v>
      </c>
    </row>
    <row r="61" spans="1:3" ht="14.25">
      <c r="A61" s="122">
        <v>84</v>
      </c>
      <c r="B61" s="123" t="s">
        <v>702</v>
      </c>
      <c r="C61" s="125" t="s">
        <v>932</v>
      </c>
    </row>
    <row r="62" spans="1:3" ht="14.25">
      <c r="A62" s="122">
        <v>85</v>
      </c>
      <c r="B62" s="123" t="s">
        <v>703</v>
      </c>
      <c r="C62" s="125" t="s">
        <v>1011</v>
      </c>
    </row>
    <row r="63" spans="1:3" ht="14.25">
      <c r="A63" s="122">
        <v>86</v>
      </c>
      <c r="B63" s="123" t="s">
        <v>704</v>
      </c>
      <c r="C63" s="125" t="s">
        <v>1709</v>
      </c>
    </row>
    <row r="64" spans="1:3" ht="14.25">
      <c r="A64" s="122">
        <v>87</v>
      </c>
      <c r="B64" s="123" t="s">
        <v>705</v>
      </c>
      <c r="C64" s="125" t="s">
        <v>1710</v>
      </c>
    </row>
    <row r="65" spans="1:3" ht="14.25">
      <c r="A65" s="122">
        <v>88</v>
      </c>
      <c r="B65" s="123" t="s">
        <v>706</v>
      </c>
      <c r="C65" s="125" t="s">
        <v>935</v>
      </c>
    </row>
    <row r="66" spans="1:3" ht="14.25">
      <c r="A66" s="122">
        <v>89</v>
      </c>
      <c r="B66" s="123" t="s">
        <v>707</v>
      </c>
      <c r="C66" s="125" t="s">
        <v>1057</v>
      </c>
    </row>
    <row r="67" spans="1:3" ht="14.25">
      <c r="A67" s="122">
        <v>90</v>
      </c>
      <c r="B67" s="123" t="s">
        <v>708</v>
      </c>
      <c r="C67" s="125" t="s">
        <v>893</v>
      </c>
    </row>
    <row r="68" spans="1:3" ht="14.25">
      <c r="A68" s="122">
        <v>91</v>
      </c>
      <c r="B68" s="123" t="s">
        <v>709</v>
      </c>
      <c r="C68" s="125" t="s">
        <v>885</v>
      </c>
    </row>
    <row r="69" spans="1:3" ht="14.25">
      <c r="A69" s="122">
        <v>92</v>
      </c>
      <c r="B69" s="123" t="s">
        <v>710</v>
      </c>
      <c r="C69" s="125" t="s">
        <v>1013</v>
      </c>
    </row>
    <row r="70" spans="1:3" ht="14.25">
      <c r="A70" s="122">
        <v>95</v>
      </c>
      <c r="B70" s="123" t="s">
        <v>713</v>
      </c>
      <c r="C70" s="125" t="s">
        <v>1058</v>
      </c>
    </row>
    <row r="71" spans="1:3" ht="14.25">
      <c r="A71" s="122">
        <v>96</v>
      </c>
      <c r="B71" s="123" t="s">
        <v>714</v>
      </c>
      <c r="C71" s="125" t="s">
        <v>1711</v>
      </c>
    </row>
    <row r="72" spans="1:3" ht="14.25">
      <c r="A72" s="122">
        <v>97</v>
      </c>
      <c r="B72" s="123" t="s">
        <v>715</v>
      </c>
      <c r="C72" s="125" t="s">
        <v>200</v>
      </c>
    </row>
    <row r="73" spans="1:3" ht="14.25">
      <c r="A73" s="122">
        <v>98</v>
      </c>
      <c r="B73" s="123" t="s">
        <v>716</v>
      </c>
      <c r="C73" s="125" t="s">
        <v>939</v>
      </c>
    </row>
    <row r="74" spans="1:3" ht="14.25">
      <c r="A74" s="122">
        <v>101</v>
      </c>
      <c r="B74" s="123" t="s">
        <v>719</v>
      </c>
      <c r="C74" s="125" t="s">
        <v>1063</v>
      </c>
    </row>
    <row r="75" spans="1:3" ht="14.25">
      <c r="A75" s="122">
        <v>103</v>
      </c>
      <c r="B75" s="123" t="s">
        <v>721</v>
      </c>
      <c r="C75" s="125" t="s">
        <v>1712</v>
      </c>
    </row>
    <row r="76" spans="1:3" ht="14.25">
      <c r="A76" s="122">
        <v>105</v>
      </c>
      <c r="B76" s="123" t="s">
        <v>723</v>
      </c>
      <c r="C76" s="125" t="s">
        <v>894</v>
      </c>
    </row>
    <row r="77" spans="1:3" ht="14.25">
      <c r="A77" s="122">
        <v>106</v>
      </c>
      <c r="B77" s="123" t="s">
        <v>724</v>
      </c>
      <c r="C77" s="125" t="s">
        <v>194</v>
      </c>
    </row>
    <row r="78" spans="1:3" ht="14.25">
      <c r="A78" s="122">
        <v>107</v>
      </c>
      <c r="B78" s="123" t="s">
        <v>725</v>
      </c>
      <c r="C78" s="125" t="s">
        <v>902</v>
      </c>
    </row>
    <row r="79" spans="1:3" ht="14.25">
      <c r="A79" s="122">
        <v>108</v>
      </c>
      <c r="B79" s="123" t="s">
        <v>726</v>
      </c>
      <c r="C79" s="125" t="s">
        <v>895</v>
      </c>
    </row>
    <row r="80" spans="1:3" ht="14.25">
      <c r="A80" s="122">
        <v>109</v>
      </c>
      <c r="B80" s="123" t="s">
        <v>727</v>
      </c>
      <c r="C80" s="125" t="s">
        <v>1713</v>
      </c>
    </row>
    <row r="81" spans="1:3" ht="14.25">
      <c r="A81" s="122">
        <v>111</v>
      </c>
      <c r="B81" s="123" t="s">
        <v>729</v>
      </c>
      <c r="C81" s="125" t="s">
        <v>1017</v>
      </c>
    </row>
    <row r="82" spans="1:3" ht="14.25">
      <c r="A82" s="122">
        <v>116</v>
      </c>
      <c r="B82" s="123" t="s">
        <v>734</v>
      </c>
      <c r="C82" s="125" t="s">
        <v>1714</v>
      </c>
    </row>
    <row r="83" spans="1:3" ht="14.25">
      <c r="A83" s="122">
        <v>117</v>
      </c>
      <c r="B83" s="123" t="s">
        <v>735</v>
      </c>
      <c r="C83" s="125" t="s">
        <v>1023</v>
      </c>
    </row>
    <row r="84" spans="1:3" ht="14.25">
      <c r="A84" s="122">
        <v>118</v>
      </c>
      <c r="B84" s="123" t="s">
        <v>736</v>
      </c>
      <c r="C84" s="125" t="s">
        <v>1715</v>
      </c>
    </row>
    <row r="85" spans="1:3" ht="14.25">
      <c r="A85" s="122">
        <v>119</v>
      </c>
      <c r="B85" s="123" t="s">
        <v>737</v>
      </c>
      <c r="C85" s="125" t="s">
        <v>1025</v>
      </c>
    </row>
    <row r="86" spans="1:3" ht="14.25">
      <c r="A86" s="122">
        <v>120</v>
      </c>
      <c r="B86" s="123" t="s">
        <v>738</v>
      </c>
      <c r="C86" s="125" t="s">
        <v>948</v>
      </c>
    </row>
    <row r="87" spans="1:3" ht="14.25">
      <c r="A87" s="122">
        <v>121</v>
      </c>
      <c r="B87" s="123" t="s">
        <v>739</v>
      </c>
      <c r="C87" s="125" t="s">
        <v>176</v>
      </c>
    </row>
    <row r="88" spans="1:3" ht="14.25">
      <c r="A88" s="122">
        <v>125</v>
      </c>
      <c r="B88" s="123" t="s">
        <v>743</v>
      </c>
      <c r="C88" s="125" t="s">
        <v>1716</v>
      </c>
    </row>
    <row r="89" spans="1:3" ht="14.25">
      <c r="A89" s="122">
        <v>126</v>
      </c>
      <c r="B89" s="123" t="s">
        <v>744</v>
      </c>
      <c r="C89" s="125" t="s">
        <v>170</v>
      </c>
    </row>
    <row r="90" spans="1:3" ht="14.25">
      <c r="A90" s="122">
        <v>127</v>
      </c>
      <c r="B90" s="123" t="s">
        <v>745</v>
      </c>
      <c r="C90" s="125" t="s">
        <v>886</v>
      </c>
    </row>
    <row r="91" spans="1:3" ht="14.25">
      <c r="A91" s="122">
        <v>128</v>
      </c>
      <c r="B91" s="123" t="s">
        <v>746</v>
      </c>
      <c r="C91" s="125" t="s">
        <v>949</v>
      </c>
    </row>
    <row r="92" spans="1:3" ht="14.25">
      <c r="A92" s="122">
        <v>129</v>
      </c>
      <c r="B92" s="123" t="s">
        <v>1532</v>
      </c>
      <c r="C92" s="125" t="s">
        <v>1028</v>
      </c>
    </row>
    <row r="93" spans="1:3" ht="14.25">
      <c r="A93" s="122">
        <v>130</v>
      </c>
      <c r="B93" s="123" t="s">
        <v>747</v>
      </c>
      <c r="C93" s="125" t="s">
        <v>898</v>
      </c>
    </row>
    <row r="94" spans="1:3" ht="14.25">
      <c r="A94" s="122">
        <v>131</v>
      </c>
      <c r="B94" s="123" t="s">
        <v>748</v>
      </c>
      <c r="C94" s="125" t="s">
        <v>1029</v>
      </c>
    </row>
    <row r="95" spans="1:3" ht="14.25">
      <c r="A95" s="122">
        <v>132</v>
      </c>
      <c r="B95" s="123" t="s">
        <v>749</v>
      </c>
      <c r="C95" s="125" t="s">
        <v>899</v>
      </c>
    </row>
    <row r="96" spans="1:3" ht="14.25">
      <c r="A96" s="122">
        <v>134</v>
      </c>
      <c r="B96" s="123" t="s">
        <v>751</v>
      </c>
      <c r="C96" s="125" t="s">
        <v>1032</v>
      </c>
    </row>
    <row r="97" spans="1:3" ht="14.25">
      <c r="A97" s="122">
        <v>135</v>
      </c>
      <c r="B97" s="123" t="s">
        <v>752</v>
      </c>
      <c r="C97" s="125" t="s">
        <v>1064</v>
      </c>
    </row>
    <row r="98" spans="1:3" ht="14.25">
      <c r="A98" s="122">
        <v>137</v>
      </c>
      <c r="B98" s="123" t="s">
        <v>753</v>
      </c>
      <c r="C98" s="125" t="s">
        <v>1717</v>
      </c>
    </row>
    <row r="99" spans="1:3" ht="14.25">
      <c r="A99" s="122">
        <v>139</v>
      </c>
      <c r="B99" s="123" t="s">
        <v>755</v>
      </c>
      <c r="C99" s="125" t="s">
        <v>1036</v>
      </c>
    </row>
    <row r="100" spans="1:3" ht="14.25">
      <c r="A100" s="122">
        <v>141</v>
      </c>
      <c r="B100" s="123" t="s">
        <v>757</v>
      </c>
      <c r="C100" s="125" t="s">
        <v>1038</v>
      </c>
    </row>
    <row r="101" spans="1:3" ht="14.25">
      <c r="A101" s="122">
        <v>142</v>
      </c>
      <c r="B101" s="123" t="s">
        <v>758</v>
      </c>
      <c r="C101" s="125" t="s">
        <v>1065</v>
      </c>
    </row>
    <row r="102" spans="1:3" ht="14.25">
      <c r="A102" s="122">
        <v>145</v>
      </c>
      <c r="B102" s="123" t="s">
        <v>761</v>
      </c>
      <c r="C102" s="125" t="s">
        <v>1039</v>
      </c>
    </row>
    <row r="103" spans="1:3" ht="14.25">
      <c r="A103" s="122">
        <v>146</v>
      </c>
      <c r="B103" s="123" t="s">
        <v>1674</v>
      </c>
      <c r="C103" s="125" t="s">
        <v>1718</v>
      </c>
    </row>
    <row r="104" spans="1:3" ht="14.25">
      <c r="A104" s="122">
        <v>147</v>
      </c>
      <c r="B104" s="123" t="s">
        <v>1675</v>
      </c>
      <c r="C104" s="125" t="s">
        <v>1719</v>
      </c>
    </row>
    <row r="105" spans="1:3" ht="14.25">
      <c r="A105" s="122">
        <v>148</v>
      </c>
      <c r="B105" s="123" t="s">
        <v>762</v>
      </c>
      <c r="C105" s="125" t="s">
        <v>1720</v>
      </c>
    </row>
    <row r="106" spans="1:3" ht="14.25">
      <c r="A106" s="122">
        <v>149</v>
      </c>
      <c r="B106" s="123" t="s">
        <v>763</v>
      </c>
      <c r="C106" s="125" t="s">
        <v>152</v>
      </c>
    </row>
    <row r="107" spans="1:3" ht="14.25">
      <c r="A107" s="122">
        <v>150</v>
      </c>
      <c r="B107" s="123" t="s">
        <v>764</v>
      </c>
      <c r="C107" s="125" t="s">
        <v>954</v>
      </c>
    </row>
    <row r="108" spans="1:3" ht="14.25">
      <c r="A108" s="122">
        <v>154</v>
      </c>
      <c r="B108" s="123" t="s">
        <v>768</v>
      </c>
      <c r="C108" s="125" t="s">
        <v>1045</v>
      </c>
    </row>
    <row r="109" spans="1:3" ht="14.25">
      <c r="A109" s="122">
        <v>156</v>
      </c>
      <c r="B109" s="123" t="s">
        <v>1767</v>
      </c>
      <c r="C109" s="125" t="s">
        <v>1768</v>
      </c>
    </row>
    <row r="110" spans="1:3" ht="14.25">
      <c r="A110" s="122"/>
      <c r="B110" s="123"/>
      <c r="C110" s="125"/>
    </row>
    <row r="111" spans="1:3" ht="14.25">
      <c r="A111" s="122"/>
      <c r="B111" s="123"/>
      <c r="C111" s="125"/>
    </row>
    <row r="112" spans="1:3" ht="14.25">
      <c r="A112" s="122"/>
      <c r="B112" s="123"/>
      <c r="C112" s="125"/>
    </row>
    <row r="113" spans="1:3" ht="14.25">
      <c r="A113" s="122"/>
      <c r="B113" s="123"/>
      <c r="C113" s="125"/>
    </row>
    <row r="114" spans="1:3" ht="14.25">
      <c r="A114" s="122"/>
      <c r="B114" s="123"/>
      <c r="C114" s="125"/>
    </row>
    <row r="115" spans="1:3" ht="14.25">
      <c r="A115" s="122"/>
      <c r="B115" s="123"/>
      <c r="C115" s="125"/>
    </row>
    <row r="116" spans="1:3" ht="14.25">
      <c r="A116" s="122"/>
      <c r="B116" s="123"/>
      <c r="C116" s="125"/>
    </row>
    <row r="117" spans="1:3" ht="14.25">
      <c r="A117" s="122"/>
      <c r="B117" s="123"/>
      <c r="C117" s="125"/>
    </row>
    <row r="118" spans="1:3" ht="14.25">
      <c r="A118" s="122"/>
      <c r="B118" s="123"/>
      <c r="C118" s="125"/>
    </row>
    <row r="119" spans="1:3" ht="14.25">
      <c r="A119" s="122"/>
      <c r="B119" s="123"/>
      <c r="C119" s="125"/>
    </row>
    <row r="120" spans="1:3" ht="14.25">
      <c r="A120" s="122"/>
      <c r="B120" s="123"/>
      <c r="C120" s="125"/>
    </row>
    <row r="121" spans="1:3" ht="14.25">
      <c r="A121" s="122"/>
      <c r="B121" s="123"/>
      <c r="C121" s="125"/>
    </row>
    <row r="122" spans="1:3" ht="14.25">
      <c r="A122" s="122"/>
      <c r="B122" s="123"/>
      <c r="C122" s="125"/>
    </row>
    <row r="123" spans="1:3" ht="14.25">
      <c r="A123" s="122"/>
      <c r="B123" s="123"/>
      <c r="C123" s="125"/>
    </row>
    <row r="124" spans="1:3" ht="14.25">
      <c r="A124" s="122"/>
      <c r="B124" s="123"/>
      <c r="C124" s="125"/>
    </row>
    <row r="125" spans="1:3" ht="14.25">
      <c r="A125" s="122"/>
      <c r="B125" s="123"/>
      <c r="C125" s="125"/>
    </row>
    <row r="126" spans="1:3" ht="14.25">
      <c r="A126" s="122"/>
      <c r="B126" s="123"/>
      <c r="C126" s="125"/>
    </row>
    <row r="127" spans="1:3" ht="14.25">
      <c r="A127" s="122"/>
      <c r="B127" s="123"/>
      <c r="C127" s="125"/>
    </row>
    <row r="128" spans="1:3" ht="14.25">
      <c r="A128" s="122"/>
      <c r="B128" s="123"/>
      <c r="C128" s="125"/>
    </row>
    <row r="129" spans="1:3" ht="14.25">
      <c r="A129" s="122"/>
      <c r="B129" s="123"/>
      <c r="C129" s="125"/>
    </row>
    <row r="130" spans="1:3" ht="14.25">
      <c r="A130" s="122"/>
      <c r="B130" s="123"/>
      <c r="C130" s="125"/>
    </row>
    <row r="131" spans="1:3" ht="14.25">
      <c r="A131" s="122"/>
      <c r="B131" s="123"/>
      <c r="C131" s="125"/>
    </row>
    <row r="132" spans="1:3" ht="14.25">
      <c r="A132" s="122"/>
      <c r="B132" s="123"/>
      <c r="C132" s="125"/>
    </row>
    <row r="133" spans="1:3" ht="14.25">
      <c r="A133" s="122"/>
      <c r="B133" s="123"/>
      <c r="C133" s="125"/>
    </row>
    <row r="134" spans="1:3" ht="14.25">
      <c r="A134" s="122"/>
      <c r="B134" s="123"/>
      <c r="C134" s="125"/>
    </row>
    <row r="135" spans="1:3" ht="14.25">
      <c r="A135" s="122"/>
      <c r="B135" s="123"/>
      <c r="C135" s="125"/>
    </row>
    <row r="136" spans="1:3" ht="14.25">
      <c r="A136" s="122"/>
      <c r="B136" s="123"/>
      <c r="C136" s="125"/>
    </row>
    <row r="137" spans="1:3" ht="14.25">
      <c r="A137" s="122"/>
      <c r="B137" s="123"/>
      <c r="C137" s="125"/>
    </row>
    <row r="138" spans="1:3" ht="14.25">
      <c r="A138" s="122"/>
      <c r="B138" s="123"/>
      <c r="C138" s="125"/>
    </row>
    <row r="139" spans="1:3" ht="14.25">
      <c r="A139" s="122"/>
      <c r="B139" s="123"/>
      <c r="C139" s="125"/>
    </row>
    <row r="140" spans="1:3" ht="14.25">
      <c r="A140" s="122"/>
      <c r="B140" s="123"/>
      <c r="C140" s="125"/>
    </row>
    <row r="141" spans="1:3" ht="14.25">
      <c r="A141" s="122"/>
      <c r="B141" s="123"/>
      <c r="C141" s="125"/>
    </row>
    <row r="142" spans="1:3" ht="14.25">
      <c r="A142" s="122"/>
      <c r="B142" s="123"/>
      <c r="C142" s="125"/>
    </row>
    <row r="143" spans="1:3" ht="14.25">
      <c r="A143" s="122"/>
      <c r="B143" s="123"/>
      <c r="C143" s="125"/>
    </row>
    <row r="144" spans="1:3" ht="14.25">
      <c r="A144" s="122"/>
      <c r="B144" s="123"/>
      <c r="C144" s="125"/>
    </row>
    <row r="145" spans="1:3" ht="14.25">
      <c r="A145" s="122"/>
      <c r="B145" s="123"/>
      <c r="C145" s="125"/>
    </row>
    <row r="146" spans="1:3" ht="14.25">
      <c r="A146" s="122"/>
      <c r="B146" s="123"/>
      <c r="C146" s="125"/>
    </row>
    <row r="147" spans="1:3" ht="14.25">
      <c r="A147" s="122"/>
      <c r="B147" s="123"/>
      <c r="C147" s="125"/>
    </row>
    <row r="148" spans="1:3" ht="14.25">
      <c r="A148" s="122"/>
      <c r="B148" s="123"/>
      <c r="C148" s="125"/>
    </row>
    <row r="149" spans="1:3" ht="14.25">
      <c r="A149" s="122"/>
      <c r="B149" s="123"/>
      <c r="C149" s="125"/>
    </row>
    <row r="150" spans="1:3" ht="14.25">
      <c r="A150" s="122"/>
      <c r="B150" s="123"/>
      <c r="C150" s="125"/>
    </row>
    <row r="151" spans="1:3" ht="14.25">
      <c r="A151" s="122"/>
      <c r="B151" s="123"/>
      <c r="C151" s="125"/>
    </row>
    <row r="152" spans="1:3" ht="14.25">
      <c r="A152" s="122"/>
      <c r="B152" s="123"/>
      <c r="C152" s="125"/>
    </row>
    <row r="153" spans="1:3" ht="14.25">
      <c r="A153" s="122"/>
      <c r="B153" s="123"/>
      <c r="C153" s="125"/>
    </row>
    <row r="154" spans="1:3" ht="14.25">
      <c r="A154" s="122"/>
      <c r="B154" s="123"/>
      <c r="C154" s="125"/>
    </row>
    <row r="155" spans="1:3" ht="14.25">
      <c r="A155" s="122"/>
      <c r="B155" s="123"/>
      <c r="C155" s="125"/>
    </row>
    <row r="156" spans="1:3" ht="14.25">
      <c r="A156" s="122"/>
      <c r="B156" s="124"/>
      <c r="C156" s="125"/>
    </row>
    <row r="157" spans="1:3" ht="14.25">
      <c r="A157" s="122"/>
      <c r="B157" s="124"/>
      <c r="C157" s="125"/>
    </row>
    <row r="158" spans="1:3" ht="14.25">
      <c r="A158" s="122"/>
      <c r="B158" s="124"/>
      <c r="C158" s="125"/>
    </row>
    <row r="159" spans="1:3" ht="14.25">
      <c r="A159" s="122"/>
      <c r="B159" s="124"/>
      <c r="C159" s="125"/>
    </row>
    <row r="160" spans="1:3" ht="14.25">
      <c r="A160" s="255"/>
      <c r="B160" s="124"/>
      <c r="C160" s="125"/>
    </row>
    <row r="161" spans="1:3" ht="14.25">
      <c r="A161" s="255"/>
      <c r="B161" s="124"/>
      <c r="C161" s="125"/>
    </row>
    <row r="162" spans="1:3" ht="14.25">
      <c r="A162" s="255"/>
      <c r="B162" s="124"/>
      <c r="C162" s="125"/>
    </row>
    <row r="163" spans="1:3" ht="14.25">
      <c r="A163" s="122"/>
      <c r="B163" s="124"/>
      <c r="C163" s="125"/>
    </row>
    <row r="164" spans="1:3" ht="14.25">
      <c r="A164" s="122"/>
      <c r="B164" s="124"/>
      <c r="C164" s="125"/>
    </row>
    <row r="165" spans="1:3" ht="14.25">
      <c r="A165" s="256">
        <v>200</v>
      </c>
      <c r="B165" s="124" t="s">
        <v>1551</v>
      </c>
      <c r="C165" s="125" t="str">
        <f>IFERROR(VLOOKUP(B165,請求書等医療機関一覧用!$B$4:$C$163,2,FALSE),"")</f>
        <v>つくば市健康増進課</v>
      </c>
    </row>
  </sheetData>
  <mergeCells count="3">
    <mergeCell ref="A3:A5"/>
    <mergeCell ref="B3:B5"/>
    <mergeCell ref="C3:C5"/>
  </mergeCells>
  <phoneticPr fontId="4"/>
  <conditionalFormatting sqref="A6:A157">
    <cfRule type="duplicateValues" dxfId="34" priority="4"/>
  </conditionalFormatting>
  <conditionalFormatting sqref="A158">
    <cfRule type="duplicateValues" dxfId="33" priority="3"/>
  </conditionalFormatting>
  <conditionalFormatting sqref="A159">
    <cfRule type="duplicateValues" dxfId="32" priority="2"/>
  </conditionalFormatting>
  <conditionalFormatting sqref="A160:A164">
    <cfRule type="duplicateValues" dxfId="31" priority="39"/>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88FB-BAC6-448D-83CC-FDD294D94E9E}">
  <sheetPr codeName="Sheet11"/>
  <dimension ref="A1:U58"/>
  <sheetViews>
    <sheetView view="pageLayout" zoomScaleNormal="100" workbookViewId="0">
      <selection activeCell="L24" sqref="L24:L25"/>
    </sheetView>
  </sheetViews>
  <sheetFormatPr defaultRowHeight="13.5"/>
  <cols>
    <col min="1" max="1" width="8.375" customWidth="1"/>
    <col min="2" max="2" width="4.25" customWidth="1"/>
    <col min="3" max="3" width="5.375" customWidth="1"/>
    <col min="4" max="4" width="5.875" customWidth="1"/>
    <col min="5" max="5" width="5.625" customWidth="1"/>
    <col min="6" max="6" width="7.875" customWidth="1"/>
    <col min="7" max="7" width="4.375" customWidth="1"/>
    <col min="8" max="8" width="7.875" customWidth="1"/>
    <col min="9" max="9" width="4.625" customWidth="1"/>
    <col min="10" max="10" width="7.625" customWidth="1"/>
    <col min="11" max="11" width="4.75" customWidth="1"/>
    <col min="12" max="12" width="8.625" customWidth="1"/>
    <col min="13" max="13" width="4.125" customWidth="1"/>
    <col min="14" max="14" width="10.375" customWidth="1"/>
    <col min="15" max="15" width="4" customWidth="1"/>
    <col min="16" max="19" width="1.875" customWidth="1"/>
    <col min="20" max="20" width="7.625" customWidth="1"/>
  </cols>
  <sheetData>
    <row r="1" spans="1:21" ht="5.0999999999999996" customHeight="1" thickBot="1">
      <c r="A1" s="148"/>
      <c r="B1" s="148"/>
      <c r="C1" s="148"/>
      <c r="D1" s="148"/>
      <c r="E1" s="148"/>
      <c r="F1" s="148"/>
      <c r="G1" s="148"/>
      <c r="H1" s="148"/>
      <c r="I1" s="148"/>
      <c r="J1" s="148"/>
      <c r="K1" s="148"/>
      <c r="L1" s="148"/>
      <c r="M1" s="148"/>
      <c r="N1" s="148"/>
      <c r="O1" s="148"/>
      <c r="P1" s="148"/>
      <c r="Q1" s="148"/>
      <c r="R1" s="148"/>
      <c r="S1" s="149"/>
      <c r="T1" s="149"/>
      <c r="U1" s="149"/>
    </row>
    <row r="2" spans="1:21" ht="17.45" customHeight="1">
      <c r="A2" s="609"/>
      <c r="B2" s="609"/>
      <c r="C2" s="609"/>
      <c r="D2" s="609"/>
      <c r="E2" s="609"/>
      <c r="F2" s="609"/>
      <c r="G2" s="150"/>
      <c r="H2" s="148"/>
      <c r="I2" s="151"/>
      <c r="J2" s="151"/>
      <c r="K2" s="151"/>
      <c r="L2" s="780" t="s">
        <v>578</v>
      </c>
      <c r="M2" s="780"/>
      <c r="N2" s="152" t="str">
        <f>'実施報告書①(定期)'!O1&amp;"　-"</f>
        <v>2025　-</v>
      </c>
      <c r="O2" s="254">
        <f>INDEX(請求書等医療機関一覧用!A:B,MATCH(T4,請求書等医療機関一覧用!B:B,0),1)</f>
        <v>200</v>
      </c>
      <c r="P2" s="153"/>
      <c r="Q2" s="153"/>
      <c r="R2" s="153"/>
      <c r="S2" s="149"/>
      <c r="T2" s="350" t="s">
        <v>519</v>
      </c>
      <c r="U2" s="351"/>
    </row>
    <row r="3" spans="1:21" ht="7.5" customHeight="1" thickBot="1">
      <c r="A3" s="150"/>
      <c r="B3" s="150"/>
      <c r="C3" s="150"/>
      <c r="D3" s="150"/>
      <c r="E3" s="150"/>
      <c r="F3" s="150"/>
      <c r="G3" s="150"/>
      <c r="H3" s="148"/>
      <c r="I3" s="148"/>
      <c r="J3" s="148"/>
      <c r="K3" s="148"/>
      <c r="L3" s="148"/>
      <c r="M3" s="148"/>
      <c r="N3" s="148"/>
      <c r="O3" s="148"/>
      <c r="P3" s="148"/>
      <c r="Q3" s="148"/>
      <c r="R3" s="148"/>
      <c r="S3" s="149"/>
      <c r="T3" s="573"/>
      <c r="U3" s="574"/>
    </row>
    <row r="4" spans="1:21" ht="30" customHeight="1">
      <c r="A4" s="771" t="str">
        <f>'請求書(定期)'!B1</f>
        <v>令和７年度
(2025年度)</v>
      </c>
      <c r="B4" s="772"/>
      <c r="C4" s="772"/>
      <c r="D4" s="773" t="s">
        <v>810</v>
      </c>
      <c r="E4" s="773"/>
      <c r="F4" s="773"/>
      <c r="G4" s="773"/>
      <c r="H4" s="773"/>
      <c r="I4" s="773"/>
      <c r="J4" s="773"/>
      <c r="K4" s="773"/>
      <c r="L4" s="773"/>
      <c r="M4" s="773"/>
      <c r="N4" s="773"/>
      <c r="O4" s="773"/>
      <c r="P4" s="184"/>
      <c r="Q4" s="184"/>
      <c r="R4" s="184"/>
      <c r="S4" s="154"/>
      <c r="T4" s="774" t="s">
        <v>1536</v>
      </c>
      <c r="U4" s="775"/>
    </row>
    <row r="5" spans="1:21" ht="7.5" customHeight="1" thickBot="1">
      <c r="A5" s="155"/>
      <c r="B5" s="155"/>
      <c r="C5" s="155"/>
      <c r="D5" s="155"/>
      <c r="E5" s="155"/>
      <c r="F5" s="155"/>
      <c r="G5" s="155"/>
      <c r="H5" s="155"/>
      <c r="I5" s="155"/>
      <c r="J5" s="155"/>
      <c r="K5" s="155"/>
      <c r="L5" s="155"/>
      <c r="M5" s="155"/>
      <c r="N5" s="155"/>
      <c r="O5" s="155"/>
      <c r="P5" s="155"/>
      <c r="Q5" s="155"/>
      <c r="R5" s="155"/>
      <c r="S5" s="154"/>
      <c r="T5" s="776"/>
      <c r="U5" s="777"/>
    </row>
    <row r="6" spans="1:21" ht="22.5" customHeight="1">
      <c r="A6" s="155"/>
      <c r="B6" s="155"/>
      <c r="C6" s="155"/>
      <c r="D6" s="156" t="s">
        <v>811</v>
      </c>
      <c r="E6" s="781"/>
      <c r="F6" s="782"/>
      <c r="G6" s="155" t="s">
        <v>812</v>
      </c>
      <c r="H6" s="157"/>
      <c r="I6" s="783" t="s">
        <v>813</v>
      </c>
      <c r="J6" s="784"/>
      <c r="K6" s="155"/>
      <c r="L6" s="155"/>
      <c r="M6" s="155"/>
      <c r="N6" s="155"/>
      <c r="O6" s="155"/>
      <c r="P6" s="155"/>
      <c r="Q6" s="155"/>
      <c r="R6" s="155"/>
      <c r="S6" s="154"/>
      <c r="T6" s="149"/>
      <c r="U6" s="149"/>
    </row>
    <row r="7" spans="1:21" ht="7.5" customHeight="1">
      <c r="A7" s="155"/>
      <c r="B7" s="155"/>
      <c r="C7" s="155"/>
      <c r="D7" s="156"/>
      <c r="E7" s="157"/>
      <c r="F7" s="158"/>
      <c r="G7" s="155"/>
      <c r="H7" s="157"/>
      <c r="I7" s="159"/>
      <c r="J7" s="160"/>
      <c r="K7" s="155"/>
      <c r="L7" s="155"/>
      <c r="M7" s="155"/>
      <c r="N7" s="155"/>
      <c r="O7" s="155"/>
      <c r="P7" s="155"/>
      <c r="Q7" s="155"/>
      <c r="R7" s="155"/>
      <c r="S7" s="154"/>
      <c r="T7" s="149"/>
      <c r="U7" s="149"/>
    </row>
    <row r="8" spans="1:21" ht="26.1" customHeight="1">
      <c r="A8" s="161"/>
      <c r="B8" s="779" t="s">
        <v>780</v>
      </c>
      <c r="C8" s="779"/>
      <c r="D8" s="779"/>
      <c r="E8" s="779"/>
      <c r="F8" s="779"/>
      <c r="G8" s="779" t="s">
        <v>814</v>
      </c>
      <c r="H8" s="779"/>
      <c r="I8" s="150" t="s">
        <v>815</v>
      </c>
      <c r="J8" s="779"/>
      <c r="K8" s="779"/>
      <c r="L8" s="779"/>
      <c r="M8" s="161" t="s">
        <v>816</v>
      </c>
      <c r="N8" s="778" t="s">
        <v>817</v>
      </c>
      <c r="O8" s="162"/>
      <c r="P8" s="162"/>
      <c r="Q8" s="162"/>
      <c r="R8" s="162"/>
      <c r="S8" s="154"/>
      <c r="T8" s="149"/>
      <c r="U8" s="149"/>
    </row>
    <row r="9" spans="1:21" ht="26.1" customHeight="1">
      <c r="A9" s="150"/>
      <c r="B9" s="779"/>
      <c r="C9" s="779"/>
      <c r="D9" s="779"/>
      <c r="E9" s="779"/>
      <c r="F9" s="779"/>
      <c r="G9" s="779" t="s">
        <v>818</v>
      </c>
      <c r="H9" s="779"/>
      <c r="I9" s="150" t="s">
        <v>815</v>
      </c>
      <c r="J9" s="779"/>
      <c r="K9" s="779"/>
      <c r="L9" s="779"/>
      <c r="M9" s="161" t="s">
        <v>816</v>
      </c>
      <c r="N9" s="778"/>
      <c r="O9" s="162"/>
      <c r="P9" s="162"/>
      <c r="Q9" s="162"/>
      <c r="R9" s="162"/>
      <c r="S9" s="154"/>
      <c r="T9" s="149"/>
      <c r="U9" s="149"/>
    </row>
    <row r="10" spans="1:21" ht="7.5" customHeight="1">
      <c r="A10" s="155"/>
      <c r="B10" s="155"/>
      <c r="C10" s="155"/>
      <c r="D10" s="155"/>
      <c r="E10" s="155"/>
      <c r="F10" s="155"/>
      <c r="G10" s="155"/>
      <c r="H10" s="155"/>
      <c r="I10" s="155"/>
      <c r="J10" s="155"/>
      <c r="K10" s="155"/>
      <c r="L10" s="155"/>
      <c r="M10" s="155"/>
      <c r="N10" s="155"/>
      <c r="O10" s="155"/>
      <c r="P10" s="155"/>
      <c r="Q10" s="155"/>
      <c r="R10" s="155"/>
      <c r="S10" s="154"/>
      <c r="T10" s="154"/>
      <c r="U10" s="149"/>
    </row>
    <row r="11" spans="1:21" ht="26.1" customHeight="1">
      <c r="A11" s="163"/>
      <c r="B11" s="164"/>
      <c r="C11" s="148"/>
      <c r="D11" s="165" t="s">
        <v>819</v>
      </c>
      <c r="E11" s="165"/>
      <c r="F11" s="166"/>
      <c r="G11" s="756">
        <f>N26</f>
        <v>0</v>
      </c>
      <c r="H11" s="756"/>
      <c r="I11" s="756"/>
      <c r="J11" s="756"/>
      <c r="K11" s="166" t="s">
        <v>790</v>
      </c>
      <c r="L11" s="166"/>
      <c r="M11" s="164"/>
      <c r="N11" s="164"/>
      <c r="O11" s="164"/>
      <c r="P11" s="164"/>
      <c r="Q11" s="164"/>
      <c r="R11" s="164"/>
      <c r="S11" s="149"/>
      <c r="T11" s="149"/>
      <c r="U11" s="149"/>
    </row>
    <row r="12" spans="1:21" ht="3.6" customHeight="1">
      <c r="A12" s="148"/>
      <c r="B12" s="148"/>
      <c r="C12" s="148"/>
      <c r="D12" s="148"/>
      <c r="E12" s="148"/>
      <c r="F12" s="148"/>
      <c r="G12" s="148"/>
      <c r="H12" s="148"/>
      <c r="I12" s="148"/>
      <c r="J12" s="148"/>
      <c r="K12" s="148"/>
      <c r="L12" s="148"/>
      <c r="M12" s="148"/>
      <c r="N12" s="148"/>
      <c r="O12" s="148"/>
      <c r="P12" s="148"/>
      <c r="Q12" s="148"/>
      <c r="R12" s="148"/>
      <c r="S12" s="149"/>
      <c r="T12" s="149"/>
      <c r="U12" s="149"/>
    </row>
    <row r="13" spans="1:21" ht="5.45" customHeight="1">
      <c r="A13" s="148"/>
      <c r="B13" s="148"/>
      <c r="C13" s="148"/>
      <c r="D13" s="148"/>
      <c r="E13" s="148"/>
      <c r="F13" s="148"/>
      <c r="G13" s="148"/>
      <c r="H13" s="148"/>
      <c r="I13" s="148"/>
      <c r="J13" s="148"/>
      <c r="K13" s="148"/>
      <c r="L13" s="148"/>
      <c r="M13" s="148"/>
      <c r="N13" s="148"/>
      <c r="O13" s="148"/>
      <c r="P13" s="148"/>
      <c r="Q13" s="148"/>
      <c r="R13" s="148"/>
      <c r="S13" s="149"/>
      <c r="T13" s="149"/>
      <c r="U13" s="149"/>
    </row>
    <row r="14" spans="1:21" ht="24.6" customHeight="1">
      <c r="A14" s="757" t="s">
        <v>820</v>
      </c>
      <c r="B14" s="758"/>
      <c r="C14" s="759"/>
      <c r="D14" s="750" t="s">
        <v>821</v>
      </c>
      <c r="E14" s="762"/>
      <c r="F14" s="762"/>
      <c r="G14" s="762"/>
      <c r="H14" s="762"/>
      <c r="I14" s="762"/>
      <c r="J14" s="762"/>
      <c r="K14" s="751"/>
      <c r="L14" s="763" t="s">
        <v>822</v>
      </c>
      <c r="M14" s="764"/>
      <c r="N14" s="763" t="s">
        <v>823</v>
      </c>
      <c r="O14" s="764"/>
      <c r="P14" s="187"/>
      <c r="Q14" s="187"/>
      <c r="R14" s="187"/>
      <c r="S14" s="149"/>
      <c r="T14" s="149"/>
      <c r="U14" s="149"/>
    </row>
    <row r="15" spans="1:21" ht="56.1" customHeight="1">
      <c r="A15" s="760"/>
      <c r="B15" s="761"/>
      <c r="C15" s="746"/>
      <c r="D15" s="767" t="s">
        <v>824</v>
      </c>
      <c r="E15" s="768"/>
      <c r="F15" s="767" t="s">
        <v>825</v>
      </c>
      <c r="G15" s="768"/>
      <c r="H15" s="769" t="s">
        <v>826</v>
      </c>
      <c r="I15" s="770"/>
      <c r="J15" s="767" t="s">
        <v>827</v>
      </c>
      <c r="K15" s="768"/>
      <c r="L15" s="765"/>
      <c r="M15" s="766"/>
      <c r="N15" s="765"/>
      <c r="O15" s="766"/>
      <c r="P15" s="187"/>
      <c r="Q15" s="187"/>
      <c r="R15" s="187"/>
      <c r="S15" s="149"/>
      <c r="T15" s="149"/>
      <c r="U15" s="149"/>
    </row>
    <row r="16" spans="1:21" ht="12" customHeight="1">
      <c r="A16" s="742" t="s">
        <v>814</v>
      </c>
      <c r="B16" s="750" t="s">
        <v>828</v>
      </c>
      <c r="C16" s="751"/>
      <c r="D16" s="752" t="s">
        <v>829</v>
      </c>
      <c r="E16" s="753"/>
      <c r="F16" s="754" t="s">
        <v>830</v>
      </c>
      <c r="G16" s="755"/>
      <c r="H16" s="754" t="s">
        <v>830</v>
      </c>
      <c r="I16" s="755"/>
      <c r="J16" s="707">
        <f>SUM(D17:I17)</f>
        <v>0</v>
      </c>
      <c r="K16" s="727"/>
      <c r="L16" s="731">
        <v>2000</v>
      </c>
      <c r="M16" s="745" t="s">
        <v>816</v>
      </c>
      <c r="N16" s="738">
        <f>J16*L16</f>
        <v>0</v>
      </c>
      <c r="O16" s="739"/>
      <c r="P16" s="188"/>
      <c r="Q16" s="188"/>
      <c r="R16" s="188"/>
      <c r="S16" s="149"/>
      <c r="T16" s="149"/>
      <c r="U16" s="149"/>
    </row>
    <row r="17" spans="1:21" ht="37.5" customHeight="1">
      <c r="A17" s="743"/>
      <c r="B17" s="721" t="s">
        <v>617</v>
      </c>
      <c r="C17" s="722"/>
      <c r="D17" s="747"/>
      <c r="E17" s="748"/>
      <c r="F17" s="747"/>
      <c r="G17" s="748"/>
      <c r="H17" s="749"/>
      <c r="I17" s="748"/>
      <c r="J17" s="728"/>
      <c r="K17" s="729"/>
      <c r="L17" s="732"/>
      <c r="M17" s="746"/>
      <c r="N17" s="740"/>
      <c r="O17" s="741"/>
      <c r="P17" s="188"/>
      <c r="Q17" s="188"/>
      <c r="R17" s="188"/>
      <c r="S17" s="149"/>
      <c r="T17" s="149"/>
      <c r="U17" s="149"/>
    </row>
    <row r="18" spans="1:21" ht="12" customHeight="1">
      <c r="A18" s="743"/>
      <c r="B18" s="683" t="s">
        <v>786</v>
      </c>
      <c r="C18" s="684"/>
      <c r="D18" s="693"/>
      <c r="E18" s="694"/>
      <c r="F18" s="693"/>
      <c r="G18" s="694"/>
      <c r="H18" s="699"/>
      <c r="I18" s="700"/>
      <c r="J18" s="705">
        <f t="shared" ref="J18" si="0">SUM(D18:I18)</f>
        <v>0</v>
      </c>
      <c r="K18" s="706"/>
      <c r="L18" s="660" t="s">
        <v>831</v>
      </c>
      <c r="M18" s="661"/>
      <c r="N18" s="662">
        <f>J18*L19</f>
        <v>0</v>
      </c>
      <c r="O18" s="663"/>
      <c r="P18" s="189"/>
      <c r="Q18" s="189"/>
      <c r="R18" s="189"/>
      <c r="S18" s="149"/>
      <c r="T18" s="149"/>
      <c r="U18" s="149"/>
    </row>
    <row r="19" spans="1:21" ht="24.95" customHeight="1">
      <c r="A19" s="744"/>
      <c r="B19" s="709"/>
      <c r="C19" s="710"/>
      <c r="D19" s="697"/>
      <c r="E19" s="698"/>
      <c r="F19" s="697"/>
      <c r="G19" s="698"/>
      <c r="H19" s="703"/>
      <c r="I19" s="704"/>
      <c r="J19" s="666"/>
      <c r="K19" s="667"/>
      <c r="L19" s="167"/>
      <c r="M19" s="168" t="s">
        <v>816</v>
      </c>
      <c r="N19" s="666"/>
      <c r="O19" s="667"/>
      <c r="P19" s="189"/>
      <c r="Q19" s="189"/>
      <c r="R19" s="189"/>
      <c r="S19" s="149"/>
      <c r="T19" s="149"/>
      <c r="U19" s="149"/>
    </row>
    <row r="20" spans="1:21" ht="12" customHeight="1">
      <c r="A20" s="718" t="s">
        <v>818</v>
      </c>
      <c r="B20" s="721" t="s">
        <v>828</v>
      </c>
      <c r="C20" s="722"/>
      <c r="D20" s="723" t="s">
        <v>832</v>
      </c>
      <c r="E20" s="724"/>
      <c r="F20" s="724"/>
      <c r="G20" s="724"/>
      <c r="H20" s="724"/>
      <c r="I20" s="725"/>
      <c r="J20" s="705">
        <f>SUM(D21:I21)</f>
        <v>0</v>
      </c>
      <c r="K20" s="726"/>
      <c r="L20" s="730">
        <v>2000</v>
      </c>
      <c r="M20" s="733" t="s">
        <v>816</v>
      </c>
      <c r="N20" s="736">
        <f>J20*L20</f>
        <v>0</v>
      </c>
      <c r="O20" s="737"/>
      <c r="P20" s="188"/>
      <c r="Q20" s="188"/>
      <c r="R20" s="188"/>
      <c r="S20" s="149"/>
      <c r="T20" s="149"/>
      <c r="U20" s="149"/>
    </row>
    <row r="21" spans="1:21" ht="27.6" customHeight="1">
      <c r="A21" s="719"/>
      <c r="B21" s="683" t="s">
        <v>617</v>
      </c>
      <c r="C21" s="684"/>
      <c r="D21" s="711"/>
      <c r="E21" s="694"/>
      <c r="F21" s="712"/>
      <c r="G21" s="713"/>
      <c r="H21" s="712"/>
      <c r="I21" s="713"/>
      <c r="J21" s="707"/>
      <c r="K21" s="727"/>
      <c r="L21" s="731"/>
      <c r="M21" s="734"/>
      <c r="N21" s="738"/>
      <c r="O21" s="739"/>
      <c r="P21" s="188"/>
      <c r="Q21" s="188"/>
      <c r="R21" s="188"/>
      <c r="S21" s="149"/>
      <c r="T21" s="149"/>
      <c r="U21" s="149"/>
    </row>
    <row r="22" spans="1:21" ht="9.9499999999999993" customHeight="1">
      <c r="A22" s="719"/>
      <c r="B22" s="709"/>
      <c r="C22" s="710"/>
      <c r="D22" s="716" t="s">
        <v>833</v>
      </c>
      <c r="E22" s="717"/>
      <c r="F22" s="714"/>
      <c r="G22" s="715"/>
      <c r="H22" s="714"/>
      <c r="I22" s="715"/>
      <c r="J22" s="728"/>
      <c r="K22" s="729"/>
      <c r="L22" s="732"/>
      <c r="M22" s="735"/>
      <c r="N22" s="740"/>
      <c r="O22" s="741"/>
      <c r="P22" s="188"/>
      <c r="Q22" s="188"/>
      <c r="R22" s="188"/>
      <c r="S22" s="149"/>
      <c r="T22" s="149"/>
      <c r="U22" s="149"/>
    </row>
    <row r="23" spans="1:21" ht="12.6" customHeight="1">
      <c r="A23" s="719"/>
      <c r="B23" s="683" t="s">
        <v>786</v>
      </c>
      <c r="C23" s="684"/>
      <c r="D23" s="689"/>
      <c r="E23" s="690"/>
      <c r="F23" s="693"/>
      <c r="G23" s="694"/>
      <c r="H23" s="699"/>
      <c r="I23" s="700"/>
      <c r="J23" s="705">
        <f>SUM(D23:I24)</f>
        <v>0</v>
      </c>
      <c r="K23" s="706"/>
      <c r="L23" s="660" t="s">
        <v>831</v>
      </c>
      <c r="M23" s="661"/>
      <c r="N23" s="662">
        <f>J23*L24</f>
        <v>0</v>
      </c>
      <c r="O23" s="663"/>
      <c r="P23" s="189"/>
      <c r="Q23" s="189"/>
      <c r="R23" s="189"/>
      <c r="S23" s="149"/>
      <c r="T23" s="149"/>
      <c r="U23" s="149"/>
    </row>
    <row r="24" spans="1:21" ht="15" customHeight="1">
      <c r="A24" s="719"/>
      <c r="B24" s="685"/>
      <c r="C24" s="686"/>
      <c r="D24" s="691"/>
      <c r="E24" s="692"/>
      <c r="F24" s="695"/>
      <c r="G24" s="696"/>
      <c r="H24" s="701"/>
      <c r="I24" s="702"/>
      <c r="J24" s="707"/>
      <c r="K24" s="708"/>
      <c r="L24" s="668"/>
      <c r="M24" s="670" t="s">
        <v>816</v>
      </c>
      <c r="N24" s="664"/>
      <c r="O24" s="665"/>
      <c r="P24" s="189"/>
      <c r="Q24" s="189"/>
      <c r="R24" s="189"/>
      <c r="S24" s="149"/>
      <c r="T24" s="149"/>
      <c r="U24" s="149"/>
    </row>
    <row r="25" spans="1:21" ht="9.9499999999999993" customHeight="1" thickBot="1">
      <c r="A25" s="720"/>
      <c r="B25" s="687"/>
      <c r="C25" s="688"/>
      <c r="D25" s="716" t="s">
        <v>833</v>
      </c>
      <c r="E25" s="717"/>
      <c r="F25" s="697"/>
      <c r="G25" s="698"/>
      <c r="H25" s="703"/>
      <c r="I25" s="704"/>
      <c r="J25" s="666"/>
      <c r="K25" s="667"/>
      <c r="L25" s="669"/>
      <c r="M25" s="671"/>
      <c r="N25" s="666"/>
      <c r="O25" s="667"/>
      <c r="P25" s="189"/>
      <c r="Q25" s="189"/>
      <c r="R25" s="189"/>
      <c r="S25" s="149"/>
      <c r="T25" s="149"/>
      <c r="U25" s="149"/>
    </row>
    <row r="26" spans="1:21" ht="33.950000000000003" customHeight="1" thickBot="1">
      <c r="A26" s="656" t="s">
        <v>610</v>
      </c>
      <c r="B26" s="657"/>
      <c r="C26" s="657"/>
      <c r="D26" s="658">
        <f>SUM(D17:E19,D21,D23)</f>
        <v>0</v>
      </c>
      <c r="E26" s="659"/>
      <c r="F26" s="658">
        <f>SUM(F17:G19,F21:G25)</f>
        <v>0</v>
      </c>
      <c r="G26" s="659"/>
      <c r="H26" s="658">
        <f>SUM(H17:I19,H21:I25)</f>
        <v>0</v>
      </c>
      <c r="I26" s="659"/>
      <c r="J26" s="658">
        <f>SUM(J16:K25)</f>
        <v>0</v>
      </c>
      <c r="K26" s="659"/>
      <c r="L26" s="674"/>
      <c r="M26" s="675"/>
      <c r="N26" s="676">
        <f>SUM(N16:O25)</f>
        <v>0</v>
      </c>
      <c r="O26" s="677"/>
      <c r="P26" s="190"/>
      <c r="Q26" s="190"/>
      <c r="R26" s="190"/>
      <c r="S26" s="149"/>
      <c r="T26" s="149"/>
      <c r="U26" s="149"/>
    </row>
    <row r="27" spans="1:21" ht="8.1" customHeight="1">
      <c r="A27" s="148"/>
      <c r="B27" s="148"/>
      <c r="C27" s="148"/>
      <c r="D27" s="148"/>
      <c r="E27" s="148"/>
      <c r="F27" s="148"/>
      <c r="G27" s="148"/>
      <c r="H27" s="148"/>
      <c r="I27" s="148"/>
      <c r="J27" s="148"/>
      <c r="K27" s="148"/>
      <c r="L27" s="148"/>
      <c r="M27" s="148"/>
      <c r="N27" s="148"/>
      <c r="O27" s="148"/>
      <c r="P27" s="148"/>
      <c r="Q27" s="148"/>
      <c r="R27" s="148"/>
      <c r="S27" s="149"/>
      <c r="T27" s="149"/>
      <c r="U27" s="149"/>
    </row>
    <row r="28" spans="1:21" ht="36" customHeight="1">
      <c r="A28" s="169" t="s">
        <v>834</v>
      </c>
      <c r="B28" s="678" t="s">
        <v>835</v>
      </c>
      <c r="C28" s="679"/>
      <c r="D28" s="679"/>
      <c r="E28" s="679"/>
      <c r="F28" s="679"/>
      <c r="G28" s="679"/>
      <c r="H28" s="679"/>
      <c r="I28" s="679"/>
      <c r="J28" s="679"/>
      <c r="K28" s="679"/>
      <c r="L28" s="679"/>
      <c r="M28" s="679"/>
      <c r="N28" s="679"/>
      <c r="O28" s="679"/>
      <c r="P28" s="185"/>
      <c r="Q28" s="185"/>
      <c r="R28" s="185"/>
      <c r="S28" s="149"/>
      <c r="T28" s="149"/>
      <c r="U28" s="149"/>
    </row>
    <row r="29" spans="1:21" hidden="1">
      <c r="A29" s="170"/>
      <c r="B29" s="170"/>
      <c r="C29" s="170"/>
      <c r="D29" s="170"/>
      <c r="E29" s="170"/>
      <c r="F29" s="170"/>
      <c r="G29" s="170"/>
      <c r="H29" s="170"/>
      <c r="I29" s="170"/>
      <c r="J29" s="170"/>
      <c r="K29" s="170"/>
      <c r="L29" s="170"/>
      <c r="M29" s="170"/>
      <c r="N29" s="170"/>
      <c r="O29" s="148"/>
      <c r="P29" s="148"/>
      <c r="Q29" s="148"/>
      <c r="R29" s="148"/>
      <c r="S29" s="149"/>
      <c r="T29" s="149"/>
      <c r="U29" s="149"/>
    </row>
    <row r="30" spans="1:21" hidden="1">
      <c r="A30" s="170" t="s">
        <v>836</v>
      </c>
      <c r="B30" s="170"/>
      <c r="C30" s="170"/>
      <c r="D30" s="170"/>
      <c r="E30" s="170"/>
      <c r="F30" s="170"/>
      <c r="G30" s="170"/>
      <c r="H30" s="170"/>
      <c r="I30" s="170"/>
      <c r="J30" s="170"/>
      <c r="K30" s="170"/>
      <c r="L30" s="170"/>
      <c r="M30" s="170"/>
      <c r="N30" s="170"/>
      <c r="O30" s="148"/>
      <c r="P30" s="148"/>
      <c r="Q30" s="148"/>
      <c r="R30" s="148"/>
      <c r="S30" s="149"/>
      <c r="T30" s="149"/>
      <c r="U30" s="149"/>
    </row>
    <row r="31" spans="1:21" hidden="1">
      <c r="A31" s="170" t="s">
        <v>837</v>
      </c>
      <c r="B31" s="170"/>
      <c r="C31" s="170"/>
      <c r="D31" s="170"/>
      <c r="E31" s="170"/>
      <c r="F31" s="170"/>
      <c r="G31" s="170"/>
      <c r="H31" s="170"/>
      <c r="I31" s="170"/>
      <c r="J31" s="170"/>
      <c r="K31" s="170"/>
      <c r="L31" s="170"/>
      <c r="M31" s="170"/>
      <c r="N31" s="170"/>
      <c r="O31" s="148"/>
      <c r="P31" s="148"/>
      <c r="Q31" s="148"/>
      <c r="R31" s="148"/>
      <c r="S31" s="149"/>
      <c r="T31" s="149"/>
      <c r="U31" s="149"/>
    </row>
    <row r="32" spans="1:21" hidden="1">
      <c r="A32" s="148"/>
      <c r="B32" s="170"/>
      <c r="C32" s="170" t="s">
        <v>838</v>
      </c>
      <c r="D32" s="170"/>
      <c r="E32" s="170"/>
      <c r="F32" s="170"/>
      <c r="G32" s="170"/>
      <c r="H32" s="170"/>
      <c r="I32" s="170"/>
      <c r="J32" s="170"/>
      <c r="K32" s="170"/>
      <c r="L32" s="170"/>
      <c r="M32" s="170"/>
      <c r="N32" s="170"/>
      <c r="O32" s="148"/>
      <c r="P32" s="148"/>
      <c r="Q32" s="148"/>
      <c r="R32" s="148"/>
      <c r="S32" s="149"/>
      <c r="T32" s="149"/>
      <c r="U32" s="149"/>
    </row>
    <row r="33" spans="1:21" hidden="1">
      <c r="A33" s="170"/>
      <c r="B33" s="170"/>
      <c r="C33" s="171"/>
      <c r="D33" s="171"/>
      <c r="E33" s="171"/>
      <c r="F33" s="171"/>
      <c r="G33" s="171"/>
      <c r="H33" s="171"/>
      <c r="I33" s="171"/>
      <c r="J33" s="171"/>
      <c r="K33" s="171"/>
      <c r="L33" s="171"/>
      <c r="M33" s="171"/>
      <c r="N33" s="171"/>
      <c r="O33" s="148"/>
      <c r="P33" s="148"/>
      <c r="Q33" s="148"/>
      <c r="R33" s="148"/>
      <c r="S33" s="149"/>
      <c r="T33" s="149"/>
      <c r="U33" s="149"/>
    </row>
    <row r="34" spans="1:21" hidden="1">
      <c r="A34" s="170"/>
      <c r="B34" s="170"/>
      <c r="C34" s="170"/>
      <c r="D34" s="170"/>
      <c r="E34" s="170"/>
      <c r="F34" s="170"/>
      <c r="G34" s="170"/>
      <c r="H34" s="170"/>
      <c r="I34" s="170"/>
      <c r="J34" s="170"/>
      <c r="K34" s="170"/>
      <c r="L34" s="170"/>
      <c r="M34" s="170"/>
      <c r="N34" s="170"/>
      <c r="O34" s="148"/>
      <c r="P34" s="148"/>
      <c r="Q34" s="148"/>
      <c r="R34" s="148"/>
      <c r="S34" s="149"/>
      <c r="T34" s="149"/>
      <c r="U34" s="149"/>
    </row>
    <row r="35" spans="1:21" hidden="1">
      <c r="A35" s="148"/>
      <c r="B35" s="170"/>
      <c r="C35" s="170" t="s">
        <v>839</v>
      </c>
      <c r="D35" s="170"/>
      <c r="E35" s="170"/>
      <c r="F35" s="170"/>
      <c r="G35" s="170"/>
      <c r="H35" s="170"/>
      <c r="I35" s="170"/>
      <c r="J35" s="170"/>
      <c r="K35" s="170"/>
      <c r="L35" s="170"/>
      <c r="M35" s="170"/>
      <c r="N35" s="170"/>
      <c r="O35" s="148"/>
      <c r="P35" s="148"/>
      <c r="Q35" s="148"/>
      <c r="R35" s="148"/>
      <c r="S35" s="149"/>
      <c r="T35" s="149"/>
      <c r="U35" s="149"/>
    </row>
    <row r="36" spans="1:21" hidden="1">
      <c r="A36" s="170"/>
      <c r="B36" s="170"/>
      <c r="C36" s="171"/>
      <c r="D36" s="171"/>
      <c r="E36" s="171"/>
      <c r="F36" s="171"/>
      <c r="G36" s="171"/>
      <c r="H36" s="171"/>
      <c r="I36" s="171"/>
      <c r="J36" s="171"/>
      <c r="K36" s="171"/>
      <c r="L36" s="171"/>
      <c r="M36" s="171"/>
      <c r="N36" s="171"/>
      <c r="O36" s="148"/>
      <c r="P36" s="148"/>
      <c r="Q36" s="148"/>
      <c r="R36" s="148"/>
      <c r="S36" s="149"/>
      <c r="T36" s="149"/>
      <c r="U36" s="149"/>
    </row>
    <row r="37" spans="1:21" hidden="1">
      <c r="A37" s="170"/>
      <c r="B37" s="170"/>
      <c r="C37" s="170"/>
      <c r="D37" s="170"/>
      <c r="E37" s="170"/>
      <c r="F37" s="170"/>
      <c r="G37" s="170"/>
      <c r="H37" s="170"/>
      <c r="I37" s="170"/>
      <c r="J37" s="170"/>
      <c r="K37" s="170"/>
      <c r="L37" s="170"/>
      <c r="M37" s="170"/>
      <c r="N37" s="170"/>
      <c r="O37" s="148"/>
      <c r="P37" s="148"/>
      <c r="Q37" s="148"/>
      <c r="R37" s="148"/>
      <c r="S37" s="149"/>
      <c r="T37" s="149"/>
      <c r="U37" s="149"/>
    </row>
    <row r="38" spans="1:21" hidden="1">
      <c r="A38" s="148"/>
      <c r="B38" s="170"/>
      <c r="C38" s="172" t="s">
        <v>840</v>
      </c>
      <c r="D38" s="170"/>
      <c r="E38" s="170"/>
      <c r="F38" s="170"/>
      <c r="G38" s="170"/>
      <c r="H38" s="170"/>
      <c r="I38" s="170"/>
      <c r="J38" s="170"/>
      <c r="K38" s="170"/>
      <c r="L38" s="170"/>
      <c r="M38" s="170"/>
      <c r="N38" s="170"/>
      <c r="O38" s="148"/>
      <c r="P38" s="148"/>
      <c r="Q38" s="148"/>
      <c r="R38" s="148"/>
      <c r="S38" s="149"/>
      <c r="T38" s="149"/>
      <c r="U38" s="149"/>
    </row>
    <row r="39" spans="1:21" hidden="1">
      <c r="A39" s="148"/>
      <c r="B39" s="170"/>
      <c r="C39" s="170" t="s">
        <v>841</v>
      </c>
      <c r="D39" s="170"/>
      <c r="E39" s="170"/>
      <c r="F39" s="170"/>
      <c r="G39" s="170"/>
      <c r="H39" s="170"/>
      <c r="I39" s="170"/>
      <c r="J39" s="170"/>
      <c r="K39" s="170"/>
      <c r="L39" s="170"/>
      <c r="M39" s="170"/>
      <c r="N39" s="170"/>
      <c r="O39" s="148"/>
      <c r="P39" s="148"/>
      <c r="Q39" s="148"/>
      <c r="R39" s="148"/>
      <c r="S39" s="149"/>
      <c r="T39" s="149"/>
      <c r="U39" s="149"/>
    </row>
    <row r="40" spans="1:21" hidden="1">
      <c r="A40" s="170"/>
      <c r="B40" s="170"/>
      <c r="C40" s="171"/>
      <c r="D40" s="171"/>
      <c r="E40" s="171"/>
      <c r="F40" s="171"/>
      <c r="G40" s="171"/>
      <c r="H40" s="171"/>
      <c r="I40" s="171"/>
      <c r="J40" s="171"/>
      <c r="K40" s="171"/>
      <c r="L40" s="171"/>
      <c r="M40" s="171"/>
      <c r="N40" s="171"/>
      <c r="O40" s="148"/>
      <c r="P40" s="148"/>
      <c r="Q40" s="148"/>
      <c r="R40" s="148"/>
      <c r="S40" s="149"/>
      <c r="T40" s="149"/>
      <c r="U40" s="149"/>
    </row>
    <row r="41" spans="1:21" ht="3.95" customHeight="1">
      <c r="A41" s="173"/>
      <c r="B41" s="173"/>
      <c r="C41" s="173"/>
      <c r="D41" s="173"/>
      <c r="E41" s="173"/>
      <c r="F41" s="173"/>
      <c r="G41" s="173"/>
      <c r="H41" s="173"/>
      <c r="I41" s="173"/>
      <c r="J41" s="173"/>
      <c r="K41" s="173"/>
      <c r="L41" s="173"/>
      <c r="M41" s="173"/>
      <c r="N41" s="173"/>
      <c r="O41" s="174"/>
      <c r="P41" s="174"/>
      <c r="Q41" s="174"/>
      <c r="R41" s="174"/>
      <c r="S41" s="175"/>
      <c r="T41" s="175"/>
      <c r="U41" s="149"/>
    </row>
    <row r="42" spans="1:21" ht="21" customHeight="1">
      <c r="A42" s="148" t="s">
        <v>557</v>
      </c>
      <c r="B42" s="148"/>
      <c r="C42" s="174"/>
      <c r="D42" s="174"/>
      <c r="E42" s="174"/>
      <c r="F42" s="174"/>
      <c r="G42" s="174"/>
      <c r="H42" s="174"/>
      <c r="I42" s="174"/>
      <c r="J42" s="174"/>
      <c r="K42" s="174"/>
      <c r="L42" s="174"/>
      <c r="M42" s="174"/>
      <c r="N42" s="174"/>
      <c r="O42" s="174"/>
      <c r="P42" s="174"/>
      <c r="Q42" s="174"/>
      <c r="R42" s="174"/>
      <c r="S42" s="175"/>
      <c r="T42" s="175"/>
      <c r="U42" s="149"/>
    </row>
    <row r="43" spans="1:21" ht="21" customHeight="1">
      <c r="A43" s="176"/>
      <c r="B43" s="148" t="s">
        <v>812</v>
      </c>
      <c r="C43" s="177"/>
      <c r="D43" s="178" t="s">
        <v>842</v>
      </c>
      <c r="E43" s="177"/>
      <c r="F43" s="178" t="s">
        <v>843</v>
      </c>
      <c r="G43" s="178"/>
      <c r="H43" s="178"/>
      <c r="I43" s="178"/>
      <c r="J43" s="178"/>
      <c r="K43" s="178"/>
      <c r="L43" s="178"/>
      <c r="M43" s="178"/>
      <c r="N43" s="178"/>
      <c r="O43" s="178"/>
      <c r="P43" s="178"/>
      <c r="Q43" s="178"/>
      <c r="R43" s="178"/>
      <c r="S43" s="175"/>
      <c r="T43" s="175"/>
      <c r="U43" s="149"/>
    </row>
    <row r="44" spans="1:21" ht="16.5" customHeight="1">
      <c r="A44" s="178"/>
      <c r="B44" s="178"/>
      <c r="C44" s="178"/>
      <c r="D44" s="178"/>
      <c r="E44" s="179" t="s">
        <v>844</v>
      </c>
      <c r="F44" s="680" t="str">
        <f ca="1">LEFT(VLOOKUP(T4,INDIRECT('印刷等(編集しない)'!S13),'印刷等(編集しない)'!O13,FALSE),3)&amp;"‐"&amp;RIGHT(VLOOKUP(T4,INDIRECT('印刷等(編集しない)'!S13),'印刷等(編集しない)'!O13,FALSE),4)</f>
        <v>305‐8555</v>
      </c>
      <c r="G44" s="680"/>
      <c r="H44" s="680"/>
      <c r="I44" s="680"/>
      <c r="J44" s="680"/>
      <c r="K44" s="178"/>
      <c r="L44" s="178"/>
      <c r="M44" s="178"/>
      <c r="N44" s="178"/>
      <c r="O44" s="178"/>
      <c r="P44" s="178"/>
      <c r="Q44" s="178"/>
      <c r="R44" s="178"/>
      <c r="S44" s="175"/>
      <c r="T44" s="175"/>
      <c r="U44" s="149"/>
    </row>
    <row r="45" spans="1:21" ht="17.25">
      <c r="A45" s="178"/>
      <c r="B45" s="178"/>
      <c r="C45" s="681" t="s">
        <v>561</v>
      </c>
      <c r="D45" s="681"/>
      <c r="E45" s="682" t="str">
        <f ca="1">VLOOKUP(T4,INDIRECT('印刷等(編集しない)'!S13),'印刷等(編集しない)'!P13,FALSE)</f>
        <v>つくば市研究学園一丁目１番地１</v>
      </c>
      <c r="F45" s="682"/>
      <c r="G45" s="682"/>
      <c r="H45" s="682"/>
      <c r="I45" s="682"/>
      <c r="J45" s="682"/>
      <c r="K45" s="682"/>
      <c r="L45" s="682"/>
      <c r="M45" s="682"/>
      <c r="N45" s="682"/>
      <c r="O45" s="178"/>
      <c r="P45" s="178"/>
      <c r="Q45" s="178"/>
      <c r="R45" s="178"/>
      <c r="S45" s="175"/>
      <c r="T45" s="175"/>
      <c r="U45" s="149"/>
    </row>
    <row r="46" spans="1:21" ht="7.5" customHeight="1">
      <c r="A46" s="178"/>
      <c r="B46" s="178"/>
      <c r="C46" s="178"/>
      <c r="D46" s="148"/>
      <c r="E46" s="178"/>
      <c r="F46" s="148"/>
      <c r="G46" s="148"/>
      <c r="H46" s="178"/>
      <c r="I46" s="178"/>
      <c r="J46" s="178"/>
      <c r="K46" s="178"/>
      <c r="L46" s="178"/>
      <c r="M46" s="672" t="s">
        <v>580</v>
      </c>
      <c r="N46" s="672"/>
      <c r="O46" s="178"/>
      <c r="P46" s="178"/>
      <c r="Q46" s="178"/>
      <c r="R46" s="178"/>
      <c r="S46" s="175"/>
      <c r="T46" s="175"/>
      <c r="U46" s="149"/>
    </row>
    <row r="47" spans="1:21" ht="12" customHeight="1">
      <c r="A47" s="178"/>
      <c r="B47" s="178"/>
      <c r="C47" s="178"/>
      <c r="D47" s="148"/>
      <c r="E47" s="178"/>
      <c r="F47" s="178"/>
      <c r="G47" s="178"/>
      <c r="H47" s="178"/>
      <c r="I47" s="178"/>
      <c r="J47" s="178"/>
      <c r="K47" s="178"/>
      <c r="L47" s="178"/>
      <c r="M47" s="673"/>
      <c r="N47" s="673"/>
      <c r="O47" s="178"/>
      <c r="P47" s="178"/>
      <c r="Q47" s="178"/>
      <c r="R47" s="178"/>
      <c r="S47" s="175"/>
      <c r="T47" s="175"/>
      <c r="U47" s="149"/>
    </row>
    <row r="48" spans="1:21" ht="21.6" customHeight="1">
      <c r="A48" s="148"/>
      <c r="B48" s="148"/>
      <c r="C48" s="652" t="s">
        <v>563</v>
      </c>
      <c r="D48" s="652"/>
      <c r="E48" s="180"/>
      <c r="F48" s="653" t="str">
        <f ca="1">VLOOKUP(T4,INDIRECT('印刷等(編集しない)'!S13),'印刷等(編集しない)'!Q13,FALSE)</f>
        <v>つくば市健康増進課</v>
      </c>
      <c r="G48" s="653"/>
      <c r="H48" s="653"/>
      <c r="I48" s="653"/>
      <c r="J48" s="653"/>
      <c r="K48" s="653"/>
      <c r="L48" s="653"/>
      <c r="M48" s="650" t="str">
        <f>T4</f>
        <v>000</v>
      </c>
      <c r="N48" s="650"/>
      <c r="O48" s="148"/>
      <c r="P48" s="148"/>
      <c r="Q48" s="148"/>
      <c r="R48" s="148"/>
      <c r="S48" s="149"/>
      <c r="T48" s="149"/>
      <c r="U48" s="149"/>
    </row>
    <row r="49" spans="1:21" ht="7.5" customHeight="1">
      <c r="A49" s="148"/>
      <c r="B49" s="148"/>
      <c r="C49" s="148"/>
      <c r="D49" s="148"/>
      <c r="E49" s="148"/>
      <c r="F49" s="148"/>
      <c r="G49" s="148"/>
      <c r="H49" s="148"/>
      <c r="I49" s="148"/>
      <c r="J49" s="148"/>
      <c r="K49" s="148"/>
      <c r="L49" s="148"/>
      <c r="M49" s="148"/>
      <c r="N49" s="148"/>
      <c r="O49" s="148"/>
      <c r="P49" s="148"/>
      <c r="Q49" s="148"/>
      <c r="R49" s="148"/>
      <c r="S49" s="149"/>
      <c r="T49" s="149"/>
      <c r="U49" s="149"/>
    </row>
    <row r="50" spans="1:21" ht="24.6" customHeight="1">
      <c r="A50" s="148"/>
      <c r="B50" s="148"/>
      <c r="C50" s="652" t="s">
        <v>564</v>
      </c>
      <c r="D50" s="652"/>
      <c r="E50" s="180"/>
      <c r="F50" s="654"/>
      <c r="G50" s="654"/>
      <c r="H50" s="654"/>
      <c r="I50" s="654"/>
      <c r="J50" s="654"/>
      <c r="K50" s="654"/>
      <c r="L50" s="654"/>
      <c r="M50" s="180"/>
      <c r="N50" s="181"/>
      <c r="O50" s="148"/>
      <c r="P50" s="148"/>
      <c r="Q50" s="148"/>
      <c r="R50" s="148"/>
      <c r="S50" s="149"/>
      <c r="T50" s="149"/>
      <c r="U50" s="149"/>
    </row>
    <row r="51" spans="1:21" ht="9" customHeight="1">
      <c r="A51" s="148"/>
      <c r="B51" s="148"/>
      <c r="C51" s="148"/>
      <c r="D51" s="148"/>
      <c r="E51" s="148"/>
      <c r="F51" s="148"/>
      <c r="G51" s="148"/>
      <c r="H51" s="148"/>
      <c r="I51" s="148"/>
      <c r="J51" s="148"/>
      <c r="K51" s="148"/>
      <c r="L51" s="148"/>
      <c r="M51" s="148"/>
      <c r="N51" s="148"/>
      <c r="O51" s="148"/>
      <c r="P51" s="148"/>
      <c r="Q51" s="148"/>
      <c r="R51" s="148"/>
      <c r="S51" s="149"/>
      <c r="T51" s="149"/>
      <c r="U51" s="149"/>
    </row>
    <row r="52" spans="1:21" ht="21.6" customHeight="1">
      <c r="A52" s="148"/>
      <c r="B52" s="148"/>
      <c r="C52" s="652" t="s">
        <v>565</v>
      </c>
      <c r="D52" s="652"/>
      <c r="E52" s="180"/>
      <c r="F52" s="655" t="str">
        <f ca="1">VLOOKUP(T4,INDIRECT('印刷等(編集しない)'!S13),'印刷等(編集しない)'!R13,FALSE)</f>
        <v>883-1111</v>
      </c>
      <c r="G52" s="655"/>
      <c r="H52" s="655"/>
      <c r="I52" s="655"/>
      <c r="J52" s="655"/>
      <c r="K52" s="655"/>
      <c r="L52" s="655"/>
      <c r="M52" s="655"/>
      <c r="N52" s="182"/>
      <c r="O52" s="148"/>
      <c r="P52" s="148"/>
      <c r="Q52" s="148"/>
      <c r="R52" s="148"/>
      <c r="S52" s="149"/>
      <c r="T52" s="149"/>
      <c r="U52" s="149"/>
    </row>
    <row r="53" spans="1:21" ht="4.5" customHeight="1">
      <c r="A53" s="148"/>
      <c r="B53" s="148"/>
      <c r="C53" s="148"/>
      <c r="D53" s="148"/>
      <c r="E53" s="148"/>
      <c r="F53" s="148"/>
      <c r="G53" s="148"/>
      <c r="H53" s="148"/>
      <c r="I53" s="148"/>
      <c r="J53" s="148"/>
      <c r="K53" s="148"/>
      <c r="L53" s="148"/>
      <c r="M53" s="148"/>
      <c r="N53" s="148"/>
      <c r="O53" s="148"/>
      <c r="P53" s="148"/>
      <c r="Q53" s="148"/>
      <c r="R53" s="148"/>
      <c r="S53" s="149"/>
      <c r="T53" s="149"/>
      <c r="U53" s="149"/>
    </row>
    <row r="54" spans="1:21" ht="14.1" customHeight="1">
      <c r="A54" s="183" t="s">
        <v>566</v>
      </c>
      <c r="B54" s="148"/>
      <c r="C54" s="148"/>
      <c r="D54" s="148"/>
      <c r="E54" s="148"/>
      <c r="F54" s="148"/>
      <c r="G54" s="148"/>
      <c r="H54" s="148"/>
      <c r="I54" s="148"/>
      <c r="J54" s="148"/>
      <c r="K54" s="148"/>
      <c r="L54" s="148"/>
      <c r="M54" s="148"/>
      <c r="N54" s="148"/>
      <c r="O54" s="148"/>
      <c r="P54" s="148"/>
      <c r="Q54" s="148"/>
      <c r="R54" s="148"/>
      <c r="S54" s="149"/>
      <c r="T54" s="149"/>
      <c r="U54" s="149"/>
    </row>
    <row r="55" spans="1:21" ht="5.0999999999999996" customHeight="1">
      <c r="A55" s="183"/>
      <c r="B55" s="148"/>
      <c r="C55" s="148"/>
      <c r="D55" s="148"/>
      <c r="E55" s="148"/>
      <c r="F55" s="148"/>
      <c r="G55" s="148"/>
      <c r="H55" s="148"/>
      <c r="I55" s="148"/>
      <c r="J55" s="148"/>
      <c r="K55" s="148"/>
      <c r="L55" s="148"/>
      <c r="M55" s="148"/>
      <c r="N55" s="148"/>
      <c r="O55" s="148"/>
      <c r="P55" s="148"/>
      <c r="Q55" s="148"/>
      <c r="R55" s="148"/>
      <c r="S55" s="149"/>
      <c r="T55" s="149"/>
      <c r="U55" s="149"/>
    </row>
    <row r="56" spans="1:21" ht="17.25">
      <c r="A56" s="651" t="s">
        <v>845</v>
      </c>
      <c r="B56" s="651"/>
      <c r="C56" s="651"/>
      <c r="D56" s="651"/>
      <c r="E56" s="651"/>
      <c r="F56" s="651"/>
      <c r="G56" s="651"/>
      <c r="H56" s="651"/>
      <c r="I56" s="651"/>
      <c r="J56" s="651"/>
      <c r="K56" s="651"/>
      <c r="L56" s="651"/>
      <c r="M56" s="651"/>
      <c r="N56" s="651"/>
      <c r="O56" s="651"/>
      <c r="P56" s="186"/>
      <c r="Q56" s="186"/>
      <c r="R56" s="186"/>
      <c r="S56" s="149"/>
      <c r="T56" s="149"/>
      <c r="U56" s="149"/>
    </row>
    <row r="57" spans="1:21" ht="17.25">
      <c r="A57" s="651" t="s">
        <v>846</v>
      </c>
      <c r="B57" s="651"/>
      <c r="C57" s="651"/>
      <c r="D57" s="651"/>
      <c r="E57" s="651"/>
      <c r="F57" s="651"/>
      <c r="G57" s="651"/>
      <c r="H57" s="651"/>
      <c r="I57" s="651"/>
      <c r="J57" s="651"/>
      <c r="K57" s="651"/>
      <c r="L57" s="651"/>
      <c r="M57" s="651"/>
      <c r="N57" s="651"/>
      <c r="O57" s="651"/>
      <c r="P57" s="186"/>
      <c r="Q57" s="186"/>
      <c r="R57" s="186"/>
      <c r="S57" s="149"/>
      <c r="T57" s="149"/>
      <c r="U57" s="149"/>
    </row>
    <row r="58" spans="1:21" ht="4.5" customHeight="1"/>
  </sheetData>
  <mergeCells count="86">
    <mergeCell ref="T2:U3"/>
    <mergeCell ref="A4:C4"/>
    <mergeCell ref="D4:O4"/>
    <mergeCell ref="T4:U5"/>
    <mergeCell ref="N8:N9"/>
    <mergeCell ref="G9:H9"/>
    <mergeCell ref="J9:L9"/>
    <mergeCell ref="A2:F2"/>
    <mergeCell ref="L2:M2"/>
    <mergeCell ref="E6:F6"/>
    <mergeCell ref="I6:J6"/>
    <mergeCell ref="B8:F9"/>
    <mergeCell ref="G8:H8"/>
    <mergeCell ref="J8:L8"/>
    <mergeCell ref="G11:J11"/>
    <mergeCell ref="A14:C15"/>
    <mergeCell ref="D14:K14"/>
    <mergeCell ref="L14:M15"/>
    <mergeCell ref="N14:O15"/>
    <mergeCell ref="D15:E15"/>
    <mergeCell ref="F15:G15"/>
    <mergeCell ref="H15:I15"/>
    <mergeCell ref="J15:K15"/>
    <mergeCell ref="L16:L17"/>
    <mergeCell ref="M16:M17"/>
    <mergeCell ref="N16:O17"/>
    <mergeCell ref="B17:C17"/>
    <mergeCell ref="D17:E17"/>
    <mergeCell ref="F17:G17"/>
    <mergeCell ref="H17:I17"/>
    <mergeCell ref="B16:C16"/>
    <mergeCell ref="D16:E16"/>
    <mergeCell ref="F16:G16"/>
    <mergeCell ref="H16:I16"/>
    <mergeCell ref="J16:K17"/>
    <mergeCell ref="J18:K19"/>
    <mergeCell ref="L18:M18"/>
    <mergeCell ref="N18:O19"/>
    <mergeCell ref="A20:A25"/>
    <mergeCell ref="B20:C20"/>
    <mergeCell ref="D20:I20"/>
    <mergeCell ref="J20:K22"/>
    <mergeCell ref="L20:L22"/>
    <mergeCell ref="M20:M22"/>
    <mergeCell ref="N20:O22"/>
    <mergeCell ref="A16:A19"/>
    <mergeCell ref="B18:C19"/>
    <mergeCell ref="D18:E19"/>
    <mergeCell ref="F18:G19"/>
    <mergeCell ref="H18:I19"/>
    <mergeCell ref="D25:E25"/>
    <mergeCell ref="B21:C22"/>
    <mergeCell ref="D21:E21"/>
    <mergeCell ref="F21:G22"/>
    <mergeCell ref="H21:I22"/>
    <mergeCell ref="D22:E22"/>
    <mergeCell ref="L23:M23"/>
    <mergeCell ref="N23:O25"/>
    <mergeCell ref="L24:L25"/>
    <mergeCell ref="M24:M25"/>
    <mergeCell ref="M46:N47"/>
    <mergeCell ref="L26:M26"/>
    <mergeCell ref="N26:O26"/>
    <mergeCell ref="B28:O28"/>
    <mergeCell ref="F44:J44"/>
    <mergeCell ref="C45:D45"/>
    <mergeCell ref="E45:N45"/>
    <mergeCell ref="B23:C25"/>
    <mergeCell ref="D23:E24"/>
    <mergeCell ref="F23:G25"/>
    <mergeCell ref="H23:I25"/>
    <mergeCell ref="J23:K25"/>
    <mergeCell ref="A26:C26"/>
    <mergeCell ref="D26:E26"/>
    <mergeCell ref="F26:G26"/>
    <mergeCell ref="H26:I26"/>
    <mergeCell ref="J26:K26"/>
    <mergeCell ref="A56:O56"/>
    <mergeCell ref="A57:O57"/>
    <mergeCell ref="C48:D48"/>
    <mergeCell ref="F48:L48"/>
    <mergeCell ref="M48:N48"/>
    <mergeCell ref="C50:D50"/>
    <mergeCell ref="F50:L50"/>
    <mergeCell ref="C52:D52"/>
    <mergeCell ref="F52:M52"/>
  </mergeCells>
  <phoneticPr fontId="4"/>
  <conditionalFormatting sqref="J8:L9">
    <cfRule type="containsBlanks" dxfId="30" priority="1">
      <formula>LEN(TRIM(J8))=0</formula>
    </cfRule>
  </conditionalFormatting>
  <conditionalFormatting sqref="E6:F6 D14:I19 D20">
    <cfRule type="containsBlanks" dxfId="29" priority="12">
      <formula>LEN(TRIM(D6))=0</formula>
    </cfRule>
  </conditionalFormatting>
  <conditionalFormatting sqref="H6">
    <cfRule type="containsBlanks" dxfId="28" priority="11">
      <formula>LEN(TRIM(H6))=0</formula>
    </cfRule>
  </conditionalFormatting>
  <conditionalFormatting sqref="A43 C43 E43">
    <cfRule type="containsBlanks" dxfId="27" priority="8">
      <formula>LEN(TRIM(A43))=0</formula>
    </cfRule>
  </conditionalFormatting>
  <conditionalFormatting sqref="L19">
    <cfRule type="containsBlanks" dxfId="26" priority="10">
      <formula>LEN(TRIM(L19))=0</formula>
    </cfRule>
  </conditionalFormatting>
  <conditionalFormatting sqref="F50:L50">
    <cfRule type="containsBlanks" dxfId="25" priority="9">
      <formula>LEN(TRIM(F50))=0</formula>
    </cfRule>
  </conditionalFormatting>
  <conditionalFormatting sqref="A2:F2">
    <cfRule type="cellIs" dxfId="24" priority="7" operator="equal">
      <formula>0</formula>
    </cfRule>
  </conditionalFormatting>
  <conditionalFormatting sqref="G11:J11">
    <cfRule type="cellIs" dxfId="23" priority="6" operator="equal">
      <formula>0</formula>
    </cfRule>
  </conditionalFormatting>
  <conditionalFormatting sqref="D21:F21 H21 D22:D23 F23:I25">
    <cfRule type="containsBlanks" dxfId="22" priority="5">
      <formula>LEN(TRIM(D21))=0</formula>
    </cfRule>
  </conditionalFormatting>
  <conditionalFormatting sqref="L24">
    <cfRule type="containsBlanks" dxfId="21" priority="4">
      <formula>LEN(TRIM(L24))=0</formula>
    </cfRule>
  </conditionalFormatting>
  <conditionalFormatting sqref="D22:E22">
    <cfRule type="expression" dxfId="20" priority="3">
      <formula>D21=""</formula>
    </cfRule>
  </conditionalFormatting>
  <conditionalFormatting sqref="D25:E25">
    <cfRule type="expression" dxfId="19" priority="2">
      <formula>D23=""</formula>
    </cfRule>
  </conditionalFormatting>
  <dataValidations count="5">
    <dataValidation type="whole" operator="lessThanOrEqual" allowBlank="1" showInputMessage="1" showErrorMessage="1" error="上限7,200円" prompt="単位をつけず整数で入力(上限7,200円)" sqref="L19 L24:L25" xr:uid="{EE57615B-C9BE-41D6-BE99-4DC2E6A503D7}">
      <formula1>7200</formula1>
    </dataValidation>
    <dataValidation type="whole" operator="greaterThanOrEqual" allowBlank="1" showInputMessage="1" showErrorMessage="1" prompt="西暦(４桁)で入力" sqref="A43" xr:uid="{127B6F2D-7C2E-4098-AA95-C3E519DA46A5}">
      <formula1>2019</formula1>
    </dataValidation>
    <dataValidation type="whole" operator="greaterThanOrEqual" allowBlank="1" showInputMessage="1" showErrorMessage="1" prompt="単位をつけず整数で入力" sqref="D17:I19 H21 D21:F21 F23:I25 D23" xr:uid="{D810DF20-8A1E-4674-A5AF-67390A3E0C53}">
      <formula1>0</formula1>
    </dataValidation>
    <dataValidation type="whole" operator="greaterThanOrEqual" allowBlank="1" showInputMessage="1" showErrorMessage="1" error="該当月を整数で入力" prompt="該当月を整数で入力" sqref="H6:H7" xr:uid="{F5697FC7-F3D7-49B1-9709-AAF839182E67}">
      <formula1>1</formula1>
    </dataValidation>
    <dataValidation type="whole" operator="greaterThanOrEqual" allowBlank="1" showInputMessage="1" showErrorMessage="1" error="西暦(４桁)で入力" prompt="西暦(４桁)で入力" sqref="E6:F7" xr:uid="{4CDC6554-57AA-4469-8A4F-9A8DF81D2B65}">
      <formula1>2019</formula1>
    </dataValidation>
  </dataValidations>
  <pageMargins left="0.59055118110236227" right="0.39370078740157483" top="0.6692913385826772" bottom="0.39370078740157483" header="0.51181102362204722" footer="0.78740157480314965"/>
  <pageSetup paperSize="9" orientation="portrait" r:id="rId1"/>
  <headerFooter>
    <oddFooter>&amp;R市処理：枚数　　　内容　　コード　　　　宛番　</oddFooter>
  </headerFooter>
  <colBreaks count="1" manualBreakCount="1">
    <brk id="1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B704-180E-4982-8378-2D98FC16128F}">
  <sheetPr codeName="Sheet12"/>
  <dimension ref="A1:C165"/>
  <sheetViews>
    <sheetView workbookViewId="0">
      <selection activeCell="F10" sqref="F10"/>
    </sheetView>
  </sheetViews>
  <sheetFormatPr defaultRowHeight="13.5"/>
  <cols>
    <col min="1" max="1" width="9" customWidth="1"/>
    <col min="2" max="2" width="12.375" customWidth="1"/>
    <col min="3" max="3" width="53.875" customWidth="1"/>
  </cols>
  <sheetData>
    <row r="1" spans="1:3" ht="21">
      <c r="A1" s="13" t="str">
        <f>つくば市医療機関コード!A1</f>
        <v>つくば市予防接種協力医療機関名簿（令和７年度)</v>
      </c>
      <c r="B1" s="118"/>
      <c r="C1" s="119"/>
    </row>
    <row r="2" spans="1:3" ht="14.25">
      <c r="A2" s="120"/>
      <c r="B2" s="121"/>
      <c r="C2" s="119"/>
    </row>
    <row r="3" spans="1:3">
      <c r="A3" s="585" t="str">
        <f>つくば市医療機関コード!A3</f>
        <v>R７年度整理番号</v>
      </c>
      <c r="B3" s="586" t="s">
        <v>620</v>
      </c>
      <c r="C3" s="589" t="s">
        <v>621</v>
      </c>
    </row>
    <row r="4" spans="1:3">
      <c r="A4" s="585"/>
      <c r="B4" s="587"/>
      <c r="C4" s="590"/>
    </row>
    <row r="5" spans="1:3">
      <c r="A5" s="585"/>
      <c r="B5" s="588"/>
      <c r="C5" s="591"/>
    </row>
    <row r="6" spans="1:3" ht="14.25">
      <c r="A6" s="122">
        <v>2</v>
      </c>
      <c r="B6" s="123" t="s">
        <v>622</v>
      </c>
      <c r="C6" s="125" t="s">
        <v>956</v>
      </c>
    </row>
    <row r="7" spans="1:3" ht="14.25">
      <c r="A7" s="122">
        <v>4</v>
      </c>
      <c r="B7" s="123" t="s">
        <v>624</v>
      </c>
      <c r="C7" s="125" t="s">
        <v>906</v>
      </c>
    </row>
    <row r="8" spans="1:3" ht="14.25">
      <c r="A8" s="122">
        <v>5</v>
      </c>
      <c r="B8" s="123" t="s">
        <v>625</v>
      </c>
      <c r="C8" s="125" t="s">
        <v>876</v>
      </c>
    </row>
    <row r="9" spans="1:3" ht="14.25">
      <c r="A9" s="255">
        <v>7</v>
      </c>
      <c r="B9" s="123" t="s">
        <v>627</v>
      </c>
      <c r="C9" s="125" t="s">
        <v>962</v>
      </c>
    </row>
    <row r="10" spans="1:3" ht="14.25">
      <c r="A10" s="122">
        <v>8</v>
      </c>
      <c r="B10" s="123" t="s">
        <v>628</v>
      </c>
      <c r="C10" s="125" t="s">
        <v>1748</v>
      </c>
    </row>
    <row r="11" spans="1:3" ht="14.25">
      <c r="A11" s="122">
        <v>9</v>
      </c>
      <c r="B11" s="123" t="s">
        <v>629</v>
      </c>
      <c r="C11" s="125" t="s">
        <v>1695</v>
      </c>
    </row>
    <row r="12" spans="1:3" ht="14.25">
      <c r="A12" s="122">
        <v>11</v>
      </c>
      <c r="B12" s="123" t="s">
        <v>631</v>
      </c>
      <c r="C12" s="125" t="s">
        <v>1697</v>
      </c>
    </row>
    <row r="13" spans="1:3" ht="14.25">
      <c r="A13" s="122">
        <v>12</v>
      </c>
      <c r="B13" s="123" t="s">
        <v>632</v>
      </c>
      <c r="C13" s="125" t="s">
        <v>282</v>
      </c>
    </row>
    <row r="14" spans="1:3" ht="14.25">
      <c r="A14" s="122">
        <v>13</v>
      </c>
      <c r="B14" s="123" t="s">
        <v>633</v>
      </c>
      <c r="C14" s="125" t="s">
        <v>281</v>
      </c>
    </row>
    <row r="15" spans="1:3" ht="14.25">
      <c r="A15" s="122">
        <v>14</v>
      </c>
      <c r="B15" s="123" t="s">
        <v>634</v>
      </c>
      <c r="C15" s="125" t="s">
        <v>1061</v>
      </c>
    </row>
    <row r="16" spans="1:3" ht="14.25">
      <c r="A16" s="122">
        <v>16</v>
      </c>
      <c r="B16" s="123" t="s">
        <v>636</v>
      </c>
      <c r="C16" s="125" t="s">
        <v>965</v>
      </c>
    </row>
    <row r="17" spans="1:3" ht="14.25">
      <c r="A17" s="122">
        <v>17</v>
      </c>
      <c r="B17" s="123" t="s">
        <v>637</v>
      </c>
      <c r="C17" s="125" t="s">
        <v>277</v>
      </c>
    </row>
    <row r="18" spans="1:3" ht="14.25">
      <c r="A18" s="122">
        <v>18</v>
      </c>
      <c r="B18" s="123" t="s">
        <v>638</v>
      </c>
      <c r="C18" s="125" t="s">
        <v>966</v>
      </c>
    </row>
    <row r="19" spans="1:3" ht="14.25">
      <c r="A19" s="122">
        <v>19</v>
      </c>
      <c r="B19" s="123" t="s">
        <v>639</v>
      </c>
      <c r="C19" s="125" t="s">
        <v>1699</v>
      </c>
    </row>
    <row r="20" spans="1:3" ht="14.25">
      <c r="A20" s="122">
        <v>20</v>
      </c>
      <c r="B20" s="123" t="s">
        <v>640</v>
      </c>
      <c r="C20" s="125" t="s">
        <v>910</v>
      </c>
    </row>
    <row r="21" spans="1:3" ht="14.25">
      <c r="A21" s="122">
        <v>21</v>
      </c>
      <c r="B21" s="123" t="s">
        <v>641</v>
      </c>
      <c r="C21" s="125" t="s">
        <v>1700</v>
      </c>
    </row>
    <row r="22" spans="1:3" ht="14.25">
      <c r="A22" s="122">
        <v>22</v>
      </c>
      <c r="B22" s="123" t="s">
        <v>642</v>
      </c>
      <c r="C22" s="125" t="s">
        <v>888</v>
      </c>
    </row>
    <row r="23" spans="1:3" ht="14.25">
      <c r="A23" s="122">
        <v>24</v>
      </c>
      <c r="B23" s="123" t="s">
        <v>644</v>
      </c>
      <c r="C23" s="125" t="s">
        <v>1701</v>
      </c>
    </row>
    <row r="24" spans="1:3" ht="14.25">
      <c r="A24" s="122">
        <v>25</v>
      </c>
      <c r="B24" s="123" t="s">
        <v>645</v>
      </c>
      <c r="C24" s="125" t="s">
        <v>972</v>
      </c>
    </row>
    <row r="25" spans="1:3" ht="14.25">
      <c r="A25" s="122">
        <v>26</v>
      </c>
      <c r="B25" s="123" t="s">
        <v>646</v>
      </c>
      <c r="C25" s="125" t="s">
        <v>267</v>
      </c>
    </row>
    <row r="26" spans="1:3" ht="14.25">
      <c r="A26" s="122">
        <v>27</v>
      </c>
      <c r="B26" s="123" t="s">
        <v>647</v>
      </c>
      <c r="C26" s="125" t="s">
        <v>265</v>
      </c>
    </row>
    <row r="27" spans="1:3" ht="14.25">
      <c r="A27" s="122">
        <v>28</v>
      </c>
      <c r="B27" s="123" t="s">
        <v>648</v>
      </c>
      <c r="C27" s="125" t="s">
        <v>881</v>
      </c>
    </row>
    <row r="28" spans="1:3" ht="14.25">
      <c r="A28" s="122">
        <v>29</v>
      </c>
      <c r="B28" s="123" t="s">
        <v>649</v>
      </c>
      <c r="C28" s="125" t="s">
        <v>915</v>
      </c>
    </row>
    <row r="29" spans="1:3" ht="14.25">
      <c r="A29" s="122">
        <v>30</v>
      </c>
      <c r="B29" s="123" t="s">
        <v>650</v>
      </c>
      <c r="C29" s="125" t="s">
        <v>1749</v>
      </c>
    </row>
    <row r="30" spans="1:3" ht="14.25">
      <c r="A30" s="122">
        <v>32</v>
      </c>
      <c r="B30" s="123" t="s">
        <v>652</v>
      </c>
      <c r="C30" s="125" t="s">
        <v>1751</v>
      </c>
    </row>
    <row r="31" spans="1:3" ht="14.25">
      <c r="A31" s="122">
        <v>33</v>
      </c>
      <c r="B31" s="123" t="s">
        <v>653</v>
      </c>
      <c r="C31" s="125" t="s">
        <v>975</v>
      </c>
    </row>
    <row r="32" spans="1:3" ht="14.25">
      <c r="A32" s="122">
        <v>34</v>
      </c>
      <c r="B32" s="123" t="s">
        <v>654</v>
      </c>
      <c r="C32" s="125" t="s">
        <v>977</v>
      </c>
    </row>
    <row r="33" spans="1:3" ht="14.25">
      <c r="A33" s="122">
        <v>37</v>
      </c>
      <c r="B33" s="123" t="s">
        <v>657</v>
      </c>
      <c r="C33" s="125" t="s">
        <v>981</v>
      </c>
    </row>
    <row r="34" spans="1:3" ht="14.25">
      <c r="A34" s="122">
        <v>38</v>
      </c>
      <c r="B34" s="123" t="s">
        <v>658</v>
      </c>
      <c r="C34" s="125" t="s">
        <v>982</v>
      </c>
    </row>
    <row r="35" spans="1:3" ht="14.25">
      <c r="A35" s="122">
        <v>39</v>
      </c>
      <c r="B35" s="123" t="s">
        <v>659</v>
      </c>
      <c r="C35" s="125" t="s">
        <v>883</v>
      </c>
    </row>
    <row r="36" spans="1:3" ht="14.25">
      <c r="A36" s="122">
        <v>41</v>
      </c>
      <c r="B36" s="123" t="s">
        <v>661</v>
      </c>
      <c r="C36" s="125" t="s">
        <v>918</v>
      </c>
    </row>
    <row r="37" spans="1:3" ht="14.25">
      <c r="A37" s="122">
        <v>42</v>
      </c>
      <c r="B37" s="123" t="s">
        <v>662</v>
      </c>
      <c r="C37" s="125" t="s">
        <v>983</v>
      </c>
    </row>
    <row r="38" spans="1:3" ht="14.25">
      <c r="A38" s="122">
        <v>43</v>
      </c>
      <c r="B38" s="123" t="s">
        <v>663</v>
      </c>
      <c r="C38" s="125" t="s">
        <v>1752</v>
      </c>
    </row>
    <row r="39" spans="1:3" ht="14.25">
      <c r="A39" s="122">
        <v>44</v>
      </c>
      <c r="B39" s="123" t="s">
        <v>664</v>
      </c>
      <c r="C39" s="125" t="s">
        <v>986</v>
      </c>
    </row>
    <row r="40" spans="1:3" ht="14.25">
      <c r="A40" s="122">
        <v>45</v>
      </c>
      <c r="B40" s="123" t="s">
        <v>665</v>
      </c>
      <c r="C40" s="125" t="s">
        <v>1753</v>
      </c>
    </row>
    <row r="41" spans="1:3" ht="14.25">
      <c r="A41" s="122">
        <v>48</v>
      </c>
      <c r="B41" s="123" t="s">
        <v>667</v>
      </c>
      <c r="C41" s="125" t="s">
        <v>989</v>
      </c>
    </row>
    <row r="42" spans="1:3" ht="14.25">
      <c r="A42" s="122">
        <v>50</v>
      </c>
      <c r="B42" s="123" t="s">
        <v>669</v>
      </c>
      <c r="C42" s="125" t="s">
        <v>991</v>
      </c>
    </row>
    <row r="43" spans="1:3" ht="14.25">
      <c r="A43" s="122">
        <v>51</v>
      </c>
      <c r="B43" s="123" t="s">
        <v>670</v>
      </c>
      <c r="C43" s="125" t="s">
        <v>239</v>
      </c>
    </row>
    <row r="44" spans="1:3" ht="14.25">
      <c r="A44" s="122">
        <v>52</v>
      </c>
      <c r="B44" s="123" t="s">
        <v>671</v>
      </c>
      <c r="C44" s="125" t="s">
        <v>238</v>
      </c>
    </row>
    <row r="45" spans="1:3" ht="14.25">
      <c r="A45" s="122">
        <v>54</v>
      </c>
      <c r="B45" s="123" t="s">
        <v>673</v>
      </c>
      <c r="C45" s="125" t="s">
        <v>1703</v>
      </c>
    </row>
    <row r="46" spans="1:3" ht="14.25">
      <c r="A46" s="122">
        <v>55</v>
      </c>
      <c r="B46" s="123" t="s">
        <v>674</v>
      </c>
      <c r="C46" s="125" t="s">
        <v>995</v>
      </c>
    </row>
    <row r="47" spans="1:3" ht="14.25">
      <c r="A47" s="122">
        <v>57</v>
      </c>
      <c r="B47" s="123" t="s">
        <v>676</v>
      </c>
      <c r="C47" s="125" t="s">
        <v>234</v>
      </c>
    </row>
    <row r="48" spans="1:3" ht="14.25">
      <c r="A48" s="122">
        <v>58</v>
      </c>
      <c r="B48" s="123" t="s">
        <v>677</v>
      </c>
      <c r="C48" s="125" t="s">
        <v>1755</v>
      </c>
    </row>
    <row r="49" spans="1:3" ht="14.25">
      <c r="A49" s="122">
        <v>59</v>
      </c>
      <c r="B49" s="123" t="s">
        <v>678</v>
      </c>
      <c r="C49" s="125" t="s">
        <v>1705</v>
      </c>
    </row>
    <row r="50" spans="1:3" ht="14.25">
      <c r="A50" s="122">
        <v>60</v>
      </c>
      <c r="B50" s="123" t="s">
        <v>1745</v>
      </c>
      <c r="C50" s="125" t="s">
        <v>1743</v>
      </c>
    </row>
    <row r="51" spans="1:3" ht="14.25">
      <c r="A51" s="122">
        <v>61</v>
      </c>
      <c r="B51" s="123" t="s">
        <v>680</v>
      </c>
      <c r="C51" s="125" t="s">
        <v>1050</v>
      </c>
    </row>
    <row r="52" spans="1:3" ht="14.25">
      <c r="A52" s="122">
        <v>62</v>
      </c>
      <c r="B52" s="123" t="s">
        <v>681</v>
      </c>
      <c r="C52" s="125" t="s">
        <v>1052</v>
      </c>
    </row>
    <row r="53" spans="1:3" ht="14.25">
      <c r="A53" s="122">
        <v>63</v>
      </c>
      <c r="B53" s="123" t="s">
        <v>682</v>
      </c>
      <c r="C53" s="125" t="s">
        <v>1756</v>
      </c>
    </row>
    <row r="54" spans="1:3" ht="14.25">
      <c r="A54" s="122">
        <v>65</v>
      </c>
      <c r="B54" s="123" t="s">
        <v>684</v>
      </c>
      <c r="C54" s="125" t="s">
        <v>924</v>
      </c>
    </row>
    <row r="55" spans="1:3" ht="14.25">
      <c r="A55" s="122">
        <v>66</v>
      </c>
      <c r="B55" s="123" t="s">
        <v>685</v>
      </c>
      <c r="C55" s="125" t="s">
        <v>1706</v>
      </c>
    </row>
    <row r="56" spans="1:3" ht="14.25">
      <c r="A56" s="122">
        <v>67</v>
      </c>
      <c r="B56" s="123" t="s">
        <v>686</v>
      </c>
      <c r="C56" s="125" t="s">
        <v>925</v>
      </c>
    </row>
    <row r="57" spans="1:3" ht="14.25">
      <c r="A57" s="122">
        <v>68</v>
      </c>
      <c r="B57" s="123" t="s">
        <v>687</v>
      </c>
      <c r="C57" s="125" t="s">
        <v>1707</v>
      </c>
    </row>
    <row r="58" spans="1:3" ht="14.25">
      <c r="A58" s="122">
        <v>69</v>
      </c>
      <c r="B58" s="123" t="s">
        <v>688</v>
      </c>
      <c r="C58" s="125" t="s">
        <v>928</v>
      </c>
    </row>
    <row r="59" spans="1:3" ht="14.25">
      <c r="A59" s="122">
        <v>70</v>
      </c>
      <c r="B59" s="123" t="s">
        <v>689</v>
      </c>
      <c r="C59" s="125" t="s">
        <v>1708</v>
      </c>
    </row>
    <row r="60" spans="1:3" ht="14.25">
      <c r="A60" s="122">
        <v>71</v>
      </c>
      <c r="B60" s="123" t="s">
        <v>690</v>
      </c>
      <c r="C60" s="125" t="s">
        <v>220</v>
      </c>
    </row>
    <row r="61" spans="1:3" ht="14.25">
      <c r="A61" s="122">
        <v>72</v>
      </c>
      <c r="B61" s="123" t="s">
        <v>691</v>
      </c>
      <c r="C61" s="125" t="s">
        <v>1000</v>
      </c>
    </row>
    <row r="62" spans="1:3" ht="14.25">
      <c r="A62" s="122">
        <v>76</v>
      </c>
      <c r="B62" s="123" t="s">
        <v>695</v>
      </c>
      <c r="C62" s="125" t="s">
        <v>217</v>
      </c>
    </row>
    <row r="63" spans="1:3" ht="14.25">
      <c r="A63" s="122">
        <v>79</v>
      </c>
      <c r="B63" s="123" t="s">
        <v>698</v>
      </c>
      <c r="C63" s="125" t="s">
        <v>1005</v>
      </c>
    </row>
    <row r="64" spans="1:3" ht="14.25">
      <c r="A64" s="122">
        <v>81</v>
      </c>
      <c r="B64" s="123" t="s">
        <v>700</v>
      </c>
      <c r="C64" s="125" t="s">
        <v>1006</v>
      </c>
    </row>
    <row r="65" spans="1:3" ht="14.25">
      <c r="A65" s="122">
        <v>83</v>
      </c>
      <c r="B65" s="123" t="s">
        <v>701</v>
      </c>
      <c r="C65" s="125" t="s">
        <v>1009</v>
      </c>
    </row>
    <row r="66" spans="1:3" ht="14.25">
      <c r="A66" s="122">
        <v>84</v>
      </c>
      <c r="B66" s="123" t="s">
        <v>702</v>
      </c>
      <c r="C66" s="125" t="s">
        <v>932</v>
      </c>
    </row>
    <row r="67" spans="1:3" ht="14.25">
      <c r="A67" s="122">
        <v>87</v>
      </c>
      <c r="B67" s="123" t="s">
        <v>705</v>
      </c>
      <c r="C67" s="125" t="s">
        <v>1710</v>
      </c>
    </row>
    <row r="68" spans="1:3" ht="14.25">
      <c r="A68" s="122">
        <v>88</v>
      </c>
      <c r="B68" s="123" t="s">
        <v>706</v>
      </c>
      <c r="C68" s="125" t="s">
        <v>935</v>
      </c>
    </row>
    <row r="69" spans="1:3" ht="14.25">
      <c r="A69" s="122">
        <v>90</v>
      </c>
      <c r="B69" s="123" t="s">
        <v>708</v>
      </c>
      <c r="C69" s="125" t="s">
        <v>893</v>
      </c>
    </row>
    <row r="70" spans="1:3" ht="14.25">
      <c r="A70" s="122">
        <v>91</v>
      </c>
      <c r="B70" s="123" t="s">
        <v>709</v>
      </c>
      <c r="C70" s="125" t="s">
        <v>885</v>
      </c>
    </row>
    <row r="71" spans="1:3" ht="14.25">
      <c r="A71" s="122">
        <v>92</v>
      </c>
      <c r="B71" s="123" t="s">
        <v>710</v>
      </c>
      <c r="C71" s="125" t="s">
        <v>1013</v>
      </c>
    </row>
    <row r="72" spans="1:3" ht="14.25">
      <c r="A72" s="122">
        <v>94</v>
      </c>
      <c r="B72" s="123" t="s">
        <v>712</v>
      </c>
      <c r="C72" s="125" t="s">
        <v>289</v>
      </c>
    </row>
    <row r="73" spans="1:3" ht="14.25">
      <c r="A73" s="122">
        <v>95</v>
      </c>
      <c r="B73" s="123" t="s">
        <v>713</v>
      </c>
      <c r="C73" s="125" t="s">
        <v>1058</v>
      </c>
    </row>
    <row r="74" spans="1:3" ht="14.25">
      <c r="A74" s="122">
        <v>96</v>
      </c>
      <c r="B74" s="123" t="s">
        <v>714</v>
      </c>
      <c r="C74" s="125" t="s">
        <v>1711</v>
      </c>
    </row>
    <row r="75" spans="1:3" ht="14.25">
      <c r="A75" s="122">
        <v>97</v>
      </c>
      <c r="B75" s="123" t="s">
        <v>715</v>
      </c>
      <c r="C75" s="125" t="s">
        <v>200</v>
      </c>
    </row>
    <row r="76" spans="1:3" ht="14.25">
      <c r="A76" s="122">
        <v>98</v>
      </c>
      <c r="B76" s="123" t="s">
        <v>716</v>
      </c>
      <c r="C76" s="125" t="s">
        <v>939</v>
      </c>
    </row>
    <row r="77" spans="1:3" ht="14.25">
      <c r="A77" s="122">
        <v>99</v>
      </c>
      <c r="B77" s="123" t="s">
        <v>717</v>
      </c>
      <c r="C77" s="125" t="s">
        <v>1758</v>
      </c>
    </row>
    <row r="78" spans="1:3" ht="14.25">
      <c r="A78" s="122">
        <v>101</v>
      </c>
      <c r="B78" s="123" t="s">
        <v>719</v>
      </c>
      <c r="C78" s="125" t="s">
        <v>1063</v>
      </c>
    </row>
    <row r="79" spans="1:3" ht="14.25">
      <c r="A79" s="122">
        <v>102</v>
      </c>
      <c r="B79" s="123" t="s">
        <v>720</v>
      </c>
      <c r="C79" s="125" t="s">
        <v>942</v>
      </c>
    </row>
    <row r="80" spans="1:3" ht="14.25">
      <c r="A80" s="122">
        <v>103</v>
      </c>
      <c r="B80" s="123" t="s">
        <v>721</v>
      </c>
      <c r="C80" s="125" t="s">
        <v>1712</v>
      </c>
    </row>
    <row r="81" spans="1:3" ht="14.25">
      <c r="A81" s="122">
        <v>105</v>
      </c>
      <c r="B81" s="123" t="s">
        <v>723</v>
      </c>
      <c r="C81" s="125" t="s">
        <v>894</v>
      </c>
    </row>
    <row r="82" spans="1:3" ht="14.25">
      <c r="A82" s="122">
        <v>106</v>
      </c>
      <c r="B82" s="123" t="s">
        <v>724</v>
      </c>
      <c r="C82" s="125" t="s">
        <v>194</v>
      </c>
    </row>
    <row r="83" spans="1:3" ht="14.25">
      <c r="A83" s="122">
        <v>108</v>
      </c>
      <c r="B83" s="123" t="s">
        <v>726</v>
      </c>
      <c r="C83" s="125" t="s">
        <v>895</v>
      </c>
    </row>
    <row r="84" spans="1:3" ht="14.25">
      <c r="A84" s="122">
        <v>109</v>
      </c>
      <c r="B84" s="123" t="s">
        <v>727</v>
      </c>
      <c r="C84" s="125" t="s">
        <v>1713</v>
      </c>
    </row>
    <row r="85" spans="1:3" ht="14.25">
      <c r="A85" s="122">
        <v>110</v>
      </c>
      <c r="B85" s="123" t="s">
        <v>728</v>
      </c>
      <c r="C85" s="125" t="s">
        <v>1016</v>
      </c>
    </row>
    <row r="86" spans="1:3" ht="14.25">
      <c r="A86" s="122">
        <v>111</v>
      </c>
      <c r="B86" s="123" t="s">
        <v>729</v>
      </c>
      <c r="C86" s="125" t="s">
        <v>1017</v>
      </c>
    </row>
    <row r="87" spans="1:3" ht="14.25">
      <c r="A87" s="122">
        <v>112</v>
      </c>
      <c r="B87" s="123" t="s">
        <v>730</v>
      </c>
      <c r="C87" s="125" t="s">
        <v>1018</v>
      </c>
    </row>
    <row r="88" spans="1:3" ht="14.25">
      <c r="A88" s="122">
        <v>115</v>
      </c>
      <c r="B88" s="123" t="s">
        <v>733</v>
      </c>
      <c r="C88" s="125" t="s">
        <v>947</v>
      </c>
    </row>
    <row r="89" spans="1:3" ht="14.25">
      <c r="A89" s="122">
        <v>116</v>
      </c>
      <c r="B89" s="123" t="s">
        <v>734</v>
      </c>
      <c r="C89" s="125" t="s">
        <v>1714</v>
      </c>
    </row>
    <row r="90" spans="1:3" ht="14.25">
      <c r="A90" s="122">
        <v>117</v>
      </c>
      <c r="B90" s="123" t="s">
        <v>735</v>
      </c>
      <c r="C90" s="125" t="s">
        <v>1023</v>
      </c>
    </row>
    <row r="91" spans="1:3" ht="14.25">
      <c r="A91" s="122">
        <v>119</v>
      </c>
      <c r="B91" s="123" t="s">
        <v>737</v>
      </c>
      <c r="C91" s="125" t="s">
        <v>1025</v>
      </c>
    </row>
    <row r="92" spans="1:3" ht="14.25">
      <c r="A92" s="122">
        <v>120</v>
      </c>
      <c r="B92" s="123" t="s">
        <v>738</v>
      </c>
      <c r="C92" s="125" t="s">
        <v>948</v>
      </c>
    </row>
    <row r="93" spans="1:3" ht="14.25">
      <c r="A93" s="122">
        <v>121</v>
      </c>
      <c r="B93" s="123" t="s">
        <v>739</v>
      </c>
      <c r="C93" s="125" t="s">
        <v>176</v>
      </c>
    </row>
    <row r="94" spans="1:3" ht="14.25">
      <c r="A94" s="122">
        <v>122</v>
      </c>
      <c r="B94" s="123" t="s">
        <v>740</v>
      </c>
      <c r="C94" s="125" t="s">
        <v>1760</v>
      </c>
    </row>
    <row r="95" spans="1:3" ht="14.25">
      <c r="A95" s="122">
        <v>123</v>
      </c>
      <c r="B95" s="123" t="s">
        <v>741</v>
      </c>
      <c r="C95" s="125" t="s">
        <v>174</v>
      </c>
    </row>
    <row r="96" spans="1:3" ht="14.25">
      <c r="A96" s="122">
        <v>125</v>
      </c>
      <c r="B96" s="123" t="s">
        <v>743</v>
      </c>
      <c r="C96" s="125" t="s">
        <v>1716</v>
      </c>
    </row>
    <row r="97" spans="1:3" ht="14.25">
      <c r="A97" s="122">
        <v>126</v>
      </c>
      <c r="B97" s="123" t="s">
        <v>744</v>
      </c>
      <c r="C97" s="125" t="s">
        <v>170</v>
      </c>
    </row>
    <row r="98" spans="1:3" ht="14.25">
      <c r="A98" s="122">
        <v>127</v>
      </c>
      <c r="B98" s="123" t="s">
        <v>745</v>
      </c>
      <c r="C98" s="125" t="s">
        <v>886</v>
      </c>
    </row>
    <row r="99" spans="1:3" ht="14.25">
      <c r="A99" s="122">
        <v>128</v>
      </c>
      <c r="B99" s="123" t="s">
        <v>746</v>
      </c>
      <c r="C99" s="125" t="s">
        <v>949</v>
      </c>
    </row>
    <row r="100" spans="1:3" ht="14.25">
      <c r="A100" s="122">
        <v>129</v>
      </c>
      <c r="B100" s="123" t="s">
        <v>1532</v>
      </c>
      <c r="C100" s="125" t="s">
        <v>1028</v>
      </c>
    </row>
    <row r="101" spans="1:3" ht="14.25">
      <c r="A101" s="122">
        <v>130</v>
      </c>
      <c r="B101" s="123" t="s">
        <v>747</v>
      </c>
      <c r="C101" s="125" t="s">
        <v>898</v>
      </c>
    </row>
    <row r="102" spans="1:3" ht="14.25">
      <c r="A102" s="122">
        <v>132</v>
      </c>
      <c r="B102" s="123" t="s">
        <v>749</v>
      </c>
      <c r="C102" s="125" t="s">
        <v>899</v>
      </c>
    </row>
    <row r="103" spans="1:3" ht="14.25">
      <c r="A103" s="122">
        <v>134</v>
      </c>
      <c r="B103" s="123" t="s">
        <v>751</v>
      </c>
      <c r="C103" s="125" t="s">
        <v>1032</v>
      </c>
    </row>
    <row r="104" spans="1:3" ht="14.25">
      <c r="A104" s="122">
        <v>135</v>
      </c>
      <c r="B104" s="123" t="s">
        <v>752</v>
      </c>
      <c r="C104" s="125" t="s">
        <v>1064</v>
      </c>
    </row>
    <row r="105" spans="1:3" ht="14.25">
      <c r="A105" s="122">
        <v>136</v>
      </c>
      <c r="B105" s="123" t="s">
        <v>1531</v>
      </c>
      <c r="C105" s="125" t="s">
        <v>1034</v>
      </c>
    </row>
    <row r="106" spans="1:3" ht="14.25">
      <c r="A106" s="122">
        <v>137</v>
      </c>
      <c r="B106" s="123" t="s">
        <v>753</v>
      </c>
      <c r="C106" s="125" t="s">
        <v>1717</v>
      </c>
    </row>
    <row r="107" spans="1:3" ht="14.25">
      <c r="A107" s="122">
        <v>138</v>
      </c>
      <c r="B107" s="123" t="s">
        <v>754</v>
      </c>
      <c r="C107" s="125" t="s">
        <v>1761</v>
      </c>
    </row>
    <row r="108" spans="1:3" ht="14.25">
      <c r="A108" s="122">
        <v>139</v>
      </c>
      <c r="B108" s="123" t="s">
        <v>755</v>
      </c>
      <c r="C108" s="125" t="s">
        <v>1036</v>
      </c>
    </row>
    <row r="109" spans="1:3" ht="14.25">
      <c r="A109" s="122">
        <v>140</v>
      </c>
      <c r="B109" s="123" t="s">
        <v>756</v>
      </c>
      <c r="C109" s="125" t="s">
        <v>1762</v>
      </c>
    </row>
    <row r="110" spans="1:3" ht="14.25">
      <c r="A110" s="122">
        <v>141</v>
      </c>
      <c r="B110" s="123" t="s">
        <v>757</v>
      </c>
      <c r="C110" s="125" t="s">
        <v>1038</v>
      </c>
    </row>
    <row r="111" spans="1:3" ht="14.25">
      <c r="A111" s="122">
        <v>143</v>
      </c>
      <c r="B111" s="123" t="s">
        <v>759</v>
      </c>
      <c r="C111" s="125" t="s">
        <v>1066</v>
      </c>
    </row>
    <row r="112" spans="1:3" ht="14.25">
      <c r="A112" s="122">
        <v>144</v>
      </c>
      <c r="B112" s="123" t="s">
        <v>760</v>
      </c>
      <c r="C112" s="125" t="s">
        <v>1067</v>
      </c>
    </row>
    <row r="113" spans="1:3" ht="14.25">
      <c r="A113" s="122">
        <v>145</v>
      </c>
      <c r="B113" s="123" t="s">
        <v>761</v>
      </c>
      <c r="C113" s="125" t="s">
        <v>1039</v>
      </c>
    </row>
    <row r="114" spans="1:3" ht="14.25">
      <c r="A114" s="122">
        <v>147</v>
      </c>
      <c r="B114" s="123" t="s">
        <v>1675</v>
      </c>
      <c r="C114" s="125" t="s">
        <v>1719</v>
      </c>
    </row>
    <row r="115" spans="1:3" ht="14.25">
      <c r="A115" s="122">
        <v>148</v>
      </c>
      <c r="B115" s="123" t="s">
        <v>762</v>
      </c>
      <c r="C115" s="125" t="s">
        <v>1720</v>
      </c>
    </row>
    <row r="116" spans="1:3" ht="14.25">
      <c r="A116" s="122">
        <v>151</v>
      </c>
      <c r="B116" s="123" t="s">
        <v>765</v>
      </c>
      <c r="C116" s="125" t="s">
        <v>1763</v>
      </c>
    </row>
    <row r="117" spans="1:3" ht="14.25">
      <c r="A117" s="122">
        <v>152</v>
      </c>
      <c r="B117" s="123" t="s">
        <v>766</v>
      </c>
      <c r="C117" s="125" t="s">
        <v>1764</v>
      </c>
    </row>
    <row r="118" spans="1:3" ht="14.25">
      <c r="A118" s="122">
        <v>153</v>
      </c>
      <c r="B118" s="123" t="s">
        <v>767</v>
      </c>
      <c r="C118" s="125" t="s">
        <v>1044</v>
      </c>
    </row>
    <row r="119" spans="1:3" ht="14.25">
      <c r="A119" s="122">
        <v>154</v>
      </c>
      <c r="B119" s="123" t="s">
        <v>768</v>
      </c>
      <c r="C119" s="125" t="s">
        <v>1045</v>
      </c>
    </row>
    <row r="120" spans="1:3" ht="14.25">
      <c r="A120" s="122">
        <v>156</v>
      </c>
      <c r="B120" s="123" t="s">
        <v>1767</v>
      </c>
      <c r="C120" s="125" t="s">
        <v>1768</v>
      </c>
    </row>
    <row r="121" spans="1:3" ht="14.25">
      <c r="A121" s="122"/>
      <c r="B121" s="123"/>
      <c r="C121" s="125"/>
    </row>
    <row r="122" spans="1:3" ht="14.25">
      <c r="A122" s="122"/>
      <c r="B122" s="123"/>
      <c r="C122" s="125"/>
    </row>
    <row r="123" spans="1:3" ht="14.25">
      <c r="A123" s="122"/>
      <c r="B123" s="123"/>
      <c r="C123" s="125"/>
    </row>
    <row r="124" spans="1:3" ht="14.25">
      <c r="A124" s="122"/>
      <c r="B124" s="123"/>
      <c r="C124" s="125"/>
    </row>
    <row r="125" spans="1:3" ht="14.25">
      <c r="A125" s="122"/>
      <c r="B125" s="123"/>
      <c r="C125" s="125"/>
    </row>
    <row r="126" spans="1:3" ht="14.25">
      <c r="A126" s="122"/>
      <c r="B126" s="123"/>
      <c r="C126" s="125"/>
    </row>
    <row r="127" spans="1:3" ht="14.25">
      <c r="A127" s="122"/>
      <c r="B127" s="123"/>
      <c r="C127" s="125"/>
    </row>
    <row r="128" spans="1:3" ht="14.25">
      <c r="A128" s="122"/>
      <c r="B128" s="123"/>
      <c r="C128" s="125"/>
    </row>
    <row r="129" spans="1:3" ht="14.25">
      <c r="A129" s="122"/>
      <c r="B129" s="123"/>
      <c r="C129" s="125"/>
    </row>
    <row r="130" spans="1:3" ht="14.25">
      <c r="A130" s="122"/>
      <c r="B130" s="123"/>
      <c r="C130" s="125"/>
    </row>
    <row r="131" spans="1:3" ht="14.25">
      <c r="A131" s="122"/>
      <c r="B131" s="123"/>
      <c r="C131" s="125"/>
    </row>
    <row r="132" spans="1:3" ht="14.25">
      <c r="A132" s="122"/>
      <c r="B132" s="123"/>
      <c r="C132" s="125"/>
    </row>
    <row r="133" spans="1:3" ht="14.25">
      <c r="A133" s="122"/>
      <c r="B133" s="123"/>
      <c r="C133" s="125"/>
    </row>
    <row r="134" spans="1:3" ht="14.25">
      <c r="A134" s="122"/>
      <c r="B134" s="123"/>
      <c r="C134" s="125"/>
    </row>
    <row r="135" spans="1:3" ht="14.25">
      <c r="A135" s="122"/>
      <c r="B135" s="123"/>
      <c r="C135" s="125"/>
    </row>
    <row r="136" spans="1:3" ht="14.25">
      <c r="A136" s="122"/>
      <c r="B136" s="123"/>
      <c r="C136" s="125"/>
    </row>
    <row r="137" spans="1:3" ht="14.25">
      <c r="A137" s="122"/>
      <c r="B137" s="123"/>
      <c r="C137" s="125"/>
    </row>
    <row r="138" spans="1:3" ht="14.25">
      <c r="A138" s="122"/>
      <c r="B138" s="123"/>
      <c r="C138" s="125"/>
    </row>
    <row r="139" spans="1:3" ht="14.25">
      <c r="A139" s="122"/>
      <c r="B139" s="123"/>
      <c r="C139" s="125"/>
    </row>
    <row r="140" spans="1:3" ht="14.25">
      <c r="A140" s="122"/>
      <c r="B140" s="123"/>
      <c r="C140" s="125"/>
    </row>
    <row r="141" spans="1:3" ht="14.25">
      <c r="A141" s="122"/>
      <c r="B141" s="123"/>
      <c r="C141" s="125"/>
    </row>
    <row r="142" spans="1:3" ht="14.25">
      <c r="A142" s="122"/>
      <c r="B142" s="123"/>
      <c r="C142" s="125"/>
    </row>
    <row r="143" spans="1:3" ht="14.25">
      <c r="A143" s="122"/>
      <c r="B143" s="123"/>
      <c r="C143" s="125"/>
    </row>
    <row r="144" spans="1:3" ht="14.25">
      <c r="A144" s="122"/>
      <c r="B144" s="123"/>
      <c r="C144" s="125"/>
    </row>
    <row r="145" spans="1:3" ht="14.25">
      <c r="A145" s="122"/>
      <c r="B145" s="123"/>
      <c r="C145" s="125"/>
    </row>
    <row r="146" spans="1:3" ht="14.25">
      <c r="A146" s="122"/>
      <c r="B146" s="123"/>
      <c r="C146" s="125"/>
    </row>
    <row r="147" spans="1:3" ht="14.25">
      <c r="A147" s="122"/>
      <c r="B147" s="123"/>
      <c r="C147" s="125"/>
    </row>
    <row r="148" spans="1:3" ht="14.25">
      <c r="A148" s="122"/>
      <c r="B148" s="123"/>
      <c r="C148" s="125"/>
    </row>
    <row r="149" spans="1:3" ht="14.25">
      <c r="A149" s="122"/>
      <c r="B149" s="123"/>
      <c r="C149" s="125"/>
    </row>
    <row r="150" spans="1:3" ht="14.25">
      <c r="A150" s="122"/>
      <c r="B150" s="123"/>
      <c r="C150" s="125"/>
    </row>
    <row r="151" spans="1:3" ht="14.25">
      <c r="A151" s="122"/>
      <c r="B151" s="123"/>
      <c r="C151" s="125"/>
    </row>
    <row r="152" spans="1:3" ht="14.25">
      <c r="A152" s="122"/>
      <c r="B152" s="123"/>
      <c r="C152" s="125"/>
    </row>
    <row r="153" spans="1:3" ht="14.25">
      <c r="A153" s="122"/>
      <c r="B153" s="123"/>
      <c r="C153" s="125"/>
    </row>
    <row r="154" spans="1:3" ht="14.25">
      <c r="A154" s="122"/>
      <c r="B154" s="123"/>
      <c r="C154" s="125"/>
    </row>
    <row r="155" spans="1:3" ht="14.25">
      <c r="A155" s="122"/>
      <c r="B155" s="123"/>
      <c r="C155" s="125"/>
    </row>
    <row r="156" spans="1:3" ht="14.25">
      <c r="A156" s="122"/>
      <c r="B156" s="124"/>
      <c r="C156" s="125"/>
    </row>
    <row r="157" spans="1:3" ht="14.25">
      <c r="A157" s="122"/>
      <c r="B157" s="124"/>
      <c r="C157" s="125"/>
    </row>
    <row r="158" spans="1:3" ht="14.25">
      <c r="A158" s="122"/>
      <c r="B158" s="124"/>
      <c r="C158" s="125"/>
    </row>
    <row r="159" spans="1:3" ht="14.25">
      <c r="A159" s="122"/>
      <c r="B159" s="124"/>
      <c r="C159" s="125"/>
    </row>
    <row r="160" spans="1:3" ht="14.25">
      <c r="A160" s="255"/>
      <c r="B160" s="124"/>
      <c r="C160" s="125"/>
    </row>
    <row r="161" spans="1:3" ht="14.25">
      <c r="A161" s="255"/>
      <c r="B161" s="124"/>
      <c r="C161" s="125"/>
    </row>
    <row r="162" spans="1:3" ht="14.25">
      <c r="A162" s="255"/>
      <c r="B162" s="124"/>
      <c r="C162" s="125"/>
    </row>
    <row r="163" spans="1:3" ht="14.25">
      <c r="A163" s="255"/>
      <c r="B163" s="124"/>
      <c r="C163" s="125"/>
    </row>
    <row r="164" spans="1:3" ht="14.25">
      <c r="A164" s="122"/>
      <c r="B164" s="124"/>
      <c r="C164" s="125"/>
    </row>
    <row r="165" spans="1:3" ht="14.25">
      <c r="A165" s="256">
        <v>200</v>
      </c>
      <c r="B165" s="124" t="s">
        <v>1551</v>
      </c>
      <c r="C165" s="125" t="str">
        <f>IFERROR(VLOOKUP(B165,請求書等医療機関一覧用!$B$4:$C$163,2,FALSE),"")</f>
        <v>つくば市健康増進課</v>
      </c>
    </row>
  </sheetData>
  <mergeCells count="3">
    <mergeCell ref="A3:A5"/>
    <mergeCell ref="B3:B5"/>
    <mergeCell ref="C3:C5"/>
  </mergeCells>
  <phoneticPr fontId="4"/>
  <conditionalFormatting sqref="A6:A157">
    <cfRule type="duplicateValues" dxfId="18" priority="4"/>
  </conditionalFormatting>
  <conditionalFormatting sqref="A158">
    <cfRule type="duplicateValues" dxfId="17" priority="3"/>
  </conditionalFormatting>
  <conditionalFormatting sqref="A159">
    <cfRule type="duplicateValues" dxfId="16" priority="2"/>
  </conditionalFormatting>
  <conditionalFormatting sqref="A160:A164">
    <cfRule type="duplicateValues" dxfId="15" priority="41"/>
  </conditionalFormatting>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0EF39-8906-43C2-AC25-04849B2EB7D6}">
  <sheetPr codeName="Sheet13"/>
  <dimension ref="A1:AW163"/>
  <sheetViews>
    <sheetView zoomScale="85" zoomScaleNormal="85" workbookViewId="0">
      <pane xSplit="3" ySplit="3" topLeftCell="D61" activePane="bottomRight" state="frozen"/>
      <selection pane="topRight" activeCell="D1" sqref="D1"/>
      <selection pane="bottomLeft" activeCell="A4" sqref="A4"/>
      <selection pane="bottomRight" activeCell="H68" sqref="H68"/>
    </sheetView>
  </sheetViews>
  <sheetFormatPr defaultColWidth="8.625" defaultRowHeight="14.25"/>
  <cols>
    <col min="1" max="1" width="6" style="4" customWidth="1"/>
    <col min="2" max="2" width="6" style="232" customWidth="1"/>
    <col min="3" max="3" width="22.375" style="4" customWidth="1"/>
    <col min="4" max="4" width="8.625" style="5"/>
    <col min="5" max="5" width="8.625" style="2"/>
    <col min="6" max="6" width="8.625" style="3"/>
    <col min="7" max="7" width="11.625" style="3" bestFit="1" customWidth="1"/>
    <col min="8" max="8" width="28.5" style="223" customWidth="1"/>
    <col min="9" max="9" width="8.625" style="3"/>
    <col min="10" max="11" width="5.5" style="3" customWidth="1"/>
    <col min="12" max="12" width="29.125" style="3" customWidth="1"/>
    <col min="13" max="14" width="5.5" style="2" customWidth="1"/>
    <col min="15" max="16" width="5.875" style="2" customWidth="1"/>
    <col min="17" max="17" width="5.875" style="8" customWidth="1"/>
    <col min="18" max="18" width="5.875" style="2" customWidth="1"/>
    <col min="19" max="40" width="5.875" style="6" customWidth="1"/>
    <col min="41" max="45" width="8.625" style="6"/>
    <col min="46" max="47" width="5.875" style="6" customWidth="1"/>
    <col min="48" max="48" width="40.875" style="6" customWidth="1"/>
    <col min="49" max="49" width="8.625" style="7"/>
    <col min="50" max="16384" width="8.625" style="1"/>
  </cols>
  <sheetData>
    <row r="1" spans="1:49">
      <c r="A1" s="204"/>
      <c r="B1" s="229" t="s">
        <v>1671</v>
      </c>
      <c r="C1" s="205"/>
      <c r="D1" s="205"/>
      <c r="E1" s="205"/>
      <c r="F1" s="205"/>
      <c r="G1" s="204"/>
      <c r="R1" s="2" t="s">
        <v>1684</v>
      </c>
    </row>
    <row r="2" spans="1:49">
      <c r="A2" s="204"/>
      <c r="B2" s="230"/>
      <c r="C2" s="204"/>
      <c r="D2" s="204"/>
      <c r="E2" s="204"/>
      <c r="F2" s="204"/>
      <c r="G2" s="204"/>
    </row>
    <row r="3" spans="1:49" ht="121.5">
      <c r="A3" s="206" t="s">
        <v>871</v>
      </c>
      <c r="B3" s="231" t="s">
        <v>872</v>
      </c>
      <c r="C3" s="206" t="s">
        <v>873</v>
      </c>
      <c r="D3" s="206" t="s">
        <v>874</v>
      </c>
      <c r="E3" s="224" t="s">
        <v>14</v>
      </c>
      <c r="F3" s="224" t="s">
        <v>288</v>
      </c>
      <c r="G3" s="206" t="s">
        <v>875</v>
      </c>
      <c r="H3" s="224" t="s">
        <v>1069</v>
      </c>
      <c r="I3" s="206" t="s">
        <v>1070</v>
      </c>
      <c r="J3" s="224" t="s">
        <v>1071</v>
      </c>
      <c r="K3" s="224" t="s">
        <v>1072</v>
      </c>
      <c r="L3" s="209" t="s">
        <v>1174</v>
      </c>
      <c r="M3" s="224" t="s">
        <v>1175</v>
      </c>
      <c r="N3" s="224" t="s">
        <v>1176</v>
      </c>
      <c r="O3" s="213" t="s">
        <v>292</v>
      </c>
      <c r="P3" s="213" t="s">
        <v>293</v>
      </c>
      <c r="Q3" s="213" t="s">
        <v>1335</v>
      </c>
      <c r="R3" s="213" t="s">
        <v>294</v>
      </c>
      <c r="S3" s="213" t="s">
        <v>1336</v>
      </c>
      <c r="T3" s="213" t="s">
        <v>295</v>
      </c>
      <c r="U3" s="213" t="s">
        <v>296</v>
      </c>
      <c r="V3" s="213" t="s">
        <v>297</v>
      </c>
      <c r="W3" s="213" t="s">
        <v>298</v>
      </c>
      <c r="X3" s="213" t="s">
        <v>299</v>
      </c>
      <c r="Y3" s="213" t="s">
        <v>300</v>
      </c>
      <c r="Z3" s="213" t="s">
        <v>301</v>
      </c>
      <c r="AA3" s="213" t="s">
        <v>302</v>
      </c>
      <c r="AB3" s="213" t="s">
        <v>303</v>
      </c>
      <c r="AC3" s="213" t="s">
        <v>304</v>
      </c>
      <c r="AD3" s="213" t="s">
        <v>1339</v>
      </c>
      <c r="AE3" s="213" t="s">
        <v>1340</v>
      </c>
      <c r="AF3" s="213" t="s">
        <v>1341</v>
      </c>
      <c r="AG3" s="213" t="s">
        <v>1342</v>
      </c>
      <c r="AH3" s="213" t="s">
        <v>305</v>
      </c>
      <c r="AI3" s="213" t="s">
        <v>1343</v>
      </c>
      <c r="AJ3" s="213" t="s">
        <v>1344</v>
      </c>
      <c r="AK3" s="216" t="s">
        <v>1481</v>
      </c>
      <c r="AL3" s="216" t="s">
        <v>1345</v>
      </c>
      <c r="AM3" s="213" t="s">
        <v>1346</v>
      </c>
      <c r="AN3" s="213" t="s">
        <v>1347</v>
      </c>
      <c r="AO3" s="213" t="s">
        <v>1348</v>
      </c>
      <c r="AP3" s="219" t="s">
        <v>1394</v>
      </c>
      <c r="AQ3" s="219" t="s">
        <v>287</v>
      </c>
      <c r="AR3" s="213" t="s">
        <v>1395</v>
      </c>
      <c r="AS3" s="220" t="s">
        <v>1396</v>
      </c>
      <c r="AT3" s="269" t="s">
        <v>1565</v>
      </c>
      <c r="AU3" s="269" t="s">
        <v>1566</v>
      </c>
      <c r="AV3" s="301" t="s">
        <v>1484</v>
      </c>
      <c r="AW3" s="301" t="s">
        <v>1513</v>
      </c>
    </row>
    <row r="4" spans="1:49" ht="33.75">
      <c r="A4" s="250">
        <v>1</v>
      </c>
      <c r="B4" s="233" t="s">
        <v>769</v>
      </c>
      <c r="C4" s="209" t="s">
        <v>904</v>
      </c>
      <c r="D4" s="209" t="s">
        <v>513</v>
      </c>
      <c r="E4" s="210" t="s">
        <v>148</v>
      </c>
      <c r="F4" s="210" t="s">
        <v>905</v>
      </c>
      <c r="G4" s="207">
        <v>3050042</v>
      </c>
      <c r="H4" s="224" t="s">
        <v>1086</v>
      </c>
      <c r="I4" s="210" t="s">
        <v>1087</v>
      </c>
      <c r="J4" s="208"/>
      <c r="K4" s="208"/>
      <c r="L4" s="209" t="s">
        <v>1204</v>
      </c>
      <c r="M4" s="208" t="s">
        <v>1204</v>
      </c>
      <c r="N4" s="208" t="s">
        <v>1205</v>
      </c>
      <c r="O4" s="214" t="s">
        <v>0</v>
      </c>
      <c r="P4" s="214" t="s">
        <v>0</v>
      </c>
      <c r="Q4" s="214" t="s">
        <v>0</v>
      </c>
      <c r="R4" s="214" t="s">
        <v>0</v>
      </c>
      <c r="S4" s="214" t="s">
        <v>0</v>
      </c>
      <c r="T4" s="214" t="s">
        <v>0</v>
      </c>
      <c r="U4" s="214" t="s">
        <v>0</v>
      </c>
      <c r="V4" s="214" t="s">
        <v>0</v>
      </c>
      <c r="W4" s="214" t="s">
        <v>0</v>
      </c>
      <c r="X4" s="214" t="s">
        <v>0</v>
      </c>
      <c r="Y4" s="214" t="s">
        <v>0</v>
      </c>
      <c r="Z4" s="214" t="s">
        <v>0</v>
      </c>
      <c r="AA4" s="214" t="s">
        <v>0</v>
      </c>
      <c r="AB4" s="214" t="s">
        <v>0</v>
      </c>
      <c r="AC4" s="214" t="s">
        <v>0</v>
      </c>
      <c r="AD4" s="214" t="s">
        <v>0</v>
      </c>
      <c r="AE4" s="214" t="s">
        <v>0</v>
      </c>
      <c r="AF4" s="214" t="s">
        <v>1337</v>
      </c>
      <c r="AG4" s="214" t="s">
        <v>0</v>
      </c>
      <c r="AH4" s="214" t="s">
        <v>0</v>
      </c>
      <c r="AI4" s="214" t="s">
        <v>0</v>
      </c>
      <c r="AJ4" s="214" t="s">
        <v>1337</v>
      </c>
      <c r="AK4" s="215" t="s">
        <v>1337</v>
      </c>
      <c r="AL4" s="215" t="s">
        <v>1337</v>
      </c>
      <c r="AM4" s="214" t="s">
        <v>1337</v>
      </c>
      <c r="AN4" s="214" t="s">
        <v>1337</v>
      </c>
      <c r="AO4" s="217" t="s">
        <v>1357</v>
      </c>
      <c r="AP4" s="214" t="s">
        <v>153</v>
      </c>
      <c r="AQ4" s="211" t="s">
        <v>157</v>
      </c>
      <c r="AR4" s="212"/>
      <c r="AS4" s="221" t="s">
        <v>1338</v>
      </c>
      <c r="AT4" s="221" t="str">
        <f>IF(COUNTIF(O4:AF4,"○")+COUNTIF(AJ4:AL4,"○")&gt;0,"○","×")</f>
        <v>○</v>
      </c>
      <c r="AU4" s="221" t="str">
        <f>AH4</f>
        <v>×</v>
      </c>
      <c r="AV4" s="6" t="s">
        <v>1086</v>
      </c>
    </row>
    <row r="5" spans="1:49">
      <c r="A5" s="250">
        <v>2</v>
      </c>
      <c r="B5" s="233" t="s">
        <v>622</v>
      </c>
      <c r="C5" s="209" t="s">
        <v>956</v>
      </c>
      <c r="D5" s="209" t="s">
        <v>48</v>
      </c>
      <c r="E5" s="210" t="s">
        <v>12</v>
      </c>
      <c r="F5" s="210" t="s">
        <v>957</v>
      </c>
      <c r="G5" s="207">
        <v>3050817</v>
      </c>
      <c r="H5" s="224" t="s">
        <v>1108</v>
      </c>
      <c r="I5" s="210" t="s">
        <v>344</v>
      </c>
      <c r="J5" s="208"/>
      <c r="K5" s="208"/>
      <c r="L5" s="209" t="s">
        <v>286</v>
      </c>
      <c r="M5" s="208" t="s">
        <v>286</v>
      </c>
      <c r="N5" s="208" t="s">
        <v>1239</v>
      </c>
      <c r="O5" s="214" t="s">
        <v>1337</v>
      </c>
      <c r="P5" s="214" t="s">
        <v>1337</v>
      </c>
      <c r="Q5" s="214" t="s">
        <v>1337</v>
      </c>
      <c r="R5" s="214" t="s">
        <v>1337</v>
      </c>
      <c r="S5" s="214" t="s">
        <v>1337</v>
      </c>
      <c r="T5" s="214" t="s">
        <v>1337</v>
      </c>
      <c r="U5" s="214" t="s">
        <v>1337</v>
      </c>
      <c r="V5" s="214" t="s">
        <v>1337</v>
      </c>
      <c r="W5" s="214" t="s">
        <v>1337</v>
      </c>
      <c r="X5" s="214" t="s">
        <v>1337</v>
      </c>
      <c r="Y5" s="214" t="s">
        <v>0</v>
      </c>
      <c r="Z5" s="214" t="s">
        <v>0</v>
      </c>
      <c r="AA5" s="214" t="s">
        <v>1337</v>
      </c>
      <c r="AB5" s="214" t="s">
        <v>1337</v>
      </c>
      <c r="AC5" s="214" t="s">
        <v>1337</v>
      </c>
      <c r="AD5" s="214" t="s">
        <v>0</v>
      </c>
      <c r="AE5" s="214" t="s">
        <v>0</v>
      </c>
      <c r="AF5" s="214" t="s">
        <v>1337</v>
      </c>
      <c r="AG5" s="214" t="s">
        <v>1337</v>
      </c>
      <c r="AH5" s="214" t="s">
        <v>1337</v>
      </c>
      <c r="AI5" s="214" t="s">
        <v>0</v>
      </c>
      <c r="AJ5" s="214" t="s">
        <v>0</v>
      </c>
      <c r="AK5" s="214" t="s">
        <v>0</v>
      </c>
      <c r="AL5" s="214" t="s">
        <v>0</v>
      </c>
      <c r="AM5" s="214" t="s">
        <v>0</v>
      </c>
      <c r="AN5" s="214" t="s">
        <v>0</v>
      </c>
      <c r="AO5" s="217"/>
      <c r="AP5" s="214" t="s">
        <v>5</v>
      </c>
      <c r="AQ5" s="211"/>
      <c r="AR5" s="212"/>
      <c r="AS5" s="221" t="s">
        <v>1338</v>
      </c>
      <c r="AT5" s="221" t="str">
        <f t="shared" ref="AT5:AT68" si="0">IF(COUNTIF(O5:AF5,"○")+COUNTIF(AJ5:AL5,"○")&gt;0,"○","×")</f>
        <v>○</v>
      </c>
      <c r="AU5" s="221" t="str">
        <f t="shared" ref="AU5:AU68" si="1">AH5</f>
        <v>○</v>
      </c>
      <c r="AV5" s="6" t="s">
        <v>225</v>
      </c>
    </row>
    <row r="6" spans="1:49" ht="22.5">
      <c r="A6" s="250">
        <v>3</v>
      </c>
      <c r="B6" s="233" t="s">
        <v>623</v>
      </c>
      <c r="C6" s="209" t="s">
        <v>958</v>
      </c>
      <c r="D6" s="209" t="s">
        <v>15</v>
      </c>
      <c r="E6" s="210" t="s">
        <v>12</v>
      </c>
      <c r="F6" s="210" t="s">
        <v>959</v>
      </c>
      <c r="G6" s="207">
        <v>3050821</v>
      </c>
      <c r="H6" s="224" t="s">
        <v>1109</v>
      </c>
      <c r="I6" s="210" t="s">
        <v>345</v>
      </c>
      <c r="J6" s="208"/>
      <c r="K6" s="208"/>
      <c r="L6" s="209" t="s">
        <v>1240</v>
      </c>
      <c r="M6" s="208" t="s">
        <v>1240</v>
      </c>
      <c r="N6" s="208" t="s">
        <v>1241</v>
      </c>
      <c r="O6" s="214" t="s">
        <v>0</v>
      </c>
      <c r="P6" s="214" t="s">
        <v>0</v>
      </c>
      <c r="Q6" s="214" t="s">
        <v>0</v>
      </c>
      <c r="R6" s="214" t="s">
        <v>0</v>
      </c>
      <c r="S6" s="214" t="s">
        <v>0</v>
      </c>
      <c r="T6" s="214" t="s">
        <v>0</v>
      </c>
      <c r="U6" s="214" t="s">
        <v>0</v>
      </c>
      <c r="V6" s="214" t="s">
        <v>0</v>
      </c>
      <c r="W6" s="214" t="s">
        <v>0</v>
      </c>
      <c r="X6" s="214" t="s">
        <v>0</v>
      </c>
      <c r="Y6" s="214" t="s">
        <v>0</v>
      </c>
      <c r="Z6" s="214" t="s">
        <v>0</v>
      </c>
      <c r="AA6" s="214" t="s">
        <v>0</v>
      </c>
      <c r="AB6" s="214" t="s">
        <v>0</v>
      </c>
      <c r="AC6" s="214" t="s">
        <v>0</v>
      </c>
      <c r="AD6" s="214" t="s">
        <v>0</v>
      </c>
      <c r="AE6" s="214" t="s">
        <v>0</v>
      </c>
      <c r="AF6" s="214" t="s">
        <v>0</v>
      </c>
      <c r="AG6" s="214" t="s">
        <v>0</v>
      </c>
      <c r="AH6" s="214" t="s">
        <v>0</v>
      </c>
      <c r="AI6" s="214" t="s">
        <v>0</v>
      </c>
      <c r="AJ6" s="214" t="s">
        <v>1337</v>
      </c>
      <c r="AK6" s="214" t="s">
        <v>1338</v>
      </c>
      <c r="AL6" s="214" t="s">
        <v>1338</v>
      </c>
      <c r="AM6" s="214" t="s">
        <v>1337</v>
      </c>
      <c r="AN6" s="214" t="s">
        <v>1337</v>
      </c>
      <c r="AO6" s="217" t="s">
        <v>1355</v>
      </c>
      <c r="AP6" s="214" t="s">
        <v>5</v>
      </c>
      <c r="AQ6" s="211"/>
      <c r="AR6" s="212"/>
      <c r="AS6" s="221" t="s">
        <v>1338</v>
      </c>
      <c r="AT6" s="221" t="str">
        <f t="shared" si="0"/>
        <v>○</v>
      </c>
      <c r="AU6" s="221" t="str">
        <f t="shared" si="1"/>
        <v>×</v>
      </c>
      <c r="AV6" s="6" t="s">
        <v>1482</v>
      </c>
    </row>
    <row r="7" spans="1:49">
      <c r="A7" s="250">
        <v>4</v>
      </c>
      <c r="B7" s="233" t="s">
        <v>624</v>
      </c>
      <c r="C7" s="209" t="s">
        <v>906</v>
      </c>
      <c r="D7" s="209" t="s">
        <v>16</v>
      </c>
      <c r="E7" s="210" t="s">
        <v>13</v>
      </c>
      <c r="F7" s="210" t="s">
        <v>907</v>
      </c>
      <c r="G7" s="207">
        <v>3050023</v>
      </c>
      <c r="H7" s="224" t="s">
        <v>446</v>
      </c>
      <c r="I7" s="210" t="s">
        <v>346</v>
      </c>
      <c r="J7" s="208"/>
      <c r="K7" s="208"/>
      <c r="L7" s="209" t="s">
        <v>331</v>
      </c>
      <c r="M7" s="208" t="s">
        <v>331</v>
      </c>
      <c r="N7" s="208" t="s">
        <v>1206</v>
      </c>
      <c r="O7" s="214" t="s">
        <v>1337</v>
      </c>
      <c r="P7" s="214" t="s">
        <v>1337</v>
      </c>
      <c r="Q7" s="214" t="s">
        <v>1337</v>
      </c>
      <c r="R7" s="214" t="s">
        <v>1337</v>
      </c>
      <c r="S7" s="214" t="s">
        <v>1337</v>
      </c>
      <c r="T7" s="214" t="s">
        <v>1337</v>
      </c>
      <c r="U7" s="214" t="s">
        <v>0</v>
      </c>
      <c r="V7" s="214" t="s">
        <v>0</v>
      </c>
      <c r="W7" s="214" t="s">
        <v>1337</v>
      </c>
      <c r="X7" s="214" t="s">
        <v>1337</v>
      </c>
      <c r="Y7" s="214" t="s">
        <v>1337</v>
      </c>
      <c r="Z7" s="214" t="s">
        <v>1337</v>
      </c>
      <c r="AA7" s="214" t="s">
        <v>1337</v>
      </c>
      <c r="AB7" s="214" t="s">
        <v>1337</v>
      </c>
      <c r="AC7" s="214" t="s">
        <v>1337</v>
      </c>
      <c r="AD7" s="214" t="s">
        <v>0</v>
      </c>
      <c r="AE7" s="214" t="s">
        <v>0</v>
      </c>
      <c r="AF7" s="214" t="s">
        <v>1337</v>
      </c>
      <c r="AG7" s="214" t="s">
        <v>1337</v>
      </c>
      <c r="AH7" s="214" t="s">
        <v>1337</v>
      </c>
      <c r="AI7" s="214" t="s">
        <v>0</v>
      </c>
      <c r="AJ7" s="214" t="s">
        <v>1337</v>
      </c>
      <c r="AK7" s="214" t="s">
        <v>1337</v>
      </c>
      <c r="AL7" s="214" t="s">
        <v>1337</v>
      </c>
      <c r="AM7" s="214" t="s">
        <v>1337</v>
      </c>
      <c r="AN7" s="214" t="s">
        <v>1337</v>
      </c>
      <c r="AO7" s="217"/>
      <c r="AP7" s="214" t="s">
        <v>153</v>
      </c>
      <c r="AQ7" s="211" t="s">
        <v>157</v>
      </c>
      <c r="AR7" s="212" t="s">
        <v>1408</v>
      </c>
      <c r="AS7" s="221" t="s">
        <v>1338</v>
      </c>
      <c r="AT7" s="221" t="str">
        <f t="shared" si="0"/>
        <v>○</v>
      </c>
      <c r="AU7" s="221" t="str">
        <f t="shared" si="1"/>
        <v>○</v>
      </c>
      <c r="AV7" s="6" t="s">
        <v>446</v>
      </c>
    </row>
    <row r="8" spans="1:49" ht="78.75">
      <c r="A8" s="250">
        <v>5</v>
      </c>
      <c r="B8" s="233" t="s">
        <v>625</v>
      </c>
      <c r="C8" s="209" t="s">
        <v>876</v>
      </c>
      <c r="D8" s="209" t="s">
        <v>118</v>
      </c>
      <c r="E8" s="210" t="s">
        <v>10</v>
      </c>
      <c r="F8" s="210" t="s">
        <v>877</v>
      </c>
      <c r="G8" s="207">
        <v>3004251</v>
      </c>
      <c r="H8" s="224" t="s">
        <v>447</v>
      </c>
      <c r="I8" s="210" t="s">
        <v>347</v>
      </c>
      <c r="J8" s="208"/>
      <c r="K8" s="208"/>
      <c r="L8" s="209"/>
      <c r="M8" s="208"/>
      <c r="N8" s="208" t="s">
        <v>1177</v>
      </c>
      <c r="O8" s="214" t="s">
        <v>0</v>
      </c>
      <c r="P8" s="214" t="s">
        <v>1337</v>
      </c>
      <c r="Q8" s="214" t="s">
        <v>1337</v>
      </c>
      <c r="R8" s="214" t="s">
        <v>0</v>
      </c>
      <c r="S8" s="214" t="s">
        <v>1337</v>
      </c>
      <c r="T8" s="214" t="s">
        <v>1337</v>
      </c>
      <c r="U8" s="214" t="s">
        <v>1337</v>
      </c>
      <c r="V8" s="214" t="s">
        <v>0</v>
      </c>
      <c r="W8" s="214" t="s">
        <v>0</v>
      </c>
      <c r="X8" s="214" t="s">
        <v>1337</v>
      </c>
      <c r="Y8" s="214" t="s">
        <v>1337</v>
      </c>
      <c r="Z8" s="214" t="s">
        <v>1337</v>
      </c>
      <c r="AA8" s="214" t="s">
        <v>1337</v>
      </c>
      <c r="AB8" s="214" t="s">
        <v>1337</v>
      </c>
      <c r="AC8" s="214" t="s">
        <v>1337</v>
      </c>
      <c r="AD8" s="214" t="s">
        <v>0</v>
      </c>
      <c r="AE8" s="214" t="s">
        <v>0</v>
      </c>
      <c r="AF8" s="214" t="s">
        <v>0</v>
      </c>
      <c r="AG8" s="214" t="s">
        <v>1337</v>
      </c>
      <c r="AH8" s="214" t="s">
        <v>0</v>
      </c>
      <c r="AI8" s="214" t="s">
        <v>0</v>
      </c>
      <c r="AJ8" s="214" t="s">
        <v>1337</v>
      </c>
      <c r="AK8" s="214" t="s">
        <v>1337</v>
      </c>
      <c r="AL8" s="214" t="s">
        <v>1337</v>
      </c>
      <c r="AM8" s="214" t="s">
        <v>1337</v>
      </c>
      <c r="AN8" s="214" t="s">
        <v>1337</v>
      </c>
      <c r="AO8" s="217" t="s">
        <v>1349</v>
      </c>
      <c r="AP8" s="214" t="s">
        <v>5</v>
      </c>
      <c r="AQ8" s="211"/>
      <c r="AR8" s="212"/>
      <c r="AS8" s="221" t="s">
        <v>1338</v>
      </c>
      <c r="AT8" s="221" t="str">
        <f t="shared" si="0"/>
        <v>○</v>
      </c>
      <c r="AU8" s="221" t="str">
        <f t="shared" si="1"/>
        <v>×</v>
      </c>
      <c r="AV8" s="6" t="s">
        <v>447</v>
      </c>
    </row>
    <row r="9" spans="1:49">
      <c r="A9" s="250">
        <v>6</v>
      </c>
      <c r="B9" s="233" t="s">
        <v>626</v>
      </c>
      <c r="C9" s="209" t="s">
        <v>960</v>
      </c>
      <c r="D9" s="209" t="s">
        <v>49</v>
      </c>
      <c r="E9" s="210" t="s">
        <v>12</v>
      </c>
      <c r="F9" s="210" t="s">
        <v>961</v>
      </c>
      <c r="G9" s="207">
        <v>3050857</v>
      </c>
      <c r="H9" s="224" t="s">
        <v>1110</v>
      </c>
      <c r="I9" s="210" t="s">
        <v>488</v>
      </c>
      <c r="J9" s="208"/>
      <c r="K9" s="208"/>
      <c r="L9" s="209"/>
      <c r="M9" s="208"/>
      <c r="N9" s="208"/>
      <c r="O9" s="214" t="s">
        <v>0</v>
      </c>
      <c r="P9" s="214" t="s">
        <v>0</v>
      </c>
      <c r="Q9" s="214" t="s">
        <v>0</v>
      </c>
      <c r="R9" s="214" t="s">
        <v>0</v>
      </c>
      <c r="S9" s="214" t="s">
        <v>0</v>
      </c>
      <c r="T9" s="214" t="s">
        <v>0</v>
      </c>
      <c r="U9" s="214" t="s">
        <v>0</v>
      </c>
      <c r="V9" s="214" t="s">
        <v>0</v>
      </c>
      <c r="W9" s="214" t="s">
        <v>0</v>
      </c>
      <c r="X9" s="214" t="s">
        <v>0</v>
      </c>
      <c r="Y9" s="214" t="s">
        <v>0</v>
      </c>
      <c r="Z9" s="214" t="s">
        <v>0</v>
      </c>
      <c r="AA9" s="214" t="s">
        <v>0</v>
      </c>
      <c r="AB9" s="214" t="s">
        <v>0</v>
      </c>
      <c r="AC9" s="214" t="s">
        <v>0</v>
      </c>
      <c r="AD9" s="214" t="s">
        <v>0</v>
      </c>
      <c r="AE9" s="214" t="s">
        <v>0</v>
      </c>
      <c r="AF9" s="214" t="s">
        <v>0</v>
      </c>
      <c r="AG9" s="214" t="s">
        <v>0</v>
      </c>
      <c r="AH9" s="214" t="s">
        <v>0</v>
      </c>
      <c r="AI9" s="214" t="s">
        <v>0</v>
      </c>
      <c r="AJ9" s="214" t="s">
        <v>0</v>
      </c>
      <c r="AK9" s="214" t="s">
        <v>0</v>
      </c>
      <c r="AL9" s="214" t="s">
        <v>0</v>
      </c>
      <c r="AM9" s="214" t="s">
        <v>1337</v>
      </c>
      <c r="AN9" s="214" t="s">
        <v>0</v>
      </c>
      <c r="AO9" s="217"/>
      <c r="AP9" s="214" t="s">
        <v>5</v>
      </c>
      <c r="AQ9" s="211"/>
      <c r="AR9" s="212"/>
      <c r="AS9" s="221" t="s">
        <v>1338</v>
      </c>
      <c r="AT9" s="221" t="str">
        <f t="shared" si="0"/>
        <v>×</v>
      </c>
      <c r="AU9" s="221" t="str">
        <f t="shared" si="1"/>
        <v>×</v>
      </c>
      <c r="AV9" s="6" t="s">
        <v>1110</v>
      </c>
    </row>
    <row r="10" spans="1:49" ht="45">
      <c r="A10" s="250">
        <v>7</v>
      </c>
      <c r="B10" s="233" t="s">
        <v>627</v>
      </c>
      <c r="C10" s="209" t="s">
        <v>962</v>
      </c>
      <c r="D10" s="209" t="s">
        <v>50</v>
      </c>
      <c r="E10" s="210" t="s">
        <v>12</v>
      </c>
      <c r="F10" s="210" t="s">
        <v>963</v>
      </c>
      <c r="G10" s="207">
        <v>3050034</v>
      </c>
      <c r="H10" s="224" t="s">
        <v>448</v>
      </c>
      <c r="I10" s="210" t="s">
        <v>348</v>
      </c>
      <c r="J10" s="208"/>
      <c r="K10" s="208"/>
      <c r="L10" s="209" t="s">
        <v>1242</v>
      </c>
      <c r="M10" s="208" t="s">
        <v>1242</v>
      </c>
      <c r="N10" s="208" t="s">
        <v>1243</v>
      </c>
      <c r="O10" s="214" t="s">
        <v>0</v>
      </c>
      <c r="P10" s="214" t="s">
        <v>0</v>
      </c>
      <c r="Q10" s="214" t="s">
        <v>0</v>
      </c>
      <c r="R10" s="214" t="s">
        <v>0</v>
      </c>
      <c r="S10" s="214" t="s">
        <v>0</v>
      </c>
      <c r="T10" s="214" t="s">
        <v>0</v>
      </c>
      <c r="U10" s="214" t="s">
        <v>0</v>
      </c>
      <c r="V10" s="214" t="s">
        <v>0</v>
      </c>
      <c r="W10" s="214" t="s">
        <v>0</v>
      </c>
      <c r="X10" s="214" t="s">
        <v>1337</v>
      </c>
      <c r="Y10" s="214" t="s">
        <v>1337</v>
      </c>
      <c r="Z10" s="214" t="s">
        <v>1337</v>
      </c>
      <c r="AA10" s="214" t="s">
        <v>0</v>
      </c>
      <c r="AB10" s="214" t="s">
        <v>1337</v>
      </c>
      <c r="AC10" s="214" t="s">
        <v>1337</v>
      </c>
      <c r="AD10" s="214" t="s">
        <v>0</v>
      </c>
      <c r="AE10" s="214" t="s">
        <v>0</v>
      </c>
      <c r="AF10" s="214" t="s">
        <v>1337</v>
      </c>
      <c r="AG10" s="214" t="s">
        <v>1337</v>
      </c>
      <c r="AH10" s="214" t="s">
        <v>1337</v>
      </c>
      <c r="AI10" s="214" t="s">
        <v>0</v>
      </c>
      <c r="AJ10" s="214" t="s">
        <v>1337</v>
      </c>
      <c r="AK10" s="214" t="s">
        <v>1337</v>
      </c>
      <c r="AL10" s="214" t="s">
        <v>1337</v>
      </c>
      <c r="AM10" s="214" t="s">
        <v>1337</v>
      </c>
      <c r="AN10" s="214" t="s">
        <v>1337</v>
      </c>
      <c r="AO10" s="217" t="s">
        <v>1690</v>
      </c>
      <c r="AP10" s="214" t="s">
        <v>153</v>
      </c>
      <c r="AQ10" s="211" t="s">
        <v>157</v>
      </c>
      <c r="AR10" s="212" t="s">
        <v>320</v>
      </c>
      <c r="AS10" s="221" t="s">
        <v>1338</v>
      </c>
      <c r="AT10" s="221" t="str">
        <f t="shared" si="0"/>
        <v>○</v>
      </c>
      <c r="AU10" s="221" t="str">
        <f t="shared" si="1"/>
        <v>○</v>
      </c>
      <c r="AV10" s="6" t="s">
        <v>448</v>
      </c>
    </row>
    <row r="11" spans="1:49" ht="33.75">
      <c r="A11" s="250">
        <v>8</v>
      </c>
      <c r="B11" s="233" t="s">
        <v>628</v>
      </c>
      <c r="C11" s="209" t="s">
        <v>1059</v>
      </c>
      <c r="D11" s="209" t="s">
        <v>135</v>
      </c>
      <c r="E11" s="210" t="s">
        <v>2</v>
      </c>
      <c r="F11" s="210" t="s">
        <v>1060</v>
      </c>
      <c r="G11" s="207">
        <v>3002359</v>
      </c>
      <c r="H11" s="224" t="s">
        <v>1157</v>
      </c>
      <c r="I11" s="210" t="s">
        <v>1158</v>
      </c>
      <c r="J11" s="208"/>
      <c r="K11" s="208"/>
      <c r="L11" s="209"/>
      <c r="M11" s="208"/>
      <c r="N11" s="208"/>
      <c r="O11" s="214" t="s">
        <v>0</v>
      </c>
      <c r="P11" s="214" t="s">
        <v>0</v>
      </c>
      <c r="Q11" s="214" t="s">
        <v>0</v>
      </c>
      <c r="R11" s="214" t="s">
        <v>0</v>
      </c>
      <c r="S11" s="214" t="s">
        <v>0</v>
      </c>
      <c r="T11" s="214" t="s">
        <v>0</v>
      </c>
      <c r="U11" s="214" t="s">
        <v>0</v>
      </c>
      <c r="V11" s="214" t="s">
        <v>0</v>
      </c>
      <c r="W11" s="214" t="s">
        <v>0</v>
      </c>
      <c r="X11" s="214" t="s">
        <v>0</v>
      </c>
      <c r="Y11" s="214" t="s">
        <v>0</v>
      </c>
      <c r="Z11" s="214" t="s">
        <v>0</v>
      </c>
      <c r="AA11" s="214" t="s">
        <v>0</v>
      </c>
      <c r="AB11" s="214" t="s">
        <v>0</v>
      </c>
      <c r="AC11" s="214" t="s">
        <v>0</v>
      </c>
      <c r="AD11" s="214" t="s">
        <v>0</v>
      </c>
      <c r="AE11" s="214" t="s">
        <v>0</v>
      </c>
      <c r="AF11" s="214" t="s">
        <v>0</v>
      </c>
      <c r="AG11" s="214" t="s">
        <v>1337</v>
      </c>
      <c r="AH11" s="214" t="s">
        <v>0</v>
      </c>
      <c r="AI11" s="214" t="s">
        <v>0</v>
      </c>
      <c r="AJ11" s="214" t="s">
        <v>0</v>
      </c>
      <c r="AK11" s="214" t="s">
        <v>1337</v>
      </c>
      <c r="AL11" s="214" t="s">
        <v>1337</v>
      </c>
      <c r="AM11" s="214" t="s">
        <v>1337</v>
      </c>
      <c r="AN11" s="214" t="s">
        <v>0</v>
      </c>
      <c r="AO11" s="218" t="s">
        <v>1389</v>
      </c>
      <c r="AP11" s="214" t="s">
        <v>5</v>
      </c>
      <c r="AQ11" s="211"/>
      <c r="AR11" s="212"/>
      <c r="AS11" s="221" t="s">
        <v>1338</v>
      </c>
      <c r="AT11" s="221" t="str">
        <f t="shared" si="0"/>
        <v>○</v>
      </c>
      <c r="AU11" s="221" t="str">
        <f t="shared" si="1"/>
        <v>×</v>
      </c>
      <c r="AV11" s="6" t="s">
        <v>1157</v>
      </c>
    </row>
    <row r="12" spans="1:49">
      <c r="A12" s="250">
        <v>9</v>
      </c>
      <c r="B12" s="233" t="s">
        <v>629</v>
      </c>
      <c r="C12" s="209" t="s">
        <v>770</v>
      </c>
      <c r="D12" s="209" t="s">
        <v>17</v>
      </c>
      <c r="E12" s="210" t="s">
        <v>13</v>
      </c>
      <c r="F12" s="210" t="s">
        <v>908</v>
      </c>
      <c r="G12" s="207">
        <v>3050003</v>
      </c>
      <c r="H12" s="224" t="s">
        <v>285</v>
      </c>
      <c r="I12" s="210" t="s">
        <v>349</v>
      </c>
      <c r="J12" s="208"/>
      <c r="K12" s="208"/>
      <c r="L12" s="209" t="s">
        <v>284</v>
      </c>
      <c r="M12" s="208" t="s">
        <v>284</v>
      </c>
      <c r="N12" s="208" t="s">
        <v>1207</v>
      </c>
      <c r="O12" s="214" t="s">
        <v>1337</v>
      </c>
      <c r="P12" s="214" t="s">
        <v>1337</v>
      </c>
      <c r="Q12" s="214" t="s">
        <v>1337</v>
      </c>
      <c r="R12" s="214" t="s">
        <v>1337</v>
      </c>
      <c r="S12" s="214" t="s">
        <v>1337</v>
      </c>
      <c r="T12" s="214" t="s">
        <v>1337</v>
      </c>
      <c r="U12" s="214" t="s">
        <v>0</v>
      </c>
      <c r="V12" s="214" t="s">
        <v>0</v>
      </c>
      <c r="W12" s="214" t="s">
        <v>1337</v>
      </c>
      <c r="X12" s="214" t="s">
        <v>1337</v>
      </c>
      <c r="Y12" s="214" t="s">
        <v>0</v>
      </c>
      <c r="Z12" s="214" t="s">
        <v>0</v>
      </c>
      <c r="AA12" s="214" t="s">
        <v>1337</v>
      </c>
      <c r="AB12" s="214" t="s">
        <v>1337</v>
      </c>
      <c r="AC12" s="214" t="s">
        <v>1337</v>
      </c>
      <c r="AD12" s="214" t="s">
        <v>0</v>
      </c>
      <c r="AE12" s="214" t="s">
        <v>1337</v>
      </c>
      <c r="AF12" s="214" t="s">
        <v>1337</v>
      </c>
      <c r="AG12" s="214" t="s">
        <v>1337</v>
      </c>
      <c r="AH12" s="214" t="s">
        <v>1337</v>
      </c>
      <c r="AI12" s="214" t="s">
        <v>0</v>
      </c>
      <c r="AJ12" s="214" t="s">
        <v>1337</v>
      </c>
      <c r="AK12" s="214" t="s">
        <v>1337</v>
      </c>
      <c r="AL12" s="214" t="s">
        <v>0</v>
      </c>
      <c r="AM12" s="214" t="s">
        <v>1337</v>
      </c>
      <c r="AN12" s="214" t="s">
        <v>1337</v>
      </c>
      <c r="AO12" s="217"/>
      <c r="AP12" s="214" t="s">
        <v>5</v>
      </c>
      <c r="AQ12" s="211"/>
      <c r="AR12" s="212"/>
      <c r="AS12" s="221" t="s">
        <v>1338</v>
      </c>
      <c r="AT12" s="221" t="str">
        <f t="shared" si="0"/>
        <v>○</v>
      </c>
      <c r="AU12" s="221" t="str">
        <f t="shared" si="1"/>
        <v>○</v>
      </c>
      <c r="AV12" s="6" t="s">
        <v>285</v>
      </c>
    </row>
    <row r="13" spans="1:49" ht="22.5">
      <c r="A13" s="250">
        <v>10</v>
      </c>
      <c r="B13" s="233" t="s">
        <v>630</v>
      </c>
      <c r="C13" s="209" t="s">
        <v>771</v>
      </c>
      <c r="D13" s="209" t="s">
        <v>119</v>
      </c>
      <c r="E13" s="210" t="s">
        <v>10</v>
      </c>
      <c r="F13" s="210" t="s">
        <v>878</v>
      </c>
      <c r="G13" s="207">
        <v>3004353</v>
      </c>
      <c r="H13" s="224" t="s">
        <v>332</v>
      </c>
      <c r="I13" s="210" t="s">
        <v>350</v>
      </c>
      <c r="J13" s="208"/>
      <c r="K13" s="208"/>
      <c r="L13" s="209" t="s">
        <v>283</v>
      </c>
      <c r="M13" s="208" t="s">
        <v>283</v>
      </c>
      <c r="N13" s="208" t="s">
        <v>1178</v>
      </c>
      <c r="O13" s="214" t="s">
        <v>1721</v>
      </c>
      <c r="P13" s="214" t="s">
        <v>0</v>
      </c>
      <c r="Q13" s="214" t="s">
        <v>0</v>
      </c>
      <c r="R13" s="214" t="s">
        <v>0</v>
      </c>
      <c r="S13" s="214" t="s">
        <v>0</v>
      </c>
      <c r="T13" s="214" t="s">
        <v>0</v>
      </c>
      <c r="U13" s="214" t="s">
        <v>0</v>
      </c>
      <c r="V13" s="214" t="s">
        <v>0</v>
      </c>
      <c r="W13" s="214" t="s">
        <v>0</v>
      </c>
      <c r="X13" s="214" t="s">
        <v>0</v>
      </c>
      <c r="Y13" s="214" t="s">
        <v>0</v>
      </c>
      <c r="Z13" s="214" t="s">
        <v>0</v>
      </c>
      <c r="AA13" s="214" t="s">
        <v>0</v>
      </c>
      <c r="AB13" s="214" t="s">
        <v>0</v>
      </c>
      <c r="AC13" s="214" t="s">
        <v>0</v>
      </c>
      <c r="AD13" s="214" t="s">
        <v>0</v>
      </c>
      <c r="AE13" s="214" t="s">
        <v>0</v>
      </c>
      <c r="AF13" s="214" t="s">
        <v>0</v>
      </c>
      <c r="AG13" s="214" t="s">
        <v>0</v>
      </c>
      <c r="AH13" s="214" t="s">
        <v>0</v>
      </c>
      <c r="AI13" s="214" t="s">
        <v>0</v>
      </c>
      <c r="AJ13" s="214" t="s">
        <v>0</v>
      </c>
      <c r="AK13" s="214" t="s">
        <v>0</v>
      </c>
      <c r="AL13" s="214" t="s">
        <v>0</v>
      </c>
      <c r="AM13" s="214" t="s">
        <v>0</v>
      </c>
      <c r="AN13" s="214" t="s">
        <v>0</v>
      </c>
      <c r="AO13" s="217" t="s">
        <v>1723</v>
      </c>
      <c r="AP13" s="214" t="s">
        <v>5</v>
      </c>
      <c r="AQ13" s="211"/>
      <c r="AR13" s="212" t="s">
        <v>1397</v>
      </c>
      <c r="AS13" s="221" t="s">
        <v>0</v>
      </c>
      <c r="AT13" s="221" t="str">
        <f t="shared" si="0"/>
        <v>×</v>
      </c>
      <c r="AU13" s="221" t="str">
        <f t="shared" si="1"/>
        <v>×</v>
      </c>
      <c r="AV13" s="6" t="s">
        <v>332</v>
      </c>
    </row>
    <row r="14" spans="1:49">
      <c r="A14" s="250">
        <v>11</v>
      </c>
      <c r="B14" s="233" t="s">
        <v>631</v>
      </c>
      <c r="C14" s="209" t="s">
        <v>879</v>
      </c>
      <c r="D14" s="209" t="s">
        <v>120</v>
      </c>
      <c r="E14" s="210" t="s">
        <v>10</v>
      </c>
      <c r="F14" s="210" t="s">
        <v>880</v>
      </c>
      <c r="G14" s="207">
        <v>3004231</v>
      </c>
      <c r="H14" s="224" t="s">
        <v>1073</v>
      </c>
      <c r="I14" s="210" t="s">
        <v>1074</v>
      </c>
      <c r="J14" s="208"/>
      <c r="K14" s="208"/>
      <c r="L14" s="209"/>
      <c r="M14" s="208"/>
      <c r="N14" s="208"/>
      <c r="O14" s="214" t="s">
        <v>1337</v>
      </c>
      <c r="P14" s="214" t="s">
        <v>1337</v>
      </c>
      <c r="Q14" s="214" t="s">
        <v>1337</v>
      </c>
      <c r="R14" s="214" t="s">
        <v>1337</v>
      </c>
      <c r="S14" s="214" t="s">
        <v>1337</v>
      </c>
      <c r="T14" s="214" t="s">
        <v>1337</v>
      </c>
      <c r="U14" s="214" t="s">
        <v>0</v>
      </c>
      <c r="V14" s="214" t="s">
        <v>0</v>
      </c>
      <c r="W14" s="214" t="s">
        <v>1337</v>
      </c>
      <c r="X14" s="214" t="s">
        <v>1337</v>
      </c>
      <c r="Y14" s="214" t="s">
        <v>1337</v>
      </c>
      <c r="Z14" s="214" t="s">
        <v>1337</v>
      </c>
      <c r="AA14" s="214" t="s">
        <v>1337</v>
      </c>
      <c r="AB14" s="214" t="s">
        <v>1337</v>
      </c>
      <c r="AC14" s="214" t="s">
        <v>1337</v>
      </c>
      <c r="AD14" s="214" t="s">
        <v>1337</v>
      </c>
      <c r="AE14" s="214" t="s">
        <v>1337</v>
      </c>
      <c r="AF14" s="214" t="s">
        <v>1337</v>
      </c>
      <c r="AG14" s="214" t="s">
        <v>1337</v>
      </c>
      <c r="AH14" s="214" t="s">
        <v>1337</v>
      </c>
      <c r="AI14" s="214" t="s">
        <v>0</v>
      </c>
      <c r="AJ14" s="214" t="s">
        <v>1337</v>
      </c>
      <c r="AK14" s="214" t="s">
        <v>1337</v>
      </c>
      <c r="AL14" s="214" t="s">
        <v>1337</v>
      </c>
      <c r="AM14" s="214" t="s">
        <v>1337</v>
      </c>
      <c r="AN14" s="214" t="s">
        <v>1337</v>
      </c>
      <c r="AO14" s="217"/>
      <c r="AP14" s="215" t="s">
        <v>1688</v>
      </c>
      <c r="AQ14" s="308" t="s">
        <v>1689</v>
      </c>
      <c r="AR14" s="212" t="s">
        <v>1398</v>
      </c>
      <c r="AS14" s="221" t="s">
        <v>1338</v>
      </c>
      <c r="AT14" s="221" t="str">
        <f t="shared" si="0"/>
        <v>○</v>
      </c>
      <c r="AU14" s="221" t="str">
        <f t="shared" si="1"/>
        <v>○</v>
      </c>
      <c r="AV14" s="6" t="s">
        <v>1073</v>
      </c>
    </row>
    <row r="15" spans="1:49" ht="123.75">
      <c r="A15" s="250">
        <v>12</v>
      </c>
      <c r="B15" s="233" t="s">
        <v>632</v>
      </c>
      <c r="C15" s="209" t="s">
        <v>282</v>
      </c>
      <c r="D15" s="209" t="s">
        <v>18</v>
      </c>
      <c r="E15" s="210" t="s">
        <v>13</v>
      </c>
      <c r="F15" s="210" t="s">
        <v>909</v>
      </c>
      <c r="G15" s="207">
        <v>3050044</v>
      </c>
      <c r="H15" s="224" t="s">
        <v>1088</v>
      </c>
      <c r="I15" s="210" t="s">
        <v>351</v>
      </c>
      <c r="J15" s="208"/>
      <c r="K15" s="208"/>
      <c r="L15" s="209"/>
      <c r="M15" s="208"/>
      <c r="N15" s="208" t="s">
        <v>1208</v>
      </c>
      <c r="O15" s="214" t="s">
        <v>0</v>
      </c>
      <c r="P15" s="214" t="s">
        <v>0</v>
      </c>
      <c r="Q15" s="214" t="s">
        <v>0</v>
      </c>
      <c r="R15" s="214" t="s">
        <v>0</v>
      </c>
      <c r="S15" s="214" t="s">
        <v>0</v>
      </c>
      <c r="T15" s="214" t="s">
        <v>0</v>
      </c>
      <c r="U15" s="214" t="s">
        <v>0</v>
      </c>
      <c r="V15" s="214" t="s">
        <v>0</v>
      </c>
      <c r="W15" s="214" t="s">
        <v>0</v>
      </c>
      <c r="X15" s="214" t="s">
        <v>0</v>
      </c>
      <c r="Y15" s="214" t="s">
        <v>0</v>
      </c>
      <c r="Z15" s="214" t="s">
        <v>0</v>
      </c>
      <c r="AA15" s="214" t="s">
        <v>0</v>
      </c>
      <c r="AB15" s="214" t="s">
        <v>0</v>
      </c>
      <c r="AC15" s="214" t="s">
        <v>0</v>
      </c>
      <c r="AD15" s="214" t="s">
        <v>0</v>
      </c>
      <c r="AE15" s="214" t="s">
        <v>0</v>
      </c>
      <c r="AF15" s="214" t="s">
        <v>0</v>
      </c>
      <c r="AG15" s="214" t="s">
        <v>1337</v>
      </c>
      <c r="AH15" s="214" t="s">
        <v>0</v>
      </c>
      <c r="AI15" s="214" t="s">
        <v>0</v>
      </c>
      <c r="AJ15" s="214" t="s">
        <v>0</v>
      </c>
      <c r="AK15" s="214" t="s">
        <v>1337</v>
      </c>
      <c r="AL15" s="214" t="s">
        <v>1337</v>
      </c>
      <c r="AM15" s="214" t="s">
        <v>1337</v>
      </c>
      <c r="AN15" s="214" t="s">
        <v>0</v>
      </c>
      <c r="AO15" s="217" t="s">
        <v>1358</v>
      </c>
      <c r="AP15" s="214" t="s">
        <v>5</v>
      </c>
      <c r="AQ15" s="211"/>
      <c r="AR15" s="212"/>
      <c r="AS15" s="221" t="s">
        <v>1338</v>
      </c>
      <c r="AT15" s="221" t="str">
        <f t="shared" si="0"/>
        <v>○</v>
      </c>
      <c r="AU15" s="221" t="str">
        <f t="shared" si="1"/>
        <v>×</v>
      </c>
      <c r="AV15" s="6" t="s">
        <v>1485</v>
      </c>
      <c r="AW15" s="7" t="s">
        <v>1486</v>
      </c>
    </row>
    <row r="16" spans="1:49">
      <c r="A16" s="250">
        <v>13</v>
      </c>
      <c r="B16" s="233" t="s">
        <v>633</v>
      </c>
      <c r="C16" s="209" t="s">
        <v>281</v>
      </c>
      <c r="D16" s="209" t="s">
        <v>51</v>
      </c>
      <c r="E16" s="210" t="s">
        <v>12</v>
      </c>
      <c r="F16" s="210" t="s">
        <v>964</v>
      </c>
      <c r="G16" s="207">
        <v>3050074</v>
      </c>
      <c r="H16" s="224" t="s">
        <v>280</v>
      </c>
      <c r="I16" s="210" t="s">
        <v>352</v>
      </c>
      <c r="J16" s="208" t="s">
        <v>1111</v>
      </c>
      <c r="K16" s="208" t="s">
        <v>1112</v>
      </c>
      <c r="L16" s="209" t="s">
        <v>1244</v>
      </c>
      <c r="M16" s="208" t="s">
        <v>1244</v>
      </c>
      <c r="N16" s="208" t="s">
        <v>1245</v>
      </c>
      <c r="O16" s="214" t="s">
        <v>1337</v>
      </c>
      <c r="P16" s="214" t="s">
        <v>1337</v>
      </c>
      <c r="Q16" s="214" t="s">
        <v>1337</v>
      </c>
      <c r="R16" s="214" t="s">
        <v>1337</v>
      </c>
      <c r="S16" s="214" t="s">
        <v>1337</v>
      </c>
      <c r="T16" s="214" t="s">
        <v>1337</v>
      </c>
      <c r="U16" s="214" t="s">
        <v>0</v>
      </c>
      <c r="V16" s="214" t="s">
        <v>0</v>
      </c>
      <c r="W16" s="214" t="s">
        <v>1337</v>
      </c>
      <c r="X16" s="214" t="s">
        <v>1337</v>
      </c>
      <c r="Y16" s="214" t="s">
        <v>0</v>
      </c>
      <c r="Z16" s="214" t="s">
        <v>0</v>
      </c>
      <c r="AA16" s="214" t="s">
        <v>1337</v>
      </c>
      <c r="AB16" s="214" t="s">
        <v>1337</v>
      </c>
      <c r="AC16" s="214" t="s">
        <v>1337</v>
      </c>
      <c r="AD16" s="214" t="s">
        <v>0</v>
      </c>
      <c r="AE16" s="214" t="s">
        <v>0</v>
      </c>
      <c r="AF16" s="214" t="s">
        <v>1337</v>
      </c>
      <c r="AG16" s="214" t="s">
        <v>1337</v>
      </c>
      <c r="AH16" s="214" t="s">
        <v>1337</v>
      </c>
      <c r="AI16" s="214" t="s">
        <v>0</v>
      </c>
      <c r="AJ16" s="214" t="s">
        <v>1337</v>
      </c>
      <c r="AK16" s="214" t="s">
        <v>0</v>
      </c>
      <c r="AL16" s="214" t="s">
        <v>1337</v>
      </c>
      <c r="AM16" s="214" t="s">
        <v>1337</v>
      </c>
      <c r="AN16" s="214" t="s">
        <v>1337</v>
      </c>
      <c r="AO16" s="217"/>
      <c r="AP16" s="214" t="s">
        <v>5</v>
      </c>
      <c r="AQ16" s="211"/>
      <c r="AR16" s="212"/>
      <c r="AS16" s="221" t="s">
        <v>1338</v>
      </c>
      <c r="AT16" s="221" t="str">
        <f t="shared" si="0"/>
        <v>○</v>
      </c>
      <c r="AU16" s="221" t="str">
        <f t="shared" si="1"/>
        <v>○</v>
      </c>
      <c r="AV16" s="6" t="s">
        <v>280</v>
      </c>
    </row>
    <row r="17" spans="1:49" ht="33.75">
      <c r="A17" s="250">
        <v>14</v>
      </c>
      <c r="B17" s="233" t="s">
        <v>634</v>
      </c>
      <c r="C17" s="209" t="s">
        <v>1061</v>
      </c>
      <c r="D17" s="209" t="s">
        <v>136</v>
      </c>
      <c r="E17" s="210" t="s">
        <v>2</v>
      </c>
      <c r="F17" s="210" t="s">
        <v>1060</v>
      </c>
      <c r="G17" s="207">
        <v>3002359</v>
      </c>
      <c r="H17" s="224" t="s">
        <v>1159</v>
      </c>
      <c r="I17" s="210" t="s">
        <v>1160</v>
      </c>
      <c r="J17" s="208"/>
      <c r="K17" s="208"/>
      <c r="L17" s="209" t="s">
        <v>1322</v>
      </c>
      <c r="M17" s="208" t="s">
        <v>1322</v>
      </c>
      <c r="N17" s="208" t="s">
        <v>1323</v>
      </c>
      <c r="O17" s="214" t="s">
        <v>0</v>
      </c>
      <c r="P17" s="214" t="s">
        <v>0</v>
      </c>
      <c r="Q17" s="214" t="s">
        <v>0</v>
      </c>
      <c r="R17" s="214" t="s">
        <v>0</v>
      </c>
      <c r="S17" s="214" t="s">
        <v>0</v>
      </c>
      <c r="T17" s="214" t="s">
        <v>0</v>
      </c>
      <c r="U17" s="214" t="s">
        <v>0</v>
      </c>
      <c r="V17" s="214" t="s">
        <v>0</v>
      </c>
      <c r="W17" s="214" t="s">
        <v>0</v>
      </c>
      <c r="X17" s="214" t="s">
        <v>0</v>
      </c>
      <c r="Y17" s="214" t="s">
        <v>0</v>
      </c>
      <c r="Z17" s="214" t="s">
        <v>0</v>
      </c>
      <c r="AA17" s="214" t="s">
        <v>0</v>
      </c>
      <c r="AB17" s="214" t="s">
        <v>0</v>
      </c>
      <c r="AC17" s="214" t="s">
        <v>0</v>
      </c>
      <c r="AD17" s="214" t="s">
        <v>0</v>
      </c>
      <c r="AE17" s="214" t="s">
        <v>0</v>
      </c>
      <c r="AF17" s="214" t="s">
        <v>0</v>
      </c>
      <c r="AG17" s="214" t="s">
        <v>1337</v>
      </c>
      <c r="AH17" s="214" t="s">
        <v>0</v>
      </c>
      <c r="AI17" s="214" t="s">
        <v>0</v>
      </c>
      <c r="AJ17" s="214" t="s">
        <v>0</v>
      </c>
      <c r="AK17" s="214" t="s">
        <v>0</v>
      </c>
      <c r="AL17" s="214" t="s">
        <v>0</v>
      </c>
      <c r="AM17" s="214" t="s">
        <v>1337</v>
      </c>
      <c r="AN17" s="214" t="s">
        <v>0</v>
      </c>
      <c r="AO17" s="217" t="s">
        <v>326</v>
      </c>
      <c r="AP17" s="214" t="s">
        <v>5</v>
      </c>
      <c r="AQ17" s="211"/>
      <c r="AR17" s="212"/>
      <c r="AS17" s="221" t="s">
        <v>1338</v>
      </c>
      <c r="AT17" s="221" t="str">
        <f t="shared" si="0"/>
        <v>×</v>
      </c>
      <c r="AU17" s="221" t="str">
        <f t="shared" si="1"/>
        <v>×</v>
      </c>
      <c r="AV17" s="6" t="s">
        <v>1159</v>
      </c>
    </row>
    <row r="18" spans="1:49" ht="45">
      <c r="A18" s="250">
        <v>15</v>
      </c>
      <c r="B18" s="233" t="s">
        <v>635</v>
      </c>
      <c r="C18" s="209" t="s">
        <v>1670</v>
      </c>
      <c r="D18" s="209" t="s">
        <v>104</v>
      </c>
      <c r="E18" s="210" t="s">
        <v>11</v>
      </c>
      <c r="F18" s="210" t="s">
        <v>887</v>
      </c>
      <c r="G18" s="207">
        <v>3003295</v>
      </c>
      <c r="H18" s="224" t="s">
        <v>279</v>
      </c>
      <c r="I18" s="309" t="s">
        <v>1693</v>
      </c>
      <c r="J18" s="208"/>
      <c r="K18" s="208"/>
      <c r="L18" s="209" t="s">
        <v>1188</v>
      </c>
      <c r="M18" s="208" t="s">
        <v>1188</v>
      </c>
      <c r="N18" s="208" t="s">
        <v>1189</v>
      </c>
      <c r="O18" s="214" t="s">
        <v>0</v>
      </c>
      <c r="P18" s="214" t="s">
        <v>0</v>
      </c>
      <c r="Q18" s="214" t="s">
        <v>0</v>
      </c>
      <c r="R18" s="214" t="s">
        <v>0</v>
      </c>
      <c r="S18" s="214" t="s">
        <v>0</v>
      </c>
      <c r="T18" s="214" t="s">
        <v>0</v>
      </c>
      <c r="U18" s="214" t="s">
        <v>0</v>
      </c>
      <c r="V18" s="214" t="s">
        <v>0</v>
      </c>
      <c r="W18" s="214" t="s">
        <v>0</v>
      </c>
      <c r="X18" s="214" t="s">
        <v>0</v>
      </c>
      <c r="Y18" s="214" t="s">
        <v>0</v>
      </c>
      <c r="Z18" s="214" t="s">
        <v>0</v>
      </c>
      <c r="AA18" s="214" t="s">
        <v>0</v>
      </c>
      <c r="AB18" s="214" t="s">
        <v>0</v>
      </c>
      <c r="AC18" s="214" t="s">
        <v>0</v>
      </c>
      <c r="AD18" s="214" t="s">
        <v>0</v>
      </c>
      <c r="AE18" s="214" t="s">
        <v>0</v>
      </c>
      <c r="AF18" s="214" t="s">
        <v>0</v>
      </c>
      <c r="AG18" s="214" t="s">
        <v>0</v>
      </c>
      <c r="AH18" s="214" t="s">
        <v>0</v>
      </c>
      <c r="AI18" s="214" t="s">
        <v>0</v>
      </c>
      <c r="AJ18" s="214" t="s">
        <v>1337</v>
      </c>
      <c r="AK18" s="214" t="s">
        <v>0</v>
      </c>
      <c r="AL18" s="214" t="s">
        <v>1337</v>
      </c>
      <c r="AM18" s="214" t="s">
        <v>1337</v>
      </c>
      <c r="AN18" s="214" t="s">
        <v>1337</v>
      </c>
      <c r="AO18" s="217" t="s">
        <v>1354</v>
      </c>
      <c r="AP18" s="214" t="s">
        <v>153</v>
      </c>
      <c r="AQ18" s="211" t="s">
        <v>157</v>
      </c>
      <c r="AR18" s="212" t="s">
        <v>1401</v>
      </c>
      <c r="AS18" s="221" t="s">
        <v>1338</v>
      </c>
      <c r="AT18" s="221" t="str">
        <f t="shared" si="0"/>
        <v>○</v>
      </c>
      <c r="AU18" s="221" t="str">
        <f t="shared" si="1"/>
        <v>×</v>
      </c>
      <c r="AV18" s="6" t="s">
        <v>279</v>
      </c>
    </row>
    <row r="19" spans="1:49">
      <c r="A19" s="250">
        <v>16</v>
      </c>
      <c r="B19" s="233" t="s">
        <v>636</v>
      </c>
      <c r="C19" s="209" t="s">
        <v>965</v>
      </c>
      <c r="D19" s="209" t="s">
        <v>52</v>
      </c>
      <c r="E19" s="210" t="s">
        <v>12</v>
      </c>
      <c r="F19" s="210" t="s">
        <v>245</v>
      </c>
      <c r="G19" s="207">
        <v>3050881</v>
      </c>
      <c r="H19" s="224" t="s">
        <v>278</v>
      </c>
      <c r="I19" s="210" t="s">
        <v>353</v>
      </c>
      <c r="J19" s="208"/>
      <c r="K19" s="208"/>
      <c r="L19" s="209" t="s">
        <v>507</v>
      </c>
      <c r="M19" s="208" t="s">
        <v>507</v>
      </c>
      <c r="N19" s="208" t="s">
        <v>1246</v>
      </c>
      <c r="O19" s="214" t="s">
        <v>1337</v>
      </c>
      <c r="P19" s="214" t="s">
        <v>1337</v>
      </c>
      <c r="Q19" s="214" t="s">
        <v>1337</v>
      </c>
      <c r="R19" s="214" t="s">
        <v>1337</v>
      </c>
      <c r="S19" s="214" t="s">
        <v>1337</v>
      </c>
      <c r="T19" s="214" t="s">
        <v>1337</v>
      </c>
      <c r="U19" s="214" t="s">
        <v>1337</v>
      </c>
      <c r="V19" s="214" t="s">
        <v>1337</v>
      </c>
      <c r="W19" s="214" t="s">
        <v>1337</v>
      </c>
      <c r="X19" s="214" t="s">
        <v>1337</v>
      </c>
      <c r="Y19" s="214" t="s">
        <v>0</v>
      </c>
      <c r="Z19" s="214" t="s">
        <v>0</v>
      </c>
      <c r="AA19" s="214" t="s">
        <v>1337</v>
      </c>
      <c r="AB19" s="214" t="s">
        <v>1337</v>
      </c>
      <c r="AC19" s="214" t="s">
        <v>1337</v>
      </c>
      <c r="AD19" s="214" t="s">
        <v>0</v>
      </c>
      <c r="AE19" s="214" t="s">
        <v>0</v>
      </c>
      <c r="AF19" s="214" t="s">
        <v>1337</v>
      </c>
      <c r="AG19" s="214" t="s">
        <v>1337</v>
      </c>
      <c r="AH19" s="214" t="s">
        <v>1337</v>
      </c>
      <c r="AI19" s="214" t="s">
        <v>1337</v>
      </c>
      <c r="AJ19" s="214" t="s">
        <v>1337</v>
      </c>
      <c r="AK19" s="214" t="s">
        <v>1337</v>
      </c>
      <c r="AL19" s="214" t="s">
        <v>1337</v>
      </c>
      <c r="AM19" s="214" t="s">
        <v>1337</v>
      </c>
      <c r="AN19" s="214" t="s">
        <v>0</v>
      </c>
      <c r="AO19" s="217"/>
      <c r="AP19" s="214" t="s">
        <v>5</v>
      </c>
      <c r="AQ19" s="211"/>
      <c r="AR19" s="212"/>
      <c r="AS19" s="221" t="s">
        <v>1338</v>
      </c>
      <c r="AT19" s="221" t="str">
        <f t="shared" si="0"/>
        <v>○</v>
      </c>
      <c r="AU19" s="221" t="str">
        <f t="shared" si="1"/>
        <v>○</v>
      </c>
      <c r="AV19" s="6" t="s">
        <v>278</v>
      </c>
    </row>
    <row r="20" spans="1:49" ht="33.75">
      <c r="A20" s="250">
        <v>17</v>
      </c>
      <c r="B20" s="233" t="s">
        <v>637</v>
      </c>
      <c r="C20" s="209" t="s">
        <v>277</v>
      </c>
      <c r="D20" s="209" t="s">
        <v>19</v>
      </c>
      <c r="E20" s="210" t="s">
        <v>13</v>
      </c>
      <c r="F20" s="210" t="s">
        <v>231</v>
      </c>
      <c r="G20" s="207">
        <v>3050043</v>
      </c>
      <c r="H20" s="224" t="s">
        <v>276</v>
      </c>
      <c r="I20" s="210" t="s">
        <v>354</v>
      </c>
      <c r="J20" s="208"/>
      <c r="K20" s="208"/>
      <c r="L20" s="209" t="s">
        <v>275</v>
      </c>
      <c r="M20" s="208" t="s">
        <v>275</v>
      </c>
      <c r="N20" s="208" t="s">
        <v>1209</v>
      </c>
      <c r="O20" s="214" t="s">
        <v>0</v>
      </c>
      <c r="P20" s="214" t="s">
        <v>0</v>
      </c>
      <c r="Q20" s="214" t="s">
        <v>0</v>
      </c>
      <c r="R20" s="214" t="s">
        <v>0</v>
      </c>
      <c r="S20" s="214" t="s">
        <v>0</v>
      </c>
      <c r="T20" s="214" t="s">
        <v>0</v>
      </c>
      <c r="U20" s="214" t="s">
        <v>0</v>
      </c>
      <c r="V20" s="214" t="s">
        <v>0</v>
      </c>
      <c r="W20" s="214" t="s">
        <v>0</v>
      </c>
      <c r="X20" s="214" t="s">
        <v>0</v>
      </c>
      <c r="Y20" s="214" t="s">
        <v>0</v>
      </c>
      <c r="Z20" s="214" t="s">
        <v>0</v>
      </c>
      <c r="AA20" s="214" t="s">
        <v>0</v>
      </c>
      <c r="AB20" s="214" t="s">
        <v>0</v>
      </c>
      <c r="AC20" s="214" t="s">
        <v>0</v>
      </c>
      <c r="AD20" s="214" t="s">
        <v>0</v>
      </c>
      <c r="AE20" s="214" t="s">
        <v>0</v>
      </c>
      <c r="AF20" s="214" t="s">
        <v>0</v>
      </c>
      <c r="AG20" s="214" t="s">
        <v>1337</v>
      </c>
      <c r="AH20" s="214" t="s">
        <v>0</v>
      </c>
      <c r="AI20" s="214" t="s">
        <v>0</v>
      </c>
      <c r="AJ20" s="214" t="s">
        <v>0</v>
      </c>
      <c r="AK20" s="214" t="s">
        <v>0</v>
      </c>
      <c r="AL20" s="214" t="s">
        <v>0</v>
      </c>
      <c r="AM20" s="214" t="s">
        <v>1337</v>
      </c>
      <c r="AN20" s="214" t="s">
        <v>1337</v>
      </c>
      <c r="AO20" s="217" t="s">
        <v>325</v>
      </c>
      <c r="AP20" s="214" t="s">
        <v>153</v>
      </c>
      <c r="AQ20" s="211" t="s">
        <v>157</v>
      </c>
      <c r="AR20" s="212" t="s">
        <v>1409</v>
      </c>
      <c r="AS20" s="221" t="s">
        <v>1338</v>
      </c>
      <c r="AT20" s="221" t="str">
        <f t="shared" si="0"/>
        <v>×</v>
      </c>
      <c r="AU20" s="221" t="str">
        <f t="shared" si="1"/>
        <v>×</v>
      </c>
      <c r="AV20" s="6" t="s">
        <v>276</v>
      </c>
    </row>
    <row r="21" spans="1:49">
      <c r="A21" s="250">
        <v>18</v>
      </c>
      <c r="B21" s="233" t="s">
        <v>638</v>
      </c>
      <c r="C21" s="209" t="s">
        <v>966</v>
      </c>
      <c r="D21" s="209" t="s">
        <v>53</v>
      </c>
      <c r="E21" s="210" t="s">
        <v>12</v>
      </c>
      <c r="F21" s="210" t="s">
        <v>967</v>
      </c>
      <c r="G21" s="207">
        <v>3050861</v>
      </c>
      <c r="H21" s="224" t="s">
        <v>449</v>
      </c>
      <c r="I21" s="210" t="s">
        <v>355</v>
      </c>
      <c r="J21" s="208"/>
      <c r="K21" s="208"/>
      <c r="L21" s="209" t="s">
        <v>274</v>
      </c>
      <c r="M21" s="208" t="s">
        <v>274</v>
      </c>
      <c r="N21" s="208" t="s">
        <v>1247</v>
      </c>
      <c r="O21" s="214" t="s">
        <v>1337</v>
      </c>
      <c r="P21" s="214" t="s">
        <v>0</v>
      </c>
      <c r="Q21" s="214" t="s">
        <v>1337</v>
      </c>
      <c r="R21" s="214" t="s">
        <v>1337</v>
      </c>
      <c r="S21" s="214" t="s">
        <v>1337</v>
      </c>
      <c r="T21" s="214" t="s">
        <v>1337</v>
      </c>
      <c r="U21" s="214" t="s">
        <v>0</v>
      </c>
      <c r="V21" s="214" t="s">
        <v>0</v>
      </c>
      <c r="W21" s="214" t="s">
        <v>1337</v>
      </c>
      <c r="X21" s="214" t="s">
        <v>1337</v>
      </c>
      <c r="Y21" s="214" t="s">
        <v>0</v>
      </c>
      <c r="Z21" s="214" t="s">
        <v>0</v>
      </c>
      <c r="AA21" s="214" t="s">
        <v>1337</v>
      </c>
      <c r="AB21" s="214" t="s">
        <v>1337</v>
      </c>
      <c r="AC21" s="214" t="s">
        <v>1337</v>
      </c>
      <c r="AD21" s="214" t="s">
        <v>0</v>
      </c>
      <c r="AE21" s="214" t="s">
        <v>0</v>
      </c>
      <c r="AF21" s="214" t="s">
        <v>1337</v>
      </c>
      <c r="AG21" s="214" t="s">
        <v>1337</v>
      </c>
      <c r="AH21" s="214" t="s">
        <v>1337</v>
      </c>
      <c r="AI21" s="214" t="s">
        <v>1337</v>
      </c>
      <c r="AJ21" s="214" t="s">
        <v>1337</v>
      </c>
      <c r="AK21" s="214" t="s">
        <v>0</v>
      </c>
      <c r="AL21" s="214" t="s">
        <v>1337</v>
      </c>
      <c r="AM21" s="214" t="s">
        <v>1337</v>
      </c>
      <c r="AN21" s="214" t="s">
        <v>1337</v>
      </c>
      <c r="AO21" s="217"/>
      <c r="AP21" s="214" t="s">
        <v>153</v>
      </c>
      <c r="AQ21" s="211" t="s">
        <v>157</v>
      </c>
      <c r="AR21" s="212" t="s">
        <v>1431</v>
      </c>
      <c r="AS21" s="221" t="s">
        <v>1338</v>
      </c>
      <c r="AT21" s="221" t="str">
        <f t="shared" si="0"/>
        <v>○</v>
      </c>
      <c r="AU21" s="221" t="str">
        <f t="shared" si="1"/>
        <v>○</v>
      </c>
      <c r="AV21" s="6" t="s">
        <v>449</v>
      </c>
    </row>
    <row r="22" spans="1:49" ht="45">
      <c r="A22" s="250">
        <v>19</v>
      </c>
      <c r="B22" s="233" t="s">
        <v>639</v>
      </c>
      <c r="C22" s="209" t="s">
        <v>1668</v>
      </c>
      <c r="D22" s="209" t="s">
        <v>54</v>
      </c>
      <c r="E22" s="210" t="s">
        <v>12</v>
      </c>
      <c r="F22" s="210" t="s">
        <v>968</v>
      </c>
      <c r="G22" s="207">
        <v>3002653</v>
      </c>
      <c r="H22" s="224" t="s">
        <v>450</v>
      </c>
      <c r="I22" s="210" t="s">
        <v>1669</v>
      </c>
      <c r="J22" s="208"/>
      <c r="K22" s="208"/>
      <c r="L22" s="209" t="s">
        <v>1248</v>
      </c>
      <c r="M22" s="208" t="s">
        <v>1248</v>
      </c>
      <c r="N22" s="208" t="s">
        <v>1249</v>
      </c>
      <c r="O22" s="214" t="s">
        <v>0</v>
      </c>
      <c r="P22" s="214" t="s">
        <v>0</v>
      </c>
      <c r="Q22" s="214" t="s">
        <v>0</v>
      </c>
      <c r="R22" s="214" t="s">
        <v>0</v>
      </c>
      <c r="S22" s="214" t="s">
        <v>0</v>
      </c>
      <c r="T22" s="214" t="s">
        <v>0</v>
      </c>
      <c r="U22" s="214" t="s">
        <v>0</v>
      </c>
      <c r="V22" s="214" t="s">
        <v>0</v>
      </c>
      <c r="W22" s="214" t="s">
        <v>0</v>
      </c>
      <c r="X22" s="214" t="s">
        <v>0</v>
      </c>
      <c r="Y22" s="214" t="s">
        <v>0</v>
      </c>
      <c r="Z22" s="214" t="s">
        <v>0</v>
      </c>
      <c r="AA22" s="214" t="s">
        <v>0</v>
      </c>
      <c r="AB22" s="214" t="s">
        <v>0</v>
      </c>
      <c r="AC22" s="214" t="s">
        <v>0</v>
      </c>
      <c r="AD22" s="214" t="s">
        <v>0</v>
      </c>
      <c r="AE22" s="214" t="s">
        <v>0</v>
      </c>
      <c r="AF22" s="214" t="s">
        <v>0</v>
      </c>
      <c r="AG22" s="214" t="s">
        <v>1337</v>
      </c>
      <c r="AH22" s="214" t="s">
        <v>0</v>
      </c>
      <c r="AI22" s="214" t="s">
        <v>0</v>
      </c>
      <c r="AJ22" s="214" t="s">
        <v>1337</v>
      </c>
      <c r="AK22" s="214" t="s">
        <v>0</v>
      </c>
      <c r="AL22" s="214" t="s">
        <v>1337</v>
      </c>
      <c r="AM22" s="214" t="s">
        <v>1337</v>
      </c>
      <c r="AN22" s="214" t="s">
        <v>1337</v>
      </c>
      <c r="AO22" s="217" t="s">
        <v>1354</v>
      </c>
      <c r="AP22" s="214" t="s">
        <v>5</v>
      </c>
      <c r="AQ22" s="211"/>
      <c r="AR22" s="212"/>
      <c r="AS22" s="221" t="s">
        <v>1338</v>
      </c>
      <c r="AT22" s="221" t="str">
        <f t="shared" si="0"/>
        <v>○</v>
      </c>
      <c r="AU22" s="221" t="str">
        <f t="shared" si="1"/>
        <v>×</v>
      </c>
      <c r="AV22" s="6" t="s">
        <v>450</v>
      </c>
    </row>
    <row r="23" spans="1:49" ht="33.75">
      <c r="A23" s="250">
        <v>20</v>
      </c>
      <c r="B23" s="233" t="s">
        <v>640</v>
      </c>
      <c r="C23" s="209" t="s">
        <v>910</v>
      </c>
      <c r="D23" s="209" t="s">
        <v>20</v>
      </c>
      <c r="E23" s="210" t="s">
        <v>13</v>
      </c>
      <c r="F23" s="210" t="s">
        <v>911</v>
      </c>
      <c r="G23" s="207">
        <v>3050045</v>
      </c>
      <c r="H23" s="224" t="s">
        <v>451</v>
      </c>
      <c r="I23" s="210" t="s">
        <v>356</v>
      </c>
      <c r="J23" s="208"/>
      <c r="K23" s="208"/>
      <c r="L23" s="209" t="s">
        <v>307</v>
      </c>
      <c r="M23" s="208" t="s">
        <v>307</v>
      </c>
      <c r="N23" s="208" t="s">
        <v>1210</v>
      </c>
      <c r="O23" s="214" t="s">
        <v>0</v>
      </c>
      <c r="P23" s="214" t="s">
        <v>0</v>
      </c>
      <c r="Q23" s="214" t="s">
        <v>0</v>
      </c>
      <c r="R23" s="214" t="s">
        <v>0</v>
      </c>
      <c r="S23" s="214" t="s">
        <v>0</v>
      </c>
      <c r="T23" s="214" t="s">
        <v>0</v>
      </c>
      <c r="U23" s="214" t="s">
        <v>0</v>
      </c>
      <c r="V23" s="214" t="s">
        <v>0</v>
      </c>
      <c r="W23" s="214" t="s">
        <v>0</v>
      </c>
      <c r="X23" s="214" t="s">
        <v>0</v>
      </c>
      <c r="Y23" s="214" t="s">
        <v>0</v>
      </c>
      <c r="Z23" s="214" t="s">
        <v>0</v>
      </c>
      <c r="AA23" s="214" t="s">
        <v>0</v>
      </c>
      <c r="AB23" s="214" t="s">
        <v>0</v>
      </c>
      <c r="AC23" s="214" t="s">
        <v>1337</v>
      </c>
      <c r="AD23" s="214" t="s">
        <v>0</v>
      </c>
      <c r="AE23" s="214" t="s">
        <v>0</v>
      </c>
      <c r="AF23" s="214" t="s">
        <v>1337</v>
      </c>
      <c r="AG23" s="214" t="s">
        <v>1337</v>
      </c>
      <c r="AH23" s="214" t="s">
        <v>0</v>
      </c>
      <c r="AI23" s="214" t="s">
        <v>0</v>
      </c>
      <c r="AJ23" s="214" t="s">
        <v>1337</v>
      </c>
      <c r="AK23" s="214" t="s">
        <v>1337</v>
      </c>
      <c r="AL23" s="214" t="s">
        <v>1337</v>
      </c>
      <c r="AM23" s="214" t="s">
        <v>1337</v>
      </c>
      <c r="AN23" s="214" t="s">
        <v>1337</v>
      </c>
      <c r="AO23" s="217" t="s">
        <v>326</v>
      </c>
      <c r="AP23" s="214" t="s">
        <v>153</v>
      </c>
      <c r="AQ23" s="211" t="s">
        <v>157</v>
      </c>
      <c r="AR23" s="212" t="s">
        <v>1410</v>
      </c>
      <c r="AS23" s="221" t="s">
        <v>1338</v>
      </c>
      <c r="AT23" s="221" t="str">
        <f t="shared" si="0"/>
        <v>○</v>
      </c>
      <c r="AU23" s="221" t="str">
        <f t="shared" si="1"/>
        <v>×</v>
      </c>
      <c r="AV23" s="6" t="s">
        <v>451</v>
      </c>
    </row>
    <row r="24" spans="1:49">
      <c r="A24" s="250">
        <v>21</v>
      </c>
      <c r="B24" s="233" t="s">
        <v>641</v>
      </c>
      <c r="C24" s="209" t="s">
        <v>970</v>
      </c>
      <c r="D24" s="209" t="s">
        <v>55</v>
      </c>
      <c r="E24" s="210" t="s">
        <v>12</v>
      </c>
      <c r="F24" s="210" t="s">
        <v>971</v>
      </c>
      <c r="G24" s="207">
        <v>3002655</v>
      </c>
      <c r="H24" s="224" t="s">
        <v>1113</v>
      </c>
      <c r="I24" s="210" t="s">
        <v>357</v>
      </c>
      <c r="J24" s="208"/>
      <c r="K24" s="208"/>
      <c r="L24" s="209"/>
      <c r="M24" s="208"/>
      <c r="N24" s="208"/>
      <c r="O24" s="214" t="s">
        <v>0</v>
      </c>
      <c r="P24" s="214" t="s">
        <v>0</v>
      </c>
      <c r="Q24" s="214" t="s">
        <v>0</v>
      </c>
      <c r="R24" s="214" t="s">
        <v>0</v>
      </c>
      <c r="S24" s="214" t="s">
        <v>0</v>
      </c>
      <c r="T24" s="214" t="s">
        <v>0</v>
      </c>
      <c r="U24" s="214" t="s">
        <v>0</v>
      </c>
      <c r="V24" s="214" t="s">
        <v>0</v>
      </c>
      <c r="W24" s="214" t="s">
        <v>0</v>
      </c>
      <c r="X24" s="214" t="s">
        <v>0</v>
      </c>
      <c r="Y24" s="214" t="s">
        <v>0</v>
      </c>
      <c r="Z24" s="214" t="s">
        <v>0</v>
      </c>
      <c r="AA24" s="214" t="s">
        <v>0</v>
      </c>
      <c r="AB24" s="214" t="s">
        <v>1337</v>
      </c>
      <c r="AC24" s="214" t="s">
        <v>1337</v>
      </c>
      <c r="AD24" s="214" t="s">
        <v>1337</v>
      </c>
      <c r="AE24" s="214" t="s">
        <v>1337</v>
      </c>
      <c r="AF24" s="214" t="s">
        <v>1337</v>
      </c>
      <c r="AG24" s="214" t="s">
        <v>1337</v>
      </c>
      <c r="AH24" s="214" t="s">
        <v>0</v>
      </c>
      <c r="AI24" s="214" t="s">
        <v>0</v>
      </c>
      <c r="AJ24" s="214" t="s">
        <v>1337</v>
      </c>
      <c r="AK24" s="214" t="s">
        <v>1337</v>
      </c>
      <c r="AL24" s="214" t="s">
        <v>1337</v>
      </c>
      <c r="AM24" s="214" t="s">
        <v>1337</v>
      </c>
      <c r="AN24" s="214" t="s">
        <v>1337</v>
      </c>
      <c r="AO24" s="217" t="s">
        <v>1376</v>
      </c>
      <c r="AP24" s="214" t="s">
        <v>153</v>
      </c>
      <c r="AQ24" s="211" t="s">
        <v>327</v>
      </c>
      <c r="AR24" s="212" t="s">
        <v>1432</v>
      </c>
      <c r="AS24" s="221" t="s">
        <v>1338</v>
      </c>
      <c r="AT24" s="221" t="str">
        <f t="shared" si="0"/>
        <v>○</v>
      </c>
      <c r="AU24" s="221" t="str">
        <f t="shared" si="1"/>
        <v>×</v>
      </c>
      <c r="AV24" s="6" t="s">
        <v>1113</v>
      </c>
    </row>
    <row r="25" spans="1:49">
      <c r="A25" s="250">
        <v>22</v>
      </c>
      <c r="B25" s="233" t="s">
        <v>642</v>
      </c>
      <c r="C25" s="209" t="s">
        <v>888</v>
      </c>
      <c r="D25" s="209" t="s">
        <v>105</v>
      </c>
      <c r="E25" s="210" t="s">
        <v>11</v>
      </c>
      <c r="F25" s="210" t="s">
        <v>889</v>
      </c>
      <c r="G25" s="207">
        <v>3003257</v>
      </c>
      <c r="H25" s="224" t="s">
        <v>273</v>
      </c>
      <c r="I25" s="210" t="s">
        <v>358</v>
      </c>
      <c r="J25" s="208"/>
      <c r="K25" s="208"/>
      <c r="L25" s="209" t="s">
        <v>1190</v>
      </c>
      <c r="M25" s="208" t="s">
        <v>1190</v>
      </c>
      <c r="N25" s="208" t="s">
        <v>1191</v>
      </c>
      <c r="O25" s="214" t="s">
        <v>0</v>
      </c>
      <c r="P25" s="214" t="s">
        <v>0</v>
      </c>
      <c r="Q25" s="214" t="s">
        <v>0</v>
      </c>
      <c r="R25" s="214" t="s">
        <v>0</v>
      </c>
      <c r="S25" s="214" t="s">
        <v>0</v>
      </c>
      <c r="T25" s="214" t="s">
        <v>0</v>
      </c>
      <c r="U25" s="214" t="s">
        <v>0</v>
      </c>
      <c r="V25" s="214" t="s">
        <v>0</v>
      </c>
      <c r="W25" s="214" t="s">
        <v>0</v>
      </c>
      <c r="X25" s="214" t="s">
        <v>1337</v>
      </c>
      <c r="Y25" s="214" t="s">
        <v>0</v>
      </c>
      <c r="Z25" s="214" t="s">
        <v>0</v>
      </c>
      <c r="AA25" s="214" t="s">
        <v>0</v>
      </c>
      <c r="AB25" s="214" t="s">
        <v>1337</v>
      </c>
      <c r="AC25" s="214" t="s">
        <v>1337</v>
      </c>
      <c r="AD25" s="214" t="s">
        <v>0</v>
      </c>
      <c r="AE25" s="214" t="s">
        <v>0</v>
      </c>
      <c r="AF25" s="214" t="s">
        <v>0</v>
      </c>
      <c r="AG25" s="214" t="s">
        <v>1337</v>
      </c>
      <c r="AH25" s="214" t="s">
        <v>1337</v>
      </c>
      <c r="AI25" s="214" t="s">
        <v>1337</v>
      </c>
      <c r="AJ25" s="214" t="s">
        <v>1337</v>
      </c>
      <c r="AK25" s="214" t="s">
        <v>1337</v>
      </c>
      <c r="AL25" s="214" t="s">
        <v>0</v>
      </c>
      <c r="AM25" s="214" t="s">
        <v>1337</v>
      </c>
      <c r="AN25" s="214" t="s">
        <v>0</v>
      </c>
      <c r="AO25" s="217"/>
      <c r="AP25" s="214" t="s">
        <v>5</v>
      </c>
      <c r="AQ25" s="211"/>
      <c r="AR25" s="212"/>
      <c r="AS25" s="221" t="s">
        <v>1338</v>
      </c>
      <c r="AT25" s="221" t="str">
        <f t="shared" si="0"/>
        <v>○</v>
      </c>
      <c r="AU25" s="221" t="str">
        <f t="shared" si="1"/>
        <v>○</v>
      </c>
      <c r="AV25" s="6" t="s">
        <v>273</v>
      </c>
    </row>
    <row r="26" spans="1:49">
      <c r="A26" s="250">
        <v>23</v>
      </c>
      <c r="B26" s="233" t="s">
        <v>643</v>
      </c>
      <c r="C26" s="209" t="s">
        <v>912</v>
      </c>
      <c r="D26" s="209" t="s">
        <v>21</v>
      </c>
      <c r="E26" s="210" t="s">
        <v>13</v>
      </c>
      <c r="F26" s="210" t="s">
        <v>913</v>
      </c>
      <c r="G26" s="207">
        <v>3050021</v>
      </c>
      <c r="H26" s="224" t="s">
        <v>272</v>
      </c>
      <c r="I26" s="210" t="s">
        <v>359</v>
      </c>
      <c r="J26" s="208"/>
      <c r="K26" s="208"/>
      <c r="L26" s="209" t="s">
        <v>271</v>
      </c>
      <c r="M26" s="208" t="s">
        <v>271</v>
      </c>
      <c r="N26" s="208" t="s">
        <v>1211</v>
      </c>
      <c r="O26" s="214" t="s">
        <v>0</v>
      </c>
      <c r="P26" s="214" t="s">
        <v>0</v>
      </c>
      <c r="Q26" s="214" t="s">
        <v>0</v>
      </c>
      <c r="R26" s="214" t="s">
        <v>0</v>
      </c>
      <c r="S26" s="214" t="s">
        <v>0</v>
      </c>
      <c r="T26" s="214" t="s">
        <v>0</v>
      </c>
      <c r="U26" s="214" t="s">
        <v>0</v>
      </c>
      <c r="V26" s="214" t="s">
        <v>0</v>
      </c>
      <c r="W26" s="214" t="s">
        <v>0</v>
      </c>
      <c r="X26" s="214" t="s">
        <v>0</v>
      </c>
      <c r="Y26" s="214" t="s">
        <v>0</v>
      </c>
      <c r="Z26" s="214" t="s">
        <v>0</v>
      </c>
      <c r="AA26" s="214" t="s">
        <v>0</v>
      </c>
      <c r="AB26" s="214" t="s">
        <v>0</v>
      </c>
      <c r="AC26" s="214" t="s">
        <v>0</v>
      </c>
      <c r="AD26" s="214" t="s">
        <v>0</v>
      </c>
      <c r="AE26" s="214" t="s">
        <v>0</v>
      </c>
      <c r="AF26" s="214" t="s">
        <v>0</v>
      </c>
      <c r="AG26" s="214" t="s">
        <v>0</v>
      </c>
      <c r="AH26" s="214" t="s">
        <v>0</v>
      </c>
      <c r="AI26" s="214" t="s">
        <v>0</v>
      </c>
      <c r="AJ26" s="214" t="s">
        <v>1337</v>
      </c>
      <c r="AK26" s="214" t="s">
        <v>0</v>
      </c>
      <c r="AL26" s="214" t="s">
        <v>0</v>
      </c>
      <c r="AM26" s="214" t="s">
        <v>1337</v>
      </c>
      <c r="AN26" s="214" t="s">
        <v>0</v>
      </c>
      <c r="AO26" s="217"/>
      <c r="AP26" s="214" t="s">
        <v>5</v>
      </c>
      <c r="AQ26" s="211"/>
      <c r="AR26" s="212"/>
      <c r="AS26" s="221" t="s">
        <v>1338</v>
      </c>
      <c r="AT26" s="221" t="str">
        <f t="shared" si="0"/>
        <v>○</v>
      </c>
      <c r="AU26" s="221" t="str">
        <f t="shared" si="1"/>
        <v>×</v>
      </c>
      <c r="AV26" s="6" t="s">
        <v>272</v>
      </c>
    </row>
    <row r="27" spans="1:49" ht="33.75">
      <c r="A27" s="250">
        <v>24</v>
      </c>
      <c r="B27" s="233" t="s">
        <v>644</v>
      </c>
      <c r="C27" s="209" t="s">
        <v>914</v>
      </c>
      <c r="D27" s="209" t="s">
        <v>22</v>
      </c>
      <c r="E27" s="210" t="s">
        <v>13</v>
      </c>
      <c r="F27" s="210" t="s">
        <v>907</v>
      </c>
      <c r="G27" s="207">
        <v>3050023</v>
      </c>
      <c r="H27" s="224" t="s">
        <v>1089</v>
      </c>
      <c r="I27" s="210" t="s">
        <v>481</v>
      </c>
      <c r="J27" s="208"/>
      <c r="K27" s="208"/>
      <c r="L27" s="209"/>
      <c r="M27" s="208"/>
      <c r="N27" s="208"/>
      <c r="O27" s="214" t="s">
        <v>0</v>
      </c>
      <c r="P27" s="214" t="s">
        <v>0</v>
      </c>
      <c r="Q27" s="214" t="s">
        <v>0</v>
      </c>
      <c r="R27" s="214" t="s">
        <v>0</v>
      </c>
      <c r="S27" s="214" t="s">
        <v>0</v>
      </c>
      <c r="T27" s="214" t="s">
        <v>0</v>
      </c>
      <c r="U27" s="214" t="s">
        <v>0</v>
      </c>
      <c r="V27" s="214" t="s">
        <v>0</v>
      </c>
      <c r="W27" s="214" t="s">
        <v>0</v>
      </c>
      <c r="X27" s="214" t="s">
        <v>0</v>
      </c>
      <c r="Y27" s="214" t="s">
        <v>0</v>
      </c>
      <c r="Z27" s="214" t="s">
        <v>0</v>
      </c>
      <c r="AA27" s="214" t="s">
        <v>0</v>
      </c>
      <c r="AB27" s="214" t="s">
        <v>0</v>
      </c>
      <c r="AC27" s="214" t="s">
        <v>0</v>
      </c>
      <c r="AD27" s="214" t="s">
        <v>0</v>
      </c>
      <c r="AE27" s="214" t="s">
        <v>0</v>
      </c>
      <c r="AF27" s="214" t="s">
        <v>0</v>
      </c>
      <c r="AG27" s="214" t="s">
        <v>1337</v>
      </c>
      <c r="AH27" s="214" t="s">
        <v>0</v>
      </c>
      <c r="AI27" s="214" t="s">
        <v>0</v>
      </c>
      <c r="AJ27" s="214" t="s">
        <v>1337</v>
      </c>
      <c r="AK27" s="215" t="s">
        <v>1337</v>
      </c>
      <c r="AL27" s="215" t="s">
        <v>1337</v>
      </c>
      <c r="AM27" s="214" t="s">
        <v>1337</v>
      </c>
      <c r="AN27" s="214" t="s">
        <v>1337</v>
      </c>
      <c r="AO27" s="217" t="s">
        <v>1359</v>
      </c>
      <c r="AP27" s="214" t="s">
        <v>5</v>
      </c>
      <c r="AQ27" s="211"/>
      <c r="AR27" s="212"/>
      <c r="AS27" s="221" t="s">
        <v>1338</v>
      </c>
      <c r="AT27" s="221" t="str">
        <f t="shared" si="0"/>
        <v>○</v>
      </c>
      <c r="AU27" s="221" t="str">
        <f t="shared" si="1"/>
        <v>×</v>
      </c>
      <c r="AV27" s="6" t="s">
        <v>1089</v>
      </c>
    </row>
    <row r="28" spans="1:49" ht="33.75">
      <c r="A28" s="250">
        <v>25</v>
      </c>
      <c r="B28" s="233" t="s">
        <v>645</v>
      </c>
      <c r="C28" s="209" t="s">
        <v>972</v>
      </c>
      <c r="D28" s="209" t="s">
        <v>56</v>
      </c>
      <c r="E28" s="210" t="s">
        <v>12</v>
      </c>
      <c r="F28" s="210" t="s">
        <v>270</v>
      </c>
      <c r="G28" s="207">
        <v>3050831</v>
      </c>
      <c r="H28" s="224" t="s">
        <v>269</v>
      </c>
      <c r="I28" s="210" t="s">
        <v>360</v>
      </c>
      <c r="J28" s="208"/>
      <c r="K28" s="208"/>
      <c r="L28" s="209" t="s">
        <v>268</v>
      </c>
      <c r="M28" s="208" t="s">
        <v>268</v>
      </c>
      <c r="N28" s="208" t="s">
        <v>1250</v>
      </c>
      <c r="O28" s="214" t="s">
        <v>0</v>
      </c>
      <c r="P28" s="214" t="s">
        <v>0</v>
      </c>
      <c r="Q28" s="214" t="s">
        <v>0</v>
      </c>
      <c r="R28" s="214" t="s">
        <v>0</v>
      </c>
      <c r="S28" s="214" t="s">
        <v>0</v>
      </c>
      <c r="T28" s="214" t="s">
        <v>0</v>
      </c>
      <c r="U28" s="214" t="s">
        <v>0</v>
      </c>
      <c r="V28" s="214" t="s">
        <v>0</v>
      </c>
      <c r="W28" s="214" t="s">
        <v>0</v>
      </c>
      <c r="X28" s="214" t="s">
        <v>0</v>
      </c>
      <c r="Y28" s="214" t="s">
        <v>0</v>
      </c>
      <c r="Z28" s="214" t="s">
        <v>0</v>
      </c>
      <c r="AA28" s="214" t="s">
        <v>0</v>
      </c>
      <c r="AB28" s="214" t="s">
        <v>0</v>
      </c>
      <c r="AC28" s="214" t="s">
        <v>0</v>
      </c>
      <c r="AD28" s="214" t="s">
        <v>0</v>
      </c>
      <c r="AE28" s="214" t="s">
        <v>0</v>
      </c>
      <c r="AF28" s="214" t="s">
        <v>0</v>
      </c>
      <c r="AG28" s="214" t="s">
        <v>1337</v>
      </c>
      <c r="AH28" s="214" t="s">
        <v>0</v>
      </c>
      <c r="AI28" s="214" t="s">
        <v>0</v>
      </c>
      <c r="AJ28" s="214" t="s">
        <v>1337</v>
      </c>
      <c r="AK28" s="214" t="s">
        <v>0</v>
      </c>
      <c r="AL28" s="215" t="s">
        <v>1337</v>
      </c>
      <c r="AM28" s="214" t="s">
        <v>1337</v>
      </c>
      <c r="AN28" s="214" t="s">
        <v>1337</v>
      </c>
      <c r="AO28" s="217" t="s">
        <v>1377</v>
      </c>
      <c r="AP28" s="214" t="s">
        <v>5</v>
      </c>
      <c r="AQ28" s="211"/>
      <c r="AR28" s="212"/>
      <c r="AS28" s="221" t="s">
        <v>1338</v>
      </c>
      <c r="AT28" s="221" t="str">
        <f t="shared" si="0"/>
        <v>○</v>
      </c>
      <c r="AU28" s="221" t="str">
        <f t="shared" si="1"/>
        <v>×</v>
      </c>
      <c r="AV28" s="6" t="s">
        <v>269</v>
      </c>
    </row>
    <row r="29" spans="1:49" ht="90">
      <c r="A29" s="250">
        <v>26</v>
      </c>
      <c r="B29" s="233" t="s">
        <v>646</v>
      </c>
      <c r="C29" s="209" t="s">
        <v>267</v>
      </c>
      <c r="D29" s="209" t="s">
        <v>57</v>
      </c>
      <c r="E29" s="210" t="s">
        <v>12</v>
      </c>
      <c r="F29" s="210" t="s">
        <v>245</v>
      </c>
      <c r="G29" s="207">
        <v>3050881</v>
      </c>
      <c r="H29" s="224" t="s">
        <v>1474</v>
      </c>
      <c r="I29" s="210" t="s">
        <v>361</v>
      </c>
      <c r="J29" s="208"/>
      <c r="K29" s="208"/>
      <c r="L29" s="209" t="s">
        <v>266</v>
      </c>
      <c r="M29" s="208" t="s">
        <v>266</v>
      </c>
      <c r="N29" s="208" t="s">
        <v>1251</v>
      </c>
      <c r="O29" s="214" t="s">
        <v>0</v>
      </c>
      <c r="P29" s="214" t="s">
        <v>0</v>
      </c>
      <c r="Q29" s="214" t="s">
        <v>0</v>
      </c>
      <c r="R29" s="214" t="s">
        <v>0</v>
      </c>
      <c r="S29" s="214" t="s">
        <v>0</v>
      </c>
      <c r="T29" s="214" t="s">
        <v>0</v>
      </c>
      <c r="U29" s="214" t="s">
        <v>0</v>
      </c>
      <c r="V29" s="214" t="s">
        <v>0</v>
      </c>
      <c r="W29" s="214" t="s">
        <v>0</v>
      </c>
      <c r="X29" s="214" t="s">
        <v>0</v>
      </c>
      <c r="Y29" s="214" t="s">
        <v>0</v>
      </c>
      <c r="Z29" s="214" t="s">
        <v>0</v>
      </c>
      <c r="AA29" s="214" t="s">
        <v>0</v>
      </c>
      <c r="AB29" s="214" t="s">
        <v>1337</v>
      </c>
      <c r="AC29" s="214" t="s">
        <v>0</v>
      </c>
      <c r="AD29" s="214" t="s">
        <v>1337</v>
      </c>
      <c r="AE29" s="214" t="s">
        <v>1337</v>
      </c>
      <c r="AF29" s="214" t="s">
        <v>1337</v>
      </c>
      <c r="AG29" s="214" t="s">
        <v>1337</v>
      </c>
      <c r="AH29" s="214" t="s">
        <v>0</v>
      </c>
      <c r="AI29" s="214" t="s">
        <v>0</v>
      </c>
      <c r="AJ29" s="214" t="s">
        <v>1337</v>
      </c>
      <c r="AK29" s="214" t="s">
        <v>1337</v>
      </c>
      <c r="AL29" s="214" t="s">
        <v>1742</v>
      </c>
      <c r="AM29" s="214" t="s">
        <v>1337</v>
      </c>
      <c r="AN29" s="214" t="s">
        <v>1337</v>
      </c>
      <c r="AO29" s="217" t="s">
        <v>1378</v>
      </c>
      <c r="AP29" s="214" t="s">
        <v>5</v>
      </c>
      <c r="AQ29" s="211"/>
      <c r="AR29" s="212"/>
      <c r="AS29" s="221" t="s">
        <v>1338</v>
      </c>
      <c r="AT29" s="221" t="str">
        <f t="shared" si="0"/>
        <v>○</v>
      </c>
      <c r="AU29" s="221" t="str">
        <f t="shared" si="1"/>
        <v>×</v>
      </c>
      <c r="AV29" s="6" t="s">
        <v>1487</v>
      </c>
      <c r="AW29" s="7" t="s">
        <v>861</v>
      </c>
    </row>
    <row r="30" spans="1:49" ht="22.5">
      <c r="A30" s="250">
        <v>27</v>
      </c>
      <c r="B30" s="233" t="s">
        <v>647</v>
      </c>
      <c r="C30" s="209" t="s">
        <v>265</v>
      </c>
      <c r="D30" s="209" t="s">
        <v>121</v>
      </c>
      <c r="E30" s="210" t="s">
        <v>10</v>
      </c>
      <c r="F30" s="210" t="s">
        <v>878</v>
      </c>
      <c r="G30" s="207">
        <v>3004353</v>
      </c>
      <c r="H30" s="224" t="s">
        <v>264</v>
      </c>
      <c r="I30" s="210" t="s">
        <v>362</v>
      </c>
      <c r="J30" s="208"/>
      <c r="K30" s="208"/>
      <c r="L30" s="209"/>
      <c r="M30" s="208"/>
      <c r="N30" s="208" t="s">
        <v>1179</v>
      </c>
      <c r="O30" s="214" t="s">
        <v>1337</v>
      </c>
      <c r="P30" s="214" t="s">
        <v>1337</v>
      </c>
      <c r="Q30" s="214" t="s">
        <v>1337</v>
      </c>
      <c r="R30" s="214" t="s">
        <v>1337</v>
      </c>
      <c r="S30" s="214" t="s">
        <v>1337</v>
      </c>
      <c r="T30" s="214" t="s">
        <v>1337</v>
      </c>
      <c r="U30" s="214" t="s">
        <v>0</v>
      </c>
      <c r="V30" s="214" t="s">
        <v>0</v>
      </c>
      <c r="W30" s="214" t="s">
        <v>1337</v>
      </c>
      <c r="X30" s="214" t="s">
        <v>1337</v>
      </c>
      <c r="Y30" s="214" t="s">
        <v>0</v>
      </c>
      <c r="Z30" s="214" t="s">
        <v>0</v>
      </c>
      <c r="AA30" s="214" t="s">
        <v>1337</v>
      </c>
      <c r="AB30" s="214" t="s">
        <v>1337</v>
      </c>
      <c r="AC30" s="214" t="s">
        <v>1337</v>
      </c>
      <c r="AD30" s="214" t="s">
        <v>0</v>
      </c>
      <c r="AE30" s="214" t="s">
        <v>0</v>
      </c>
      <c r="AF30" s="214" t="s">
        <v>1337</v>
      </c>
      <c r="AG30" s="214" t="s">
        <v>1337</v>
      </c>
      <c r="AH30" s="214" t="s">
        <v>1337</v>
      </c>
      <c r="AI30" s="214" t="s">
        <v>0</v>
      </c>
      <c r="AJ30" s="214" t="s">
        <v>1337</v>
      </c>
      <c r="AK30" s="214" t="s">
        <v>0</v>
      </c>
      <c r="AL30" s="214" t="s">
        <v>1337</v>
      </c>
      <c r="AM30" s="214" t="s">
        <v>1337</v>
      </c>
      <c r="AN30" s="214" t="s">
        <v>1337</v>
      </c>
      <c r="AO30" s="217" t="s">
        <v>306</v>
      </c>
      <c r="AP30" s="214" t="s">
        <v>5</v>
      </c>
      <c r="AQ30" s="211"/>
      <c r="AR30" s="212"/>
      <c r="AS30" s="221" t="s">
        <v>1338</v>
      </c>
      <c r="AT30" s="221" t="str">
        <f t="shared" si="0"/>
        <v>○</v>
      </c>
      <c r="AU30" s="221" t="str">
        <f t="shared" si="1"/>
        <v>○</v>
      </c>
      <c r="AV30" s="6" t="s">
        <v>264</v>
      </c>
    </row>
    <row r="31" spans="1:49" ht="56.25">
      <c r="A31" s="250">
        <v>28</v>
      </c>
      <c r="B31" s="233" t="s">
        <v>648</v>
      </c>
      <c r="C31" s="209" t="s">
        <v>881</v>
      </c>
      <c r="D31" s="209" t="s">
        <v>122</v>
      </c>
      <c r="E31" s="210" t="s">
        <v>10</v>
      </c>
      <c r="F31" s="210" t="s">
        <v>882</v>
      </c>
      <c r="G31" s="207">
        <v>3004223</v>
      </c>
      <c r="H31" s="224" t="s">
        <v>263</v>
      </c>
      <c r="I31" s="210" t="s">
        <v>363</v>
      </c>
      <c r="J31" s="208" t="s">
        <v>1075</v>
      </c>
      <c r="K31" s="208" t="s">
        <v>1076</v>
      </c>
      <c r="L31" s="209" t="s">
        <v>262</v>
      </c>
      <c r="M31" s="208" t="s">
        <v>262</v>
      </c>
      <c r="N31" s="208" t="s">
        <v>1180</v>
      </c>
      <c r="O31" s="214" t="s">
        <v>0</v>
      </c>
      <c r="P31" s="214" t="s">
        <v>1337</v>
      </c>
      <c r="Q31" s="214" t="s">
        <v>1337</v>
      </c>
      <c r="R31" s="214" t="s">
        <v>0</v>
      </c>
      <c r="S31" s="214" t="s">
        <v>1337</v>
      </c>
      <c r="T31" s="214" t="s">
        <v>1337</v>
      </c>
      <c r="U31" s="214" t="s">
        <v>1337</v>
      </c>
      <c r="V31" s="214" t="s">
        <v>1337</v>
      </c>
      <c r="W31" s="214" t="s">
        <v>0</v>
      </c>
      <c r="X31" s="214" t="s">
        <v>1337</v>
      </c>
      <c r="Y31" s="214" t="s">
        <v>1338</v>
      </c>
      <c r="Z31" s="214" t="s">
        <v>1338</v>
      </c>
      <c r="AA31" s="214" t="s">
        <v>1337</v>
      </c>
      <c r="AB31" s="214" t="s">
        <v>1337</v>
      </c>
      <c r="AC31" s="214" t="s">
        <v>1337</v>
      </c>
      <c r="AD31" s="214" t="s">
        <v>1338</v>
      </c>
      <c r="AE31" s="214" t="s">
        <v>1338</v>
      </c>
      <c r="AF31" s="214" t="s">
        <v>1337</v>
      </c>
      <c r="AG31" s="214" t="s">
        <v>1337</v>
      </c>
      <c r="AH31" s="214" t="s">
        <v>1337</v>
      </c>
      <c r="AI31" s="214" t="s">
        <v>1337</v>
      </c>
      <c r="AJ31" s="214" t="s">
        <v>1337</v>
      </c>
      <c r="AK31" s="214" t="s">
        <v>1337</v>
      </c>
      <c r="AL31" s="214" t="s">
        <v>1337</v>
      </c>
      <c r="AM31" s="214" t="s">
        <v>1337</v>
      </c>
      <c r="AN31" s="214" t="s">
        <v>0</v>
      </c>
      <c r="AO31" s="217" t="s">
        <v>1350</v>
      </c>
      <c r="AP31" s="214" t="s">
        <v>5</v>
      </c>
      <c r="AQ31" s="211"/>
      <c r="AR31" s="212" t="s">
        <v>1399</v>
      </c>
      <c r="AS31" s="221" t="s">
        <v>1338</v>
      </c>
      <c r="AT31" s="221" t="str">
        <f t="shared" si="0"/>
        <v>○</v>
      </c>
      <c r="AU31" s="221" t="str">
        <f t="shared" si="1"/>
        <v>○</v>
      </c>
      <c r="AV31" s="6" t="s">
        <v>263</v>
      </c>
    </row>
    <row r="32" spans="1:49" ht="45">
      <c r="A32" s="250">
        <v>29</v>
      </c>
      <c r="B32" s="233" t="s">
        <v>649</v>
      </c>
      <c r="C32" s="209" t="s">
        <v>915</v>
      </c>
      <c r="D32" s="209" t="s">
        <v>23</v>
      </c>
      <c r="E32" s="210" t="s">
        <v>13</v>
      </c>
      <c r="F32" s="210" t="s">
        <v>916</v>
      </c>
      <c r="G32" s="207">
        <v>3050041</v>
      </c>
      <c r="H32" s="224" t="s">
        <v>261</v>
      </c>
      <c r="I32" s="210" t="s">
        <v>364</v>
      </c>
      <c r="J32" s="208"/>
      <c r="K32" s="208"/>
      <c r="L32" s="209" t="s">
        <v>260</v>
      </c>
      <c r="M32" s="208" t="s">
        <v>260</v>
      </c>
      <c r="N32" s="208" t="s">
        <v>1212</v>
      </c>
      <c r="O32" s="214" t="s">
        <v>0</v>
      </c>
      <c r="P32" s="214" t="s">
        <v>0</v>
      </c>
      <c r="Q32" s="214" t="s">
        <v>0</v>
      </c>
      <c r="R32" s="214" t="s">
        <v>0</v>
      </c>
      <c r="S32" s="214" t="s">
        <v>0</v>
      </c>
      <c r="T32" s="214" t="s">
        <v>0</v>
      </c>
      <c r="U32" s="214" t="s">
        <v>0</v>
      </c>
      <c r="V32" s="214" t="s">
        <v>0</v>
      </c>
      <c r="W32" s="214" t="s">
        <v>0</v>
      </c>
      <c r="X32" s="214" t="s">
        <v>0</v>
      </c>
      <c r="Y32" s="214" t="s">
        <v>0</v>
      </c>
      <c r="Z32" s="214" t="s">
        <v>0</v>
      </c>
      <c r="AA32" s="214" t="s">
        <v>0</v>
      </c>
      <c r="AB32" s="214" t="s">
        <v>1338</v>
      </c>
      <c r="AC32" s="214" t="s">
        <v>1338</v>
      </c>
      <c r="AD32" s="214" t="s">
        <v>0</v>
      </c>
      <c r="AE32" s="214" t="s">
        <v>0</v>
      </c>
      <c r="AF32" s="214" t="s">
        <v>0</v>
      </c>
      <c r="AG32" s="214" t="s">
        <v>1337</v>
      </c>
      <c r="AH32" s="214" t="s">
        <v>0</v>
      </c>
      <c r="AI32" s="214" t="s">
        <v>0</v>
      </c>
      <c r="AJ32" s="214" t="s">
        <v>1337</v>
      </c>
      <c r="AK32" s="214" t="s">
        <v>1338</v>
      </c>
      <c r="AL32" s="214" t="s">
        <v>1338</v>
      </c>
      <c r="AM32" s="214" t="s">
        <v>1337</v>
      </c>
      <c r="AN32" s="214" t="s">
        <v>0</v>
      </c>
      <c r="AO32" s="217" t="s">
        <v>1360</v>
      </c>
      <c r="AP32" s="214" t="s">
        <v>5</v>
      </c>
      <c r="AQ32" s="211"/>
      <c r="AR32" s="212"/>
      <c r="AS32" s="221" t="s">
        <v>1338</v>
      </c>
      <c r="AT32" s="221" t="str">
        <f t="shared" si="0"/>
        <v>○</v>
      </c>
      <c r="AU32" s="221" t="str">
        <f t="shared" si="1"/>
        <v>×</v>
      </c>
      <c r="AV32" s="6" t="s">
        <v>261</v>
      </c>
    </row>
    <row r="33" spans="1:49">
      <c r="A33" s="250">
        <v>30</v>
      </c>
      <c r="B33" s="233" t="s">
        <v>650</v>
      </c>
      <c r="C33" s="209" t="s">
        <v>973</v>
      </c>
      <c r="D33" s="209" t="s">
        <v>58</v>
      </c>
      <c r="E33" s="210" t="s">
        <v>12</v>
      </c>
      <c r="F33" s="210" t="s">
        <v>974</v>
      </c>
      <c r="G33" s="207">
        <v>3050816</v>
      </c>
      <c r="H33" s="224" t="s">
        <v>1114</v>
      </c>
      <c r="I33" s="210" t="s">
        <v>485</v>
      </c>
      <c r="J33" s="208"/>
      <c r="K33" s="208"/>
      <c r="L33" s="209"/>
      <c r="M33" s="208"/>
      <c r="N33" s="208"/>
      <c r="O33" s="214" t="s">
        <v>1338</v>
      </c>
      <c r="P33" s="214" t="s">
        <v>1338</v>
      </c>
      <c r="Q33" s="214" t="s">
        <v>1338</v>
      </c>
      <c r="R33" s="214" t="s">
        <v>1338</v>
      </c>
      <c r="S33" s="214" t="s">
        <v>1338</v>
      </c>
      <c r="T33" s="214" t="s">
        <v>1338</v>
      </c>
      <c r="U33" s="214" t="s">
        <v>1338</v>
      </c>
      <c r="V33" s="214" t="s">
        <v>1338</v>
      </c>
      <c r="W33" s="214" t="s">
        <v>1338</v>
      </c>
      <c r="X33" s="214" t="s">
        <v>1338</v>
      </c>
      <c r="Y33" s="214" t="s">
        <v>8</v>
      </c>
      <c r="Z33" s="214" t="s">
        <v>8</v>
      </c>
      <c r="AA33" s="214" t="s">
        <v>1338</v>
      </c>
      <c r="AB33" s="214" t="s">
        <v>1338</v>
      </c>
      <c r="AC33" s="214" t="s">
        <v>1338</v>
      </c>
      <c r="AD33" s="214" t="s">
        <v>0</v>
      </c>
      <c r="AE33" s="214" t="s">
        <v>8</v>
      </c>
      <c r="AF33" s="214" t="s">
        <v>1338</v>
      </c>
      <c r="AG33" s="214" t="s">
        <v>1338</v>
      </c>
      <c r="AH33" s="214" t="s">
        <v>1338</v>
      </c>
      <c r="AI33" s="214" t="s">
        <v>1338</v>
      </c>
      <c r="AJ33" s="214" t="s">
        <v>8</v>
      </c>
      <c r="AK33" s="214" t="s">
        <v>8</v>
      </c>
      <c r="AL33" s="214" t="s">
        <v>8</v>
      </c>
      <c r="AM33" s="214" t="s">
        <v>8</v>
      </c>
      <c r="AN33" s="214" t="s">
        <v>8</v>
      </c>
      <c r="AO33" s="217"/>
      <c r="AP33" s="214" t="s">
        <v>329</v>
      </c>
      <c r="AQ33" s="211"/>
      <c r="AR33" s="212"/>
      <c r="AS33" s="221" t="s">
        <v>1338</v>
      </c>
      <c r="AT33" s="221" t="str">
        <f t="shared" si="0"/>
        <v>○</v>
      </c>
      <c r="AU33" s="221" t="str">
        <f t="shared" si="1"/>
        <v>○</v>
      </c>
      <c r="AV33" s="6" t="s">
        <v>1114</v>
      </c>
    </row>
    <row r="34" spans="1:49">
      <c r="A34" s="250">
        <v>31</v>
      </c>
      <c r="B34" s="233" t="s">
        <v>651</v>
      </c>
      <c r="C34" s="209" t="s">
        <v>1046</v>
      </c>
      <c r="D34" s="209" t="s">
        <v>129</v>
      </c>
      <c r="E34" s="210" t="s">
        <v>9</v>
      </c>
      <c r="F34" s="210" t="s">
        <v>1047</v>
      </c>
      <c r="G34" s="207">
        <v>3001245</v>
      </c>
      <c r="H34" s="224" t="s">
        <v>1152</v>
      </c>
      <c r="I34" s="210" t="s">
        <v>496</v>
      </c>
      <c r="J34" s="208"/>
      <c r="K34" s="208"/>
      <c r="L34" s="209"/>
      <c r="M34" s="208"/>
      <c r="N34" s="208"/>
      <c r="O34" s="214" t="s">
        <v>0</v>
      </c>
      <c r="P34" s="214" t="s">
        <v>0</v>
      </c>
      <c r="Q34" s="214" t="s">
        <v>0</v>
      </c>
      <c r="R34" s="214" t="s">
        <v>0</v>
      </c>
      <c r="S34" s="214" t="s">
        <v>0</v>
      </c>
      <c r="T34" s="214" t="s">
        <v>0</v>
      </c>
      <c r="U34" s="214" t="s">
        <v>0</v>
      </c>
      <c r="V34" s="214" t="s">
        <v>0</v>
      </c>
      <c r="W34" s="214" t="s">
        <v>0</v>
      </c>
      <c r="X34" s="214" t="s">
        <v>0</v>
      </c>
      <c r="Y34" s="214" t="s">
        <v>0</v>
      </c>
      <c r="Z34" s="214" t="s">
        <v>0</v>
      </c>
      <c r="AA34" s="214" t="s">
        <v>0</v>
      </c>
      <c r="AB34" s="214" t="s">
        <v>0</v>
      </c>
      <c r="AC34" s="214" t="s">
        <v>0</v>
      </c>
      <c r="AD34" s="214" t="s">
        <v>0</v>
      </c>
      <c r="AE34" s="214" t="s">
        <v>0</v>
      </c>
      <c r="AF34" s="214" t="s">
        <v>0</v>
      </c>
      <c r="AG34" s="214" t="s">
        <v>0</v>
      </c>
      <c r="AH34" s="214" t="s">
        <v>0</v>
      </c>
      <c r="AI34" s="214" t="s">
        <v>0</v>
      </c>
      <c r="AJ34" s="214" t="s">
        <v>0</v>
      </c>
      <c r="AK34" s="214" t="s">
        <v>0</v>
      </c>
      <c r="AL34" s="214" t="s">
        <v>0</v>
      </c>
      <c r="AM34" s="214" t="s">
        <v>1337</v>
      </c>
      <c r="AN34" s="214" t="s">
        <v>0</v>
      </c>
      <c r="AO34" s="217"/>
      <c r="AP34" s="214" t="s">
        <v>5</v>
      </c>
      <c r="AQ34" s="211"/>
      <c r="AR34" s="212" t="s">
        <v>1467</v>
      </c>
      <c r="AS34" s="221" t="s">
        <v>1338</v>
      </c>
      <c r="AT34" s="221" t="str">
        <f t="shared" si="0"/>
        <v>×</v>
      </c>
      <c r="AU34" s="221" t="str">
        <f t="shared" si="1"/>
        <v>×</v>
      </c>
      <c r="AV34" s="6" t="s">
        <v>1152</v>
      </c>
    </row>
    <row r="35" spans="1:49">
      <c r="A35" s="250">
        <v>32</v>
      </c>
      <c r="B35" s="233" t="s">
        <v>652</v>
      </c>
      <c r="C35" s="209" t="s">
        <v>917</v>
      </c>
      <c r="D35" s="209" t="s">
        <v>24</v>
      </c>
      <c r="E35" s="210" t="s">
        <v>13</v>
      </c>
      <c r="F35" s="210" t="s">
        <v>905</v>
      </c>
      <c r="G35" s="207">
        <v>3050042</v>
      </c>
      <c r="H35" s="224" t="s">
        <v>1090</v>
      </c>
      <c r="I35" s="210" t="s">
        <v>482</v>
      </c>
      <c r="J35" s="208"/>
      <c r="K35" s="208"/>
      <c r="L35" s="209"/>
      <c r="M35" s="208"/>
      <c r="N35" s="208"/>
      <c r="O35" s="214" t="s">
        <v>0</v>
      </c>
      <c r="P35" s="214" t="s">
        <v>0</v>
      </c>
      <c r="Q35" s="214" t="s">
        <v>0</v>
      </c>
      <c r="R35" s="214" t="s">
        <v>0</v>
      </c>
      <c r="S35" s="214" t="s">
        <v>0</v>
      </c>
      <c r="T35" s="214" t="s">
        <v>0</v>
      </c>
      <c r="U35" s="214" t="s">
        <v>0</v>
      </c>
      <c r="V35" s="214" t="s">
        <v>0</v>
      </c>
      <c r="W35" s="214" t="s">
        <v>0</v>
      </c>
      <c r="X35" s="214" t="s">
        <v>1337</v>
      </c>
      <c r="Y35" s="214" t="s">
        <v>1337</v>
      </c>
      <c r="Z35" s="214" t="s">
        <v>1337</v>
      </c>
      <c r="AA35" s="214" t="s">
        <v>1337</v>
      </c>
      <c r="AB35" s="214" t="s">
        <v>1337</v>
      </c>
      <c r="AC35" s="214" t="s">
        <v>1337</v>
      </c>
      <c r="AD35" s="214" t="s">
        <v>0</v>
      </c>
      <c r="AE35" s="214" t="s">
        <v>0</v>
      </c>
      <c r="AF35" s="214" t="s">
        <v>0</v>
      </c>
      <c r="AG35" s="214" t="s">
        <v>1337</v>
      </c>
      <c r="AH35" s="214" t="s">
        <v>0</v>
      </c>
      <c r="AI35" s="214" t="s">
        <v>0</v>
      </c>
      <c r="AJ35" s="214" t="s">
        <v>1337</v>
      </c>
      <c r="AK35" s="214" t="s">
        <v>1337</v>
      </c>
      <c r="AL35" s="215" t="s">
        <v>1337</v>
      </c>
      <c r="AM35" s="214" t="s">
        <v>1337</v>
      </c>
      <c r="AN35" s="214" t="s">
        <v>0</v>
      </c>
      <c r="AO35" s="217"/>
      <c r="AP35" s="214" t="s">
        <v>153</v>
      </c>
      <c r="AQ35" s="211" t="s">
        <v>327</v>
      </c>
      <c r="AR35" s="212"/>
      <c r="AS35" s="221" t="s">
        <v>1338</v>
      </c>
      <c r="AT35" s="221" t="str">
        <f t="shared" si="0"/>
        <v>○</v>
      </c>
      <c r="AU35" s="221" t="str">
        <f t="shared" si="1"/>
        <v>×</v>
      </c>
      <c r="AV35" s="6" t="s">
        <v>1090</v>
      </c>
    </row>
    <row r="36" spans="1:49" ht="33.75">
      <c r="A36" s="250">
        <v>33</v>
      </c>
      <c r="B36" s="233" t="s">
        <v>653</v>
      </c>
      <c r="C36" s="209" t="s">
        <v>975</v>
      </c>
      <c r="D36" s="209" t="s">
        <v>59</v>
      </c>
      <c r="E36" s="210" t="s">
        <v>12</v>
      </c>
      <c r="F36" s="210" t="s">
        <v>976</v>
      </c>
      <c r="G36" s="207">
        <v>3050882</v>
      </c>
      <c r="H36" s="224" t="s">
        <v>452</v>
      </c>
      <c r="I36" s="210" t="s">
        <v>365</v>
      </c>
      <c r="J36" s="208" t="s">
        <v>308</v>
      </c>
      <c r="K36" s="208" t="s">
        <v>1115</v>
      </c>
      <c r="L36" s="209" t="s">
        <v>309</v>
      </c>
      <c r="M36" s="208" t="s">
        <v>309</v>
      </c>
      <c r="N36" s="208" t="s">
        <v>1252</v>
      </c>
      <c r="O36" s="214" t="s">
        <v>0</v>
      </c>
      <c r="P36" s="214" t="s">
        <v>0</v>
      </c>
      <c r="Q36" s="214" t="s">
        <v>0</v>
      </c>
      <c r="R36" s="214" t="s">
        <v>0</v>
      </c>
      <c r="S36" s="214" t="s">
        <v>0</v>
      </c>
      <c r="T36" s="214" t="s">
        <v>0</v>
      </c>
      <c r="U36" s="214" t="s">
        <v>0</v>
      </c>
      <c r="V36" s="214" t="s">
        <v>0</v>
      </c>
      <c r="W36" s="214" t="s">
        <v>0</v>
      </c>
      <c r="X36" s="214" t="s">
        <v>1337</v>
      </c>
      <c r="Y36" s="214" t="s">
        <v>0</v>
      </c>
      <c r="Z36" s="214" t="s">
        <v>0</v>
      </c>
      <c r="AA36" s="214" t="s">
        <v>0</v>
      </c>
      <c r="AB36" s="214" t="s">
        <v>1337</v>
      </c>
      <c r="AC36" s="214" t="s">
        <v>1337</v>
      </c>
      <c r="AD36" s="214" t="s">
        <v>0</v>
      </c>
      <c r="AE36" s="214" t="s">
        <v>0</v>
      </c>
      <c r="AF36" s="214" t="s">
        <v>1337</v>
      </c>
      <c r="AG36" s="214" t="s">
        <v>1337</v>
      </c>
      <c r="AH36" s="214" t="s">
        <v>1337</v>
      </c>
      <c r="AI36" s="214" t="s">
        <v>0</v>
      </c>
      <c r="AJ36" s="214" t="s">
        <v>1337</v>
      </c>
      <c r="AK36" s="214" t="s">
        <v>0</v>
      </c>
      <c r="AL36" s="214" t="s">
        <v>1337</v>
      </c>
      <c r="AM36" s="214" t="s">
        <v>1337</v>
      </c>
      <c r="AN36" s="214" t="s">
        <v>1337</v>
      </c>
      <c r="AO36" s="217" t="s">
        <v>1379</v>
      </c>
      <c r="AP36" s="214" t="s">
        <v>5</v>
      </c>
      <c r="AQ36" s="211"/>
      <c r="AR36" s="212" t="s">
        <v>1433</v>
      </c>
      <c r="AS36" s="221" t="s">
        <v>1338</v>
      </c>
      <c r="AT36" s="221" t="str">
        <f t="shared" si="0"/>
        <v>○</v>
      </c>
      <c r="AU36" s="221" t="str">
        <f t="shared" si="1"/>
        <v>○</v>
      </c>
      <c r="AV36" s="6" t="s">
        <v>452</v>
      </c>
    </row>
    <row r="37" spans="1:49">
      <c r="A37" s="250">
        <v>34</v>
      </c>
      <c r="B37" s="233" t="s">
        <v>654</v>
      </c>
      <c r="C37" s="209" t="s">
        <v>977</v>
      </c>
      <c r="D37" s="209" t="s">
        <v>60</v>
      </c>
      <c r="E37" s="210" t="s">
        <v>12</v>
      </c>
      <c r="F37" s="210" t="s">
        <v>978</v>
      </c>
      <c r="G37" s="207">
        <v>3050822</v>
      </c>
      <c r="H37" s="224" t="s">
        <v>498</v>
      </c>
      <c r="I37" s="210" t="s">
        <v>489</v>
      </c>
      <c r="J37" s="208"/>
      <c r="K37" s="208"/>
      <c r="L37" s="209" t="s">
        <v>499</v>
      </c>
      <c r="M37" s="208" t="s">
        <v>499</v>
      </c>
      <c r="N37" s="208" t="s">
        <v>1253</v>
      </c>
      <c r="O37" s="214" t="s">
        <v>1337</v>
      </c>
      <c r="P37" s="214" t="s">
        <v>1337</v>
      </c>
      <c r="Q37" s="214" t="s">
        <v>1337</v>
      </c>
      <c r="R37" s="214" t="s">
        <v>1337</v>
      </c>
      <c r="S37" s="214" t="s">
        <v>1337</v>
      </c>
      <c r="T37" s="214" t="s">
        <v>1337</v>
      </c>
      <c r="U37" s="214" t="s">
        <v>1337</v>
      </c>
      <c r="V37" s="214" t="s">
        <v>1337</v>
      </c>
      <c r="W37" s="214" t="s">
        <v>1337</v>
      </c>
      <c r="X37" s="214" t="s">
        <v>1337</v>
      </c>
      <c r="Y37" s="214" t="s">
        <v>1337</v>
      </c>
      <c r="Z37" s="214" t="s">
        <v>1337</v>
      </c>
      <c r="AA37" s="214" t="s">
        <v>1337</v>
      </c>
      <c r="AB37" s="214" t="s">
        <v>1337</v>
      </c>
      <c r="AC37" s="214" t="s">
        <v>1337</v>
      </c>
      <c r="AD37" s="214" t="s">
        <v>0</v>
      </c>
      <c r="AE37" s="214" t="s">
        <v>0</v>
      </c>
      <c r="AF37" s="214" t="s">
        <v>1337</v>
      </c>
      <c r="AG37" s="214" t="s">
        <v>1337</v>
      </c>
      <c r="AH37" s="214" t="s">
        <v>1337</v>
      </c>
      <c r="AI37" s="214" t="s">
        <v>0</v>
      </c>
      <c r="AJ37" s="214" t="s">
        <v>1337</v>
      </c>
      <c r="AK37" s="214" t="s">
        <v>1338</v>
      </c>
      <c r="AL37" s="214" t="s">
        <v>1338</v>
      </c>
      <c r="AM37" s="214" t="s">
        <v>1337</v>
      </c>
      <c r="AN37" s="214" t="s">
        <v>1337</v>
      </c>
      <c r="AO37" s="217"/>
      <c r="AP37" s="214" t="s">
        <v>5</v>
      </c>
      <c r="AQ37" s="211"/>
      <c r="AR37" s="212" t="s">
        <v>1434</v>
      </c>
      <c r="AS37" s="221" t="s">
        <v>1338</v>
      </c>
      <c r="AT37" s="221" t="str">
        <f t="shared" si="0"/>
        <v>○</v>
      </c>
      <c r="AU37" s="221" t="str">
        <f t="shared" si="1"/>
        <v>○</v>
      </c>
      <c r="AV37" s="6" t="s">
        <v>498</v>
      </c>
    </row>
    <row r="38" spans="1:49">
      <c r="A38" s="250">
        <v>35</v>
      </c>
      <c r="B38" s="233" t="s">
        <v>655</v>
      </c>
      <c r="C38" s="209" t="s">
        <v>259</v>
      </c>
      <c r="D38" s="209" t="s">
        <v>137</v>
      </c>
      <c r="E38" s="210" t="s">
        <v>2</v>
      </c>
      <c r="F38" s="210" t="s">
        <v>258</v>
      </c>
      <c r="G38" s="207">
        <v>3000846</v>
      </c>
      <c r="H38" s="224" t="s">
        <v>453</v>
      </c>
      <c r="I38" s="210" t="s">
        <v>1161</v>
      </c>
      <c r="J38" s="208"/>
      <c r="K38" s="208"/>
      <c r="L38" s="209" t="s">
        <v>257</v>
      </c>
      <c r="M38" s="208" t="s">
        <v>257</v>
      </c>
      <c r="N38" s="208" t="s">
        <v>1324</v>
      </c>
      <c r="O38" s="214" t="s">
        <v>0</v>
      </c>
      <c r="P38" s="214" t="s">
        <v>0</v>
      </c>
      <c r="Q38" s="214" t="s">
        <v>0</v>
      </c>
      <c r="R38" s="214" t="s">
        <v>0</v>
      </c>
      <c r="S38" s="214" t="s">
        <v>0</v>
      </c>
      <c r="T38" s="214" t="s">
        <v>0</v>
      </c>
      <c r="U38" s="214" t="s">
        <v>0</v>
      </c>
      <c r="V38" s="214" t="s">
        <v>0</v>
      </c>
      <c r="W38" s="214" t="s">
        <v>0</v>
      </c>
      <c r="X38" s="214" t="s">
        <v>0</v>
      </c>
      <c r="Y38" s="214" t="s">
        <v>0</v>
      </c>
      <c r="Z38" s="214" t="s">
        <v>0</v>
      </c>
      <c r="AA38" s="214" t="s">
        <v>0</v>
      </c>
      <c r="AB38" s="214" t="s">
        <v>0</v>
      </c>
      <c r="AC38" s="214" t="s">
        <v>0</v>
      </c>
      <c r="AD38" s="214" t="s">
        <v>0</v>
      </c>
      <c r="AE38" s="214" t="s">
        <v>0</v>
      </c>
      <c r="AF38" s="214" t="s">
        <v>0</v>
      </c>
      <c r="AG38" s="214" t="s">
        <v>0</v>
      </c>
      <c r="AH38" s="214" t="s">
        <v>0</v>
      </c>
      <c r="AI38" s="214" t="s">
        <v>0</v>
      </c>
      <c r="AJ38" s="214" t="s">
        <v>1337</v>
      </c>
      <c r="AK38" s="214" t="s">
        <v>0</v>
      </c>
      <c r="AL38" s="214" t="s">
        <v>0</v>
      </c>
      <c r="AM38" s="214" t="s">
        <v>1337</v>
      </c>
      <c r="AN38" s="214" t="s">
        <v>1337</v>
      </c>
      <c r="AO38" s="217"/>
      <c r="AP38" s="214" t="s">
        <v>5</v>
      </c>
      <c r="AQ38" s="211"/>
      <c r="AR38" s="212"/>
      <c r="AS38" s="221" t="s">
        <v>1338</v>
      </c>
      <c r="AT38" s="221" t="str">
        <f t="shared" si="0"/>
        <v>○</v>
      </c>
      <c r="AU38" s="221" t="str">
        <f t="shared" si="1"/>
        <v>×</v>
      </c>
      <c r="AV38" s="6" t="s">
        <v>453</v>
      </c>
    </row>
    <row r="39" spans="1:49" ht="22.5">
      <c r="A39" s="250">
        <v>36</v>
      </c>
      <c r="B39" s="233" t="s">
        <v>656</v>
      </c>
      <c r="C39" s="209" t="s">
        <v>979</v>
      </c>
      <c r="D39" s="209" t="s">
        <v>61</v>
      </c>
      <c r="E39" s="210" t="s">
        <v>12</v>
      </c>
      <c r="F39" s="210" t="s">
        <v>980</v>
      </c>
      <c r="G39" s="207">
        <v>3050812</v>
      </c>
      <c r="H39" s="224" t="s">
        <v>256</v>
      </c>
      <c r="I39" s="210" t="s">
        <v>366</v>
      </c>
      <c r="J39" s="208"/>
      <c r="K39" s="208"/>
      <c r="L39" s="209"/>
      <c r="M39" s="208"/>
      <c r="N39" s="208" t="s">
        <v>1254</v>
      </c>
      <c r="O39" s="214" t="s">
        <v>0</v>
      </c>
      <c r="P39" s="214" t="s">
        <v>0</v>
      </c>
      <c r="Q39" s="214" t="s">
        <v>0</v>
      </c>
      <c r="R39" s="214" t="s">
        <v>0</v>
      </c>
      <c r="S39" s="214" t="s">
        <v>0</v>
      </c>
      <c r="T39" s="214" t="s">
        <v>0</v>
      </c>
      <c r="U39" s="214" t="s">
        <v>0</v>
      </c>
      <c r="V39" s="214" t="s">
        <v>0</v>
      </c>
      <c r="W39" s="214" t="s">
        <v>0</v>
      </c>
      <c r="X39" s="214" t="s">
        <v>0</v>
      </c>
      <c r="Y39" s="214" t="s">
        <v>0</v>
      </c>
      <c r="Z39" s="214" t="s">
        <v>0</v>
      </c>
      <c r="AA39" s="214" t="s">
        <v>0</v>
      </c>
      <c r="AB39" s="214" t="s">
        <v>0</v>
      </c>
      <c r="AC39" s="214" t="s">
        <v>0</v>
      </c>
      <c r="AD39" s="214" t="s">
        <v>0</v>
      </c>
      <c r="AE39" s="214" t="s">
        <v>0</v>
      </c>
      <c r="AF39" s="214" t="s">
        <v>0</v>
      </c>
      <c r="AG39" s="214" t="s">
        <v>0</v>
      </c>
      <c r="AH39" s="214" t="s">
        <v>0</v>
      </c>
      <c r="AI39" s="214" t="s">
        <v>0</v>
      </c>
      <c r="AJ39" s="214" t="s">
        <v>1337</v>
      </c>
      <c r="AK39" s="214" t="s">
        <v>1337</v>
      </c>
      <c r="AL39" s="214" t="s">
        <v>1337</v>
      </c>
      <c r="AM39" s="214" t="s">
        <v>1337</v>
      </c>
      <c r="AN39" s="214" t="s">
        <v>1337</v>
      </c>
      <c r="AO39" s="217" t="s">
        <v>306</v>
      </c>
      <c r="AP39" s="214" t="s">
        <v>153</v>
      </c>
      <c r="AQ39" s="211" t="s">
        <v>157</v>
      </c>
      <c r="AR39" s="212" t="s">
        <v>342</v>
      </c>
      <c r="AS39" s="221" t="s">
        <v>1338</v>
      </c>
      <c r="AT39" s="221" t="str">
        <f t="shared" si="0"/>
        <v>○</v>
      </c>
      <c r="AU39" s="221" t="str">
        <f t="shared" si="1"/>
        <v>×</v>
      </c>
      <c r="AV39" s="6" t="s">
        <v>256</v>
      </c>
    </row>
    <row r="40" spans="1:49" ht="22.5">
      <c r="A40" s="250">
        <v>37</v>
      </c>
      <c r="B40" s="233" t="s">
        <v>657</v>
      </c>
      <c r="C40" s="209" t="s">
        <v>981</v>
      </c>
      <c r="D40" s="209" t="s">
        <v>62</v>
      </c>
      <c r="E40" s="210" t="s">
        <v>12</v>
      </c>
      <c r="F40" s="210" t="s">
        <v>971</v>
      </c>
      <c r="G40" s="207">
        <v>3002655</v>
      </c>
      <c r="H40" s="224" t="s">
        <v>255</v>
      </c>
      <c r="I40" s="210" t="s">
        <v>367</v>
      </c>
      <c r="J40" s="208"/>
      <c r="K40" s="208"/>
      <c r="L40" s="209" t="s">
        <v>1255</v>
      </c>
      <c r="M40" s="208" t="s">
        <v>1255</v>
      </c>
      <c r="N40" s="208" t="s">
        <v>1256</v>
      </c>
      <c r="O40" s="214" t="s">
        <v>0</v>
      </c>
      <c r="P40" s="214" t="s">
        <v>0</v>
      </c>
      <c r="Q40" s="214" t="s">
        <v>0</v>
      </c>
      <c r="R40" s="214" t="s">
        <v>0</v>
      </c>
      <c r="S40" s="214" t="s">
        <v>0</v>
      </c>
      <c r="T40" s="214" t="s">
        <v>0</v>
      </c>
      <c r="U40" s="214" t="s">
        <v>0</v>
      </c>
      <c r="V40" s="214" t="s">
        <v>0</v>
      </c>
      <c r="W40" s="214" t="s">
        <v>0</v>
      </c>
      <c r="X40" s="214" t="s">
        <v>1337</v>
      </c>
      <c r="Y40" s="214" t="s">
        <v>0</v>
      </c>
      <c r="Z40" s="214" t="s">
        <v>0</v>
      </c>
      <c r="AA40" s="214" t="s">
        <v>0</v>
      </c>
      <c r="AB40" s="214" t="s">
        <v>1337</v>
      </c>
      <c r="AC40" s="214" t="s">
        <v>1337</v>
      </c>
      <c r="AD40" s="214" t="s">
        <v>0</v>
      </c>
      <c r="AE40" s="214" t="s">
        <v>1337</v>
      </c>
      <c r="AF40" s="214" t="s">
        <v>1337</v>
      </c>
      <c r="AG40" s="214" t="s">
        <v>1337</v>
      </c>
      <c r="AH40" s="214" t="s">
        <v>1337</v>
      </c>
      <c r="AI40" s="214" t="s">
        <v>0</v>
      </c>
      <c r="AJ40" s="214" t="s">
        <v>1337</v>
      </c>
      <c r="AK40" s="214" t="s">
        <v>1337</v>
      </c>
      <c r="AL40" s="214" t="s">
        <v>1337</v>
      </c>
      <c r="AM40" s="214" t="s">
        <v>1337</v>
      </c>
      <c r="AN40" s="214" t="s">
        <v>1337</v>
      </c>
      <c r="AO40" s="217" t="s">
        <v>1380</v>
      </c>
      <c r="AP40" s="214" t="s">
        <v>5</v>
      </c>
      <c r="AQ40" s="211"/>
      <c r="AR40" s="212"/>
      <c r="AS40" s="221" t="s">
        <v>1338</v>
      </c>
      <c r="AT40" s="221" t="str">
        <f t="shared" si="0"/>
        <v>○</v>
      </c>
      <c r="AU40" s="221" t="str">
        <f t="shared" si="1"/>
        <v>○</v>
      </c>
      <c r="AV40" s="6" t="s">
        <v>255</v>
      </c>
    </row>
    <row r="41" spans="1:49" ht="33.75">
      <c r="A41" s="250">
        <v>38</v>
      </c>
      <c r="B41" s="233" t="s">
        <v>658</v>
      </c>
      <c r="C41" s="209" t="s">
        <v>982</v>
      </c>
      <c r="D41" s="209" t="s">
        <v>63</v>
      </c>
      <c r="E41" s="210" t="s">
        <v>12</v>
      </c>
      <c r="F41" s="210" t="s">
        <v>967</v>
      </c>
      <c r="G41" s="207">
        <v>3050861</v>
      </c>
      <c r="H41" s="224" t="s">
        <v>254</v>
      </c>
      <c r="I41" s="210" t="s">
        <v>368</v>
      </c>
      <c r="J41" s="208"/>
      <c r="K41" s="208"/>
      <c r="L41" s="209" t="s">
        <v>253</v>
      </c>
      <c r="M41" s="208" t="s">
        <v>253</v>
      </c>
      <c r="N41" s="208" t="s">
        <v>1257</v>
      </c>
      <c r="O41" s="214" t="s">
        <v>0</v>
      </c>
      <c r="P41" s="214" t="s">
        <v>0</v>
      </c>
      <c r="Q41" s="214" t="s">
        <v>0</v>
      </c>
      <c r="R41" s="214" t="s">
        <v>0</v>
      </c>
      <c r="S41" s="214" t="s">
        <v>0</v>
      </c>
      <c r="T41" s="214" t="s">
        <v>0</v>
      </c>
      <c r="U41" s="214" t="s">
        <v>0</v>
      </c>
      <c r="V41" s="214" t="s">
        <v>0</v>
      </c>
      <c r="W41" s="214" t="s">
        <v>0</v>
      </c>
      <c r="X41" s="214" t="s">
        <v>0</v>
      </c>
      <c r="Y41" s="214" t="s">
        <v>0</v>
      </c>
      <c r="Z41" s="214" t="s">
        <v>0</v>
      </c>
      <c r="AA41" s="214" t="s">
        <v>0</v>
      </c>
      <c r="AB41" s="214" t="s">
        <v>0</v>
      </c>
      <c r="AC41" s="214" t="s">
        <v>0</v>
      </c>
      <c r="AD41" s="214" t="s">
        <v>0</v>
      </c>
      <c r="AE41" s="214" t="s">
        <v>0</v>
      </c>
      <c r="AF41" s="214" t="s">
        <v>1337</v>
      </c>
      <c r="AG41" s="214" t="s">
        <v>1337</v>
      </c>
      <c r="AH41" s="214" t="s">
        <v>0</v>
      </c>
      <c r="AI41" s="214" t="s">
        <v>0</v>
      </c>
      <c r="AJ41" s="214" t="s">
        <v>1337</v>
      </c>
      <c r="AK41" s="215" t="s">
        <v>1338</v>
      </c>
      <c r="AL41" s="215" t="s">
        <v>1338</v>
      </c>
      <c r="AM41" s="214" t="s">
        <v>1337</v>
      </c>
      <c r="AN41" s="214" t="s">
        <v>1337</v>
      </c>
      <c r="AO41" s="217" t="s">
        <v>1381</v>
      </c>
      <c r="AP41" s="214" t="s">
        <v>5</v>
      </c>
      <c r="AQ41" s="211"/>
      <c r="AR41" s="212" t="s">
        <v>1435</v>
      </c>
      <c r="AS41" s="221" t="s">
        <v>1338</v>
      </c>
      <c r="AT41" s="221" t="str">
        <f t="shared" si="0"/>
        <v>○</v>
      </c>
      <c r="AU41" s="221" t="str">
        <f t="shared" si="1"/>
        <v>×</v>
      </c>
      <c r="AV41" s="6" t="s">
        <v>254</v>
      </c>
    </row>
    <row r="42" spans="1:49">
      <c r="A42" s="250">
        <v>39</v>
      </c>
      <c r="B42" s="233" t="s">
        <v>659</v>
      </c>
      <c r="C42" s="209" t="s">
        <v>883</v>
      </c>
      <c r="D42" s="209" t="s">
        <v>123</v>
      </c>
      <c r="E42" s="210" t="s">
        <v>10</v>
      </c>
      <c r="F42" s="210" t="s">
        <v>252</v>
      </c>
      <c r="G42" s="207">
        <v>3004204</v>
      </c>
      <c r="H42" s="224" t="s">
        <v>454</v>
      </c>
      <c r="I42" s="210" t="s">
        <v>369</v>
      </c>
      <c r="J42" s="208" t="s">
        <v>1077</v>
      </c>
      <c r="K42" s="208"/>
      <c r="L42" s="209" t="s">
        <v>310</v>
      </c>
      <c r="M42" s="208" t="s">
        <v>310</v>
      </c>
      <c r="N42" s="208" t="s">
        <v>1181</v>
      </c>
      <c r="O42" s="214" t="s">
        <v>1337</v>
      </c>
      <c r="P42" s="214" t="s">
        <v>1337</v>
      </c>
      <c r="Q42" s="214" t="s">
        <v>1337</v>
      </c>
      <c r="R42" s="214" t="s">
        <v>1337</v>
      </c>
      <c r="S42" s="214" t="s">
        <v>1337</v>
      </c>
      <c r="T42" s="214" t="s">
        <v>1337</v>
      </c>
      <c r="U42" s="214" t="s">
        <v>1337</v>
      </c>
      <c r="V42" s="214" t="s">
        <v>1337</v>
      </c>
      <c r="W42" s="214" t="s">
        <v>1337</v>
      </c>
      <c r="X42" s="214" t="s">
        <v>1337</v>
      </c>
      <c r="Y42" s="214" t="s">
        <v>1337</v>
      </c>
      <c r="Z42" s="214" t="s">
        <v>1337</v>
      </c>
      <c r="AA42" s="214" t="s">
        <v>1337</v>
      </c>
      <c r="AB42" s="214" t="s">
        <v>1337</v>
      </c>
      <c r="AC42" s="214" t="s">
        <v>1337</v>
      </c>
      <c r="AD42" s="214" t="s">
        <v>0</v>
      </c>
      <c r="AE42" s="214" t="s">
        <v>0</v>
      </c>
      <c r="AF42" s="214" t="s">
        <v>0</v>
      </c>
      <c r="AG42" s="214" t="s">
        <v>1337</v>
      </c>
      <c r="AH42" s="214" t="s">
        <v>1337</v>
      </c>
      <c r="AI42" s="214" t="s">
        <v>0</v>
      </c>
      <c r="AJ42" s="214" t="s">
        <v>1337</v>
      </c>
      <c r="AK42" s="214" t="s">
        <v>1337</v>
      </c>
      <c r="AL42" s="214" t="s">
        <v>1337</v>
      </c>
      <c r="AM42" s="214" t="s">
        <v>1337</v>
      </c>
      <c r="AN42" s="214" t="s">
        <v>1337</v>
      </c>
      <c r="AO42" s="217"/>
      <c r="AP42" s="214" t="s">
        <v>329</v>
      </c>
      <c r="AQ42" s="211"/>
      <c r="AR42" s="212"/>
      <c r="AS42" s="221" t="s">
        <v>1338</v>
      </c>
      <c r="AT42" s="221" t="str">
        <f t="shared" si="0"/>
        <v>○</v>
      </c>
      <c r="AU42" s="221" t="str">
        <f t="shared" si="1"/>
        <v>○</v>
      </c>
      <c r="AV42" s="6" t="s">
        <v>454</v>
      </c>
    </row>
    <row r="43" spans="1:49" ht="33.75">
      <c r="A43" s="250">
        <v>40</v>
      </c>
      <c r="B43" s="233" t="s">
        <v>660</v>
      </c>
      <c r="C43" s="209" t="s">
        <v>1048</v>
      </c>
      <c r="D43" s="209" t="s">
        <v>130</v>
      </c>
      <c r="E43" s="210" t="s">
        <v>9</v>
      </c>
      <c r="F43" s="210" t="s">
        <v>1049</v>
      </c>
      <c r="G43" s="207">
        <v>3001253</v>
      </c>
      <c r="H43" s="224" t="s">
        <v>251</v>
      </c>
      <c r="I43" s="210" t="s">
        <v>370</v>
      </c>
      <c r="J43" s="208"/>
      <c r="K43" s="208"/>
      <c r="L43" s="209" t="s">
        <v>1314</v>
      </c>
      <c r="M43" s="208" t="s">
        <v>1314</v>
      </c>
      <c r="N43" s="208" t="s">
        <v>1315</v>
      </c>
      <c r="O43" s="214" t="s">
        <v>0</v>
      </c>
      <c r="P43" s="214" t="s">
        <v>0</v>
      </c>
      <c r="Q43" s="214" t="s">
        <v>0</v>
      </c>
      <c r="R43" s="214" t="s">
        <v>0</v>
      </c>
      <c r="S43" s="214" t="s">
        <v>0</v>
      </c>
      <c r="T43" s="214" t="s">
        <v>0</v>
      </c>
      <c r="U43" s="214" t="s">
        <v>0</v>
      </c>
      <c r="V43" s="214" t="s">
        <v>0</v>
      </c>
      <c r="W43" s="214" t="s">
        <v>0</v>
      </c>
      <c r="X43" s="214" t="s">
        <v>0</v>
      </c>
      <c r="Y43" s="214" t="s">
        <v>0</v>
      </c>
      <c r="Z43" s="214" t="s">
        <v>0</v>
      </c>
      <c r="AA43" s="214" t="s">
        <v>0</v>
      </c>
      <c r="AB43" s="214" t="s">
        <v>0</v>
      </c>
      <c r="AC43" s="214" t="s">
        <v>0</v>
      </c>
      <c r="AD43" s="214" t="s">
        <v>0</v>
      </c>
      <c r="AE43" s="214" t="s">
        <v>0</v>
      </c>
      <c r="AF43" s="214" t="s">
        <v>0</v>
      </c>
      <c r="AG43" s="214" t="s">
        <v>0</v>
      </c>
      <c r="AH43" s="214" t="s">
        <v>0</v>
      </c>
      <c r="AI43" s="214" t="s">
        <v>0</v>
      </c>
      <c r="AJ43" s="214" t="s">
        <v>1337</v>
      </c>
      <c r="AK43" s="214" t="s">
        <v>0</v>
      </c>
      <c r="AL43" s="214" t="s">
        <v>0</v>
      </c>
      <c r="AM43" s="214" t="s">
        <v>1337</v>
      </c>
      <c r="AN43" s="214" t="s">
        <v>1337</v>
      </c>
      <c r="AO43" s="217" t="s">
        <v>1391</v>
      </c>
      <c r="AP43" s="214" t="s">
        <v>5</v>
      </c>
      <c r="AQ43" s="211"/>
      <c r="AR43" s="212"/>
      <c r="AS43" s="221" t="s">
        <v>1338</v>
      </c>
      <c r="AT43" s="221" t="str">
        <f t="shared" si="0"/>
        <v>○</v>
      </c>
      <c r="AU43" s="221" t="str">
        <f t="shared" si="1"/>
        <v>×</v>
      </c>
      <c r="AV43" s="6" t="s">
        <v>251</v>
      </c>
    </row>
    <row r="44" spans="1:49">
      <c r="A44" s="250">
        <v>41</v>
      </c>
      <c r="B44" s="233" t="s">
        <v>661</v>
      </c>
      <c r="C44" s="209" t="s">
        <v>918</v>
      </c>
      <c r="D44" s="209" t="s">
        <v>25</v>
      </c>
      <c r="E44" s="210" t="s">
        <v>13</v>
      </c>
      <c r="F44" s="210" t="s">
        <v>919</v>
      </c>
      <c r="G44" s="207">
        <v>3050001</v>
      </c>
      <c r="H44" s="224" t="s">
        <v>455</v>
      </c>
      <c r="I44" s="210" t="s">
        <v>371</v>
      </c>
      <c r="J44" s="208"/>
      <c r="K44" s="208"/>
      <c r="L44" s="209" t="s">
        <v>250</v>
      </c>
      <c r="M44" s="208" t="s">
        <v>250</v>
      </c>
      <c r="N44" s="208" t="s">
        <v>1213</v>
      </c>
      <c r="O44" s="214" t="s">
        <v>1337</v>
      </c>
      <c r="P44" s="214" t="s">
        <v>1337</v>
      </c>
      <c r="Q44" s="214" t="s">
        <v>1337</v>
      </c>
      <c r="R44" s="214" t="s">
        <v>1337</v>
      </c>
      <c r="S44" s="214" t="s">
        <v>1337</v>
      </c>
      <c r="T44" s="214" t="s">
        <v>1337</v>
      </c>
      <c r="U44" s="214" t="s">
        <v>0</v>
      </c>
      <c r="V44" s="214" t="s">
        <v>0</v>
      </c>
      <c r="W44" s="214" t="s">
        <v>1337</v>
      </c>
      <c r="X44" s="214" t="s">
        <v>1337</v>
      </c>
      <c r="Y44" s="214" t="s">
        <v>0</v>
      </c>
      <c r="Z44" s="214" t="s">
        <v>0</v>
      </c>
      <c r="AA44" s="214" t="s">
        <v>1337</v>
      </c>
      <c r="AB44" s="214" t="s">
        <v>1337</v>
      </c>
      <c r="AC44" s="214" t="s">
        <v>1337</v>
      </c>
      <c r="AD44" s="214" t="s">
        <v>1337</v>
      </c>
      <c r="AE44" s="214" t="s">
        <v>1337</v>
      </c>
      <c r="AF44" s="214" t="s">
        <v>1337</v>
      </c>
      <c r="AG44" s="214" t="s">
        <v>1337</v>
      </c>
      <c r="AH44" s="214" t="s">
        <v>1337</v>
      </c>
      <c r="AI44" s="214" t="s">
        <v>0</v>
      </c>
      <c r="AJ44" s="214" t="s">
        <v>1337</v>
      </c>
      <c r="AK44" s="214" t="s">
        <v>1337</v>
      </c>
      <c r="AL44" s="214" t="s">
        <v>0</v>
      </c>
      <c r="AM44" s="214" t="s">
        <v>1337</v>
      </c>
      <c r="AN44" s="214" t="s">
        <v>1337</v>
      </c>
      <c r="AO44" s="217"/>
      <c r="AP44" s="214" t="s">
        <v>5</v>
      </c>
      <c r="AQ44" s="211"/>
      <c r="AR44" s="212" t="s">
        <v>1411</v>
      </c>
      <c r="AS44" s="221" t="s">
        <v>1338</v>
      </c>
      <c r="AT44" s="221" t="str">
        <f t="shared" si="0"/>
        <v>○</v>
      </c>
      <c r="AU44" s="221" t="str">
        <f t="shared" si="1"/>
        <v>○</v>
      </c>
      <c r="AV44" s="6" t="s">
        <v>455</v>
      </c>
    </row>
    <row r="45" spans="1:49">
      <c r="A45" s="250">
        <v>42</v>
      </c>
      <c r="B45" s="233" t="s">
        <v>662</v>
      </c>
      <c r="C45" s="209" t="s">
        <v>983</v>
      </c>
      <c r="D45" s="209" t="s">
        <v>64</v>
      </c>
      <c r="E45" s="210" t="s">
        <v>12</v>
      </c>
      <c r="F45" s="210" t="s">
        <v>984</v>
      </c>
      <c r="G45" s="207">
        <v>3050813</v>
      </c>
      <c r="H45" s="224" t="s">
        <v>249</v>
      </c>
      <c r="I45" s="210" t="s">
        <v>372</v>
      </c>
      <c r="J45" s="208"/>
      <c r="K45" s="208"/>
      <c r="L45" s="209" t="s">
        <v>248</v>
      </c>
      <c r="M45" s="208" t="s">
        <v>248</v>
      </c>
      <c r="N45" s="208" t="s">
        <v>1258</v>
      </c>
      <c r="O45" s="214" t="s">
        <v>0</v>
      </c>
      <c r="P45" s="214" t="s">
        <v>0</v>
      </c>
      <c r="Q45" s="214" t="s">
        <v>0</v>
      </c>
      <c r="R45" s="214" t="s">
        <v>0</v>
      </c>
      <c r="S45" s="214" t="s">
        <v>0</v>
      </c>
      <c r="T45" s="214" t="s">
        <v>0</v>
      </c>
      <c r="U45" s="214" t="s">
        <v>0</v>
      </c>
      <c r="V45" s="214" t="s">
        <v>0</v>
      </c>
      <c r="W45" s="214" t="s">
        <v>0</v>
      </c>
      <c r="X45" s="214" t="s">
        <v>0</v>
      </c>
      <c r="Y45" s="214" t="s">
        <v>0</v>
      </c>
      <c r="Z45" s="214" t="s">
        <v>0</v>
      </c>
      <c r="AA45" s="214" t="s">
        <v>0</v>
      </c>
      <c r="AB45" s="214" t="s">
        <v>0</v>
      </c>
      <c r="AC45" s="214" t="s">
        <v>0</v>
      </c>
      <c r="AD45" s="214" t="s">
        <v>0</v>
      </c>
      <c r="AE45" s="214" t="s">
        <v>0</v>
      </c>
      <c r="AF45" s="214" t="s">
        <v>0</v>
      </c>
      <c r="AG45" s="214" t="s">
        <v>1337</v>
      </c>
      <c r="AH45" s="214" t="s">
        <v>0</v>
      </c>
      <c r="AI45" s="214" t="s">
        <v>0</v>
      </c>
      <c r="AJ45" s="214" t="s">
        <v>1337</v>
      </c>
      <c r="AK45" s="214" t="s">
        <v>1337</v>
      </c>
      <c r="AL45" s="214" t="s">
        <v>1337</v>
      </c>
      <c r="AM45" s="214" t="s">
        <v>1337</v>
      </c>
      <c r="AN45" s="214" t="s">
        <v>1337</v>
      </c>
      <c r="AO45" s="217" t="s">
        <v>1382</v>
      </c>
      <c r="AP45" s="214" t="s">
        <v>5</v>
      </c>
      <c r="AQ45" s="211"/>
      <c r="AR45" s="212"/>
      <c r="AS45" s="221" t="s">
        <v>1338</v>
      </c>
      <c r="AT45" s="221" t="str">
        <f t="shared" si="0"/>
        <v>○</v>
      </c>
      <c r="AU45" s="221" t="str">
        <f t="shared" si="1"/>
        <v>×</v>
      </c>
      <c r="AV45" s="6" t="s">
        <v>249</v>
      </c>
    </row>
    <row r="46" spans="1:49" ht="33.75">
      <c r="A46" s="250">
        <v>43</v>
      </c>
      <c r="B46" s="233" t="s">
        <v>663</v>
      </c>
      <c r="C46" s="209" t="s">
        <v>985</v>
      </c>
      <c r="D46" s="209" t="s">
        <v>65</v>
      </c>
      <c r="E46" s="210" t="s">
        <v>12</v>
      </c>
      <c r="F46" s="210" t="s">
        <v>957</v>
      </c>
      <c r="G46" s="207">
        <v>3050817</v>
      </c>
      <c r="H46" s="224" t="s">
        <v>1116</v>
      </c>
      <c r="I46" s="210" t="s">
        <v>373</v>
      </c>
      <c r="J46" s="208"/>
      <c r="K46" s="208"/>
      <c r="L46" s="209"/>
      <c r="M46" s="208"/>
      <c r="N46" s="208"/>
      <c r="O46" s="214" t="s">
        <v>0</v>
      </c>
      <c r="P46" s="214" t="s">
        <v>0</v>
      </c>
      <c r="Q46" s="214" t="s">
        <v>0</v>
      </c>
      <c r="R46" s="214" t="s">
        <v>0</v>
      </c>
      <c r="S46" s="214" t="s">
        <v>0</v>
      </c>
      <c r="T46" s="214" t="s">
        <v>0</v>
      </c>
      <c r="U46" s="214" t="s">
        <v>0</v>
      </c>
      <c r="V46" s="214" t="s">
        <v>0</v>
      </c>
      <c r="W46" s="214" t="s">
        <v>0</v>
      </c>
      <c r="X46" s="214" t="s">
        <v>0</v>
      </c>
      <c r="Y46" s="214" t="s">
        <v>0</v>
      </c>
      <c r="Z46" s="214" t="s">
        <v>0</v>
      </c>
      <c r="AA46" s="214" t="s">
        <v>0</v>
      </c>
      <c r="AB46" s="214" t="s">
        <v>0</v>
      </c>
      <c r="AC46" s="214" t="s">
        <v>0</v>
      </c>
      <c r="AD46" s="214" t="s">
        <v>0</v>
      </c>
      <c r="AE46" s="214" t="s">
        <v>0</v>
      </c>
      <c r="AF46" s="214" t="s">
        <v>0</v>
      </c>
      <c r="AG46" s="214" t="s">
        <v>1337</v>
      </c>
      <c r="AH46" s="214" t="s">
        <v>0</v>
      </c>
      <c r="AI46" s="214" t="s">
        <v>0</v>
      </c>
      <c r="AJ46" s="214" t="s">
        <v>1337</v>
      </c>
      <c r="AK46" s="214" t="s">
        <v>0</v>
      </c>
      <c r="AL46" s="214" t="s">
        <v>0</v>
      </c>
      <c r="AM46" s="214" t="s">
        <v>1337</v>
      </c>
      <c r="AN46" s="214" t="s">
        <v>0</v>
      </c>
      <c r="AO46" s="217"/>
      <c r="AP46" s="214" t="s">
        <v>5</v>
      </c>
      <c r="AQ46" s="211"/>
      <c r="AR46" s="212"/>
      <c r="AS46" s="221" t="s">
        <v>1338</v>
      </c>
      <c r="AT46" s="221" t="str">
        <f t="shared" si="0"/>
        <v>○</v>
      </c>
      <c r="AU46" s="221" t="str">
        <f t="shared" si="1"/>
        <v>×</v>
      </c>
      <c r="AV46" s="6" t="s">
        <v>1489</v>
      </c>
      <c r="AW46" s="7" t="s">
        <v>1490</v>
      </c>
    </row>
    <row r="47" spans="1:49" ht="56.25">
      <c r="A47" s="250">
        <v>44</v>
      </c>
      <c r="B47" s="233" t="s">
        <v>664</v>
      </c>
      <c r="C47" s="209" t="s">
        <v>986</v>
      </c>
      <c r="D47" s="209" t="s">
        <v>66</v>
      </c>
      <c r="E47" s="210" t="s">
        <v>12</v>
      </c>
      <c r="F47" s="210" t="s">
        <v>957</v>
      </c>
      <c r="G47" s="207">
        <v>3050817</v>
      </c>
      <c r="H47" s="224" t="s">
        <v>1117</v>
      </c>
      <c r="I47" s="210" t="s">
        <v>374</v>
      </c>
      <c r="J47" s="208"/>
      <c r="K47" s="208"/>
      <c r="L47" s="209" t="s">
        <v>247</v>
      </c>
      <c r="M47" s="208" t="s">
        <v>247</v>
      </c>
      <c r="N47" s="208" t="s">
        <v>1259</v>
      </c>
      <c r="O47" s="214" t="s">
        <v>0</v>
      </c>
      <c r="P47" s="214" t="s">
        <v>0</v>
      </c>
      <c r="Q47" s="214" t="s">
        <v>0</v>
      </c>
      <c r="R47" s="214" t="s">
        <v>0</v>
      </c>
      <c r="S47" s="214" t="s">
        <v>0</v>
      </c>
      <c r="T47" s="214" t="s">
        <v>0</v>
      </c>
      <c r="U47" s="214" t="s">
        <v>0</v>
      </c>
      <c r="V47" s="214" t="s">
        <v>0</v>
      </c>
      <c r="W47" s="214" t="s">
        <v>0</v>
      </c>
      <c r="X47" s="214" t="s">
        <v>0</v>
      </c>
      <c r="Y47" s="214" t="s">
        <v>0</v>
      </c>
      <c r="Z47" s="214" t="s">
        <v>0</v>
      </c>
      <c r="AA47" s="214" t="s">
        <v>0</v>
      </c>
      <c r="AB47" s="214" t="s">
        <v>1337</v>
      </c>
      <c r="AC47" s="214" t="s">
        <v>1337</v>
      </c>
      <c r="AD47" s="214" t="s">
        <v>0</v>
      </c>
      <c r="AE47" s="214" t="s">
        <v>0</v>
      </c>
      <c r="AF47" s="214" t="s">
        <v>1337</v>
      </c>
      <c r="AG47" s="214" t="s">
        <v>1337</v>
      </c>
      <c r="AH47" s="214" t="s">
        <v>0</v>
      </c>
      <c r="AI47" s="214" t="s">
        <v>0</v>
      </c>
      <c r="AJ47" s="214" t="s">
        <v>1337</v>
      </c>
      <c r="AK47" s="214" t="s">
        <v>1337</v>
      </c>
      <c r="AL47" s="214" t="s">
        <v>1337</v>
      </c>
      <c r="AM47" s="214" t="s">
        <v>1337</v>
      </c>
      <c r="AN47" s="214" t="s">
        <v>1337</v>
      </c>
      <c r="AO47" s="217" t="s">
        <v>1683</v>
      </c>
      <c r="AP47" s="214" t="s">
        <v>5</v>
      </c>
      <c r="AQ47" s="211"/>
      <c r="AR47" s="212"/>
      <c r="AS47" s="221" t="s">
        <v>1338</v>
      </c>
      <c r="AT47" s="221" t="str">
        <f t="shared" si="0"/>
        <v>○</v>
      </c>
      <c r="AU47" s="221" t="str">
        <f t="shared" si="1"/>
        <v>×</v>
      </c>
      <c r="AV47" s="6" t="s">
        <v>1488</v>
      </c>
      <c r="AW47" s="7" t="s">
        <v>1491</v>
      </c>
    </row>
    <row r="48" spans="1:49" ht="56.25">
      <c r="A48" s="250">
        <v>45</v>
      </c>
      <c r="B48" s="233" t="s">
        <v>665</v>
      </c>
      <c r="C48" s="209" t="s">
        <v>246</v>
      </c>
      <c r="D48" s="209" t="s">
        <v>67</v>
      </c>
      <c r="E48" s="210" t="s">
        <v>12</v>
      </c>
      <c r="F48" s="210" t="s">
        <v>245</v>
      </c>
      <c r="G48" s="207">
        <v>3050881</v>
      </c>
      <c r="H48" s="224" t="s">
        <v>1118</v>
      </c>
      <c r="I48" s="210" t="s">
        <v>486</v>
      </c>
      <c r="J48" s="208"/>
      <c r="K48" s="208"/>
      <c r="L48" s="209"/>
      <c r="M48" s="208"/>
      <c r="N48" s="208"/>
      <c r="O48" s="214" t="s">
        <v>0</v>
      </c>
      <c r="P48" s="214" t="s">
        <v>0</v>
      </c>
      <c r="Q48" s="214" t="s">
        <v>0</v>
      </c>
      <c r="R48" s="214" t="s">
        <v>0</v>
      </c>
      <c r="S48" s="214" t="s">
        <v>0</v>
      </c>
      <c r="T48" s="214" t="s">
        <v>1337</v>
      </c>
      <c r="U48" s="214" t="s">
        <v>0</v>
      </c>
      <c r="V48" s="214" t="s">
        <v>0</v>
      </c>
      <c r="W48" s="214" t="s">
        <v>0</v>
      </c>
      <c r="X48" s="214" t="s">
        <v>1337</v>
      </c>
      <c r="Y48" s="214" t="s">
        <v>0</v>
      </c>
      <c r="Z48" s="214" t="s">
        <v>0</v>
      </c>
      <c r="AA48" s="214" t="s">
        <v>1337</v>
      </c>
      <c r="AB48" s="214" t="s">
        <v>1337</v>
      </c>
      <c r="AC48" s="214" t="s">
        <v>1337</v>
      </c>
      <c r="AD48" s="214" t="s">
        <v>0</v>
      </c>
      <c r="AE48" s="214" t="s">
        <v>0</v>
      </c>
      <c r="AF48" s="214" t="s">
        <v>0</v>
      </c>
      <c r="AG48" s="214" t="s">
        <v>1337</v>
      </c>
      <c r="AH48" s="214" t="s">
        <v>1337</v>
      </c>
      <c r="AI48" s="214" t="s">
        <v>0</v>
      </c>
      <c r="AJ48" s="214" t="s">
        <v>0</v>
      </c>
      <c r="AK48" s="214" t="s">
        <v>0</v>
      </c>
      <c r="AL48" s="214" t="s">
        <v>1337</v>
      </c>
      <c r="AM48" s="214" t="s">
        <v>1337</v>
      </c>
      <c r="AN48" s="214" t="s">
        <v>0</v>
      </c>
      <c r="AO48" s="217" t="s">
        <v>1383</v>
      </c>
      <c r="AP48" s="214" t="s">
        <v>5</v>
      </c>
      <c r="AQ48" s="211"/>
      <c r="AR48" s="212" t="s">
        <v>1436</v>
      </c>
      <c r="AS48" s="221" t="s">
        <v>1338</v>
      </c>
      <c r="AT48" s="221" t="str">
        <f t="shared" si="0"/>
        <v>○</v>
      </c>
      <c r="AU48" s="221" t="str">
        <f t="shared" si="1"/>
        <v>○</v>
      </c>
      <c r="AV48" s="6" t="s">
        <v>1118</v>
      </c>
    </row>
    <row r="49" spans="1:49">
      <c r="A49" s="250">
        <v>46</v>
      </c>
      <c r="B49" s="233" t="s">
        <v>856</v>
      </c>
      <c r="C49" s="209" t="s">
        <v>987</v>
      </c>
      <c r="D49" s="209" t="s">
        <v>514</v>
      </c>
      <c r="E49" s="210" t="s">
        <v>149</v>
      </c>
      <c r="F49" s="210" t="s">
        <v>988</v>
      </c>
      <c r="G49" s="207">
        <v>3050814</v>
      </c>
      <c r="H49" s="224" t="s">
        <v>854</v>
      </c>
      <c r="I49" s="210" t="s">
        <v>855</v>
      </c>
      <c r="J49" s="208"/>
      <c r="K49" s="208"/>
      <c r="L49" s="209"/>
      <c r="M49" s="208"/>
      <c r="N49" s="208" t="s">
        <v>1260</v>
      </c>
      <c r="O49" s="214" t="s">
        <v>0</v>
      </c>
      <c r="P49" s="214" t="s">
        <v>0</v>
      </c>
      <c r="Q49" s="214" t="s">
        <v>0</v>
      </c>
      <c r="R49" s="214" t="s">
        <v>0</v>
      </c>
      <c r="S49" s="214" t="s">
        <v>0</v>
      </c>
      <c r="T49" s="214" t="s">
        <v>0</v>
      </c>
      <c r="U49" s="214" t="s">
        <v>0</v>
      </c>
      <c r="V49" s="214" t="s">
        <v>0</v>
      </c>
      <c r="W49" s="214" t="s">
        <v>0</v>
      </c>
      <c r="X49" s="214" t="s">
        <v>0</v>
      </c>
      <c r="Y49" s="214" t="s">
        <v>0</v>
      </c>
      <c r="Z49" s="214" t="s">
        <v>0</v>
      </c>
      <c r="AA49" s="214" t="s">
        <v>0</v>
      </c>
      <c r="AB49" s="214" t="s">
        <v>0</v>
      </c>
      <c r="AC49" s="214" t="s">
        <v>0</v>
      </c>
      <c r="AD49" s="214" t="s">
        <v>0</v>
      </c>
      <c r="AE49" s="214" t="s">
        <v>1337</v>
      </c>
      <c r="AF49" s="214" t="s">
        <v>1337</v>
      </c>
      <c r="AG49" s="214" t="s">
        <v>0</v>
      </c>
      <c r="AH49" s="214" t="s">
        <v>0</v>
      </c>
      <c r="AI49" s="214" t="s">
        <v>0</v>
      </c>
      <c r="AJ49" s="214" t="s">
        <v>1337</v>
      </c>
      <c r="AK49" s="214" t="s">
        <v>1337</v>
      </c>
      <c r="AL49" s="214" t="s">
        <v>1337</v>
      </c>
      <c r="AM49" s="214" t="s">
        <v>1337</v>
      </c>
      <c r="AN49" s="214" t="s">
        <v>1337</v>
      </c>
      <c r="AO49" s="217"/>
      <c r="AP49" s="214" t="s">
        <v>153</v>
      </c>
      <c r="AQ49" s="211" t="s">
        <v>157</v>
      </c>
      <c r="AR49" s="212" t="s">
        <v>1437</v>
      </c>
      <c r="AS49" s="221" t="s">
        <v>1338</v>
      </c>
      <c r="AT49" s="221" t="str">
        <f t="shared" si="0"/>
        <v>○</v>
      </c>
      <c r="AU49" s="221" t="str">
        <f t="shared" si="1"/>
        <v>×</v>
      </c>
      <c r="AV49" s="6" t="s">
        <v>854</v>
      </c>
    </row>
    <row r="50" spans="1:49" ht="33.75">
      <c r="A50" s="250">
        <v>47</v>
      </c>
      <c r="B50" s="233" t="s">
        <v>666</v>
      </c>
      <c r="C50" s="209" t="s">
        <v>890</v>
      </c>
      <c r="D50" s="209" t="s">
        <v>106</v>
      </c>
      <c r="E50" s="210" t="s">
        <v>11</v>
      </c>
      <c r="F50" s="210" t="s">
        <v>889</v>
      </c>
      <c r="G50" s="207">
        <v>3003257</v>
      </c>
      <c r="H50" s="224" t="s">
        <v>1081</v>
      </c>
      <c r="I50" s="210" t="s">
        <v>1082</v>
      </c>
      <c r="J50" s="208"/>
      <c r="K50" s="208"/>
      <c r="L50" s="209" t="s">
        <v>244</v>
      </c>
      <c r="M50" s="208" t="s">
        <v>244</v>
      </c>
      <c r="N50" s="208" t="s">
        <v>1192</v>
      </c>
      <c r="O50" s="214" t="s">
        <v>0</v>
      </c>
      <c r="P50" s="214" t="s">
        <v>0</v>
      </c>
      <c r="Q50" s="214" t="s">
        <v>0</v>
      </c>
      <c r="R50" s="214" t="s">
        <v>0</v>
      </c>
      <c r="S50" s="214" t="s">
        <v>0</v>
      </c>
      <c r="T50" s="214" t="s">
        <v>0</v>
      </c>
      <c r="U50" s="214" t="s">
        <v>0</v>
      </c>
      <c r="V50" s="214" t="s">
        <v>0</v>
      </c>
      <c r="W50" s="214" t="s">
        <v>0</v>
      </c>
      <c r="X50" s="214" t="s">
        <v>0</v>
      </c>
      <c r="Y50" s="214" t="s">
        <v>0</v>
      </c>
      <c r="Z50" s="214" t="s">
        <v>0</v>
      </c>
      <c r="AA50" s="214" t="s">
        <v>0</v>
      </c>
      <c r="AB50" s="214" t="s">
        <v>0</v>
      </c>
      <c r="AC50" s="214" t="s">
        <v>0</v>
      </c>
      <c r="AD50" s="214" t="s">
        <v>0</v>
      </c>
      <c r="AE50" s="214" t="s">
        <v>0</v>
      </c>
      <c r="AF50" s="214" t="s">
        <v>0</v>
      </c>
      <c r="AG50" s="214" t="s">
        <v>0</v>
      </c>
      <c r="AH50" s="214" t="s">
        <v>0</v>
      </c>
      <c r="AI50" s="214" t="s">
        <v>0</v>
      </c>
      <c r="AJ50" s="214" t="s">
        <v>1337</v>
      </c>
      <c r="AK50" s="214" t="s">
        <v>0</v>
      </c>
      <c r="AL50" s="214" t="s">
        <v>0</v>
      </c>
      <c r="AM50" s="214" t="s">
        <v>1337</v>
      </c>
      <c r="AN50" s="214" t="s">
        <v>1337</v>
      </c>
      <c r="AO50" s="217" t="s">
        <v>1355</v>
      </c>
      <c r="AP50" s="214" t="s">
        <v>5</v>
      </c>
      <c r="AQ50" s="211"/>
      <c r="AR50" s="212"/>
      <c r="AS50" s="221" t="s">
        <v>1338</v>
      </c>
      <c r="AT50" s="221" t="str">
        <f t="shared" si="0"/>
        <v>○</v>
      </c>
      <c r="AU50" s="221" t="str">
        <f t="shared" si="1"/>
        <v>×</v>
      </c>
      <c r="AV50" s="6" t="s">
        <v>1492</v>
      </c>
      <c r="AW50" s="7" t="s">
        <v>1493</v>
      </c>
    </row>
    <row r="51" spans="1:49" ht="22.5">
      <c r="A51" s="250">
        <v>48</v>
      </c>
      <c r="B51" s="233" t="s">
        <v>667</v>
      </c>
      <c r="C51" s="209" t="s">
        <v>989</v>
      </c>
      <c r="D51" s="209" t="s">
        <v>68</v>
      </c>
      <c r="E51" s="210" t="s">
        <v>12</v>
      </c>
      <c r="F51" s="210" t="s">
        <v>990</v>
      </c>
      <c r="G51" s="207">
        <v>3050854</v>
      </c>
      <c r="H51" s="224" t="s">
        <v>243</v>
      </c>
      <c r="I51" s="210" t="s">
        <v>490</v>
      </c>
      <c r="J51" s="208"/>
      <c r="K51" s="208"/>
      <c r="L51" s="209" t="s">
        <v>242</v>
      </c>
      <c r="M51" s="208" t="s">
        <v>242</v>
      </c>
      <c r="N51" s="208" t="s">
        <v>1261</v>
      </c>
      <c r="O51" s="214" t="s">
        <v>0</v>
      </c>
      <c r="P51" s="214" t="s">
        <v>0</v>
      </c>
      <c r="Q51" s="214" t="s">
        <v>0</v>
      </c>
      <c r="R51" s="214" t="s">
        <v>0</v>
      </c>
      <c r="S51" s="214" t="s">
        <v>0</v>
      </c>
      <c r="T51" s="214" t="s">
        <v>0</v>
      </c>
      <c r="U51" s="214" t="s">
        <v>0</v>
      </c>
      <c r="V51" s="214" t="s">
        <v>0</v>
      </c>
      <c r="W51" s="214" t="s">
        <v>0</v>
      </c>
      <c r="X51" s="214" t="s">
        <v>0</v>
      </c>
      <c r="Y51" s="214" t="s">
        <v>0</v>
      </c>
      <c r="Z51" s="214" t="s">
        <v>0</v>
      </c>
      <c r="AA51" s="214" t="s">
        <v>0</v>
      </c>
      <c r="AB51" s="214" t="s">
        <v>0</v>
      </c>
      <c r="AC51" s="214" t="s">
        <v>0</v>
      </c>
      <c r="AD51" s="214" t="s">
        <v>0</v>
      </c>
      <c r="AE51" s="214" t="s">
        <v>0</v>
      </c>
      <c r="AF51" s="214" t="s">
        <v>0</v>
      </c>
      <c r="AG51" s="214" t="s">
        <v>1337</v>
      </c>
      <c r="AH51" s="214" t="s">
        <v>0</v>
      </c>
      <c r="AI51" s="214" t="s">
        <v>0</v>
      </c>
      <c r="AJ51" s="214" t="s">
        <v>1337</v>
      </c>
      <c r="AK51" s="214" t="s">
        <v>1337</v>
      </c>
      <c r="AL51" s="215" t="s">
        <v>1337</v>
      </c>
      <c r="AM51" s="214" t="s">
        <v>1337</v>
      </c>
      <c r="AN51" s="214" t="s">
        <v>1337</v>
      </c>
      <c r="AO51" s="217" t="s">
        <v>306</v>
      </c>
      <c r="AP51" s="214" t="s">
        <v>5</v>
      </c>
      <c r="AQ51" s="211"/>
      <c r="AR51" s="212"/>
      <c r="AS51" s="221" t="s">
        <v>1338</v>
      </c>
      <c r="AT51" s="221" t="str">
        <f t="shared" si="0"/>
        <v>○</v>
      </c>
      <c r="AU51" s="221" t="str">
        <f t="shared" si="1"/>
        <v>×</v>
      </c>
      <c r="AV51" s="6" t="s">
        <v>243</v>
      </c>
    </row>
    <row r="52" spans="1:49" ht="33.75">
      <c r="A52" s="250">
        <v>49</v>
      </c>
      <c r="B52" s="233" t="s">
        <v>668</v>
      </c>
      <c r="C52" s="209" t="s">
        <v>241</v>
      </c>
      <c r="D52" s="209" t="s">
        <v>69</v>
      </c>
      <c r="E52" s="210" t="s">
        <v>12</v>
      </c>
      <c r="F52" s="210" t="s">
        <v>245</v>
      </c>
      <c r="G52" s="207">
        <v>3050881</v>
      </c>
      <c r="H52" s="224" t="s">
        <v>1475</v>
      </c>
      <c r="I52" s="210" t="s">
        <v>375</v>
      </c>
      <c r="J52" s="208"/>
      <c r="K52" s="208"/>
      <c r="L52" s="209"/>
      <c r="M52" s="208"/>
      <c r="N52" s="208" t="s">
        <v>1262</v>
      </c>
      <c r="O52" s="214" t="s">
        <v>0</v>
      </c>
      <c r="P52" s="214" t="s">
        <v>0</v>
      </c>
      <c r="Q52" s="214" t="s">
        <v>0</v>
      </c>
      <c r="R52" s="214" t="s">
        <v>0</v>
      </c>
      <c r="S52" s="214" t="s">
        <v>0</v>
      </c>
      <c r="T52" s="214" t="s">
        <v>0</v>
      </c>
      <c r="U52" s="214" t="s">
        <v>0</v>
      </c>
      <c r="V52" s="214" t="s">
        <v>0</v>
      </c>
      <c r="W52" s="214" t="s">
        <v>0</v>
      </c>
      <c r="X52" s="214" t="s">
        <v>0</v>
      </c>
      <c r="Y52" s="214" t="s">
        <v>0</v>
      </c>
      <c r="Z52" s="214" t="s">
        <v>0</v>
      </c>
      <c r="AA52" s="214" t="s">
        <v>0</v>
      </c>
      <c r="AB52" s="214" t="s">
        <v>0</v>
      </c>
      <c r="AC52" s="214" t="s">
        <v>0</v>
      </c>
      <c r="AD52" s="214" t="s">
        <v>0</v>
      </c>
      <c r="AE52" s="214" t="s">
        <v>0</v>
      </c>
      <c r="AF52" s="214" t="s">
        <v>0</v>
      </c>
      <c r="AG52" s="214" t="s">
        <v>0</v>
      </c>
      <c r="AH52" s="214" t="s">
        <v>0</v>
      </c>
      <c r="AI52" s="214" t="s">
        <v>0</v>
      </c>
      <c r="AJ52" s="214" t="s">
        <v>0</v>
      </c>
      <c r="AK52" s="214" t="s">
        <v>0</v>
      </c>
      <c r="AL52" s="214" t="s">
        <v>0</v>
      </c>
      <c r="AM52" s="214" t="s">
        <v>1337</v>
      </c>
      <c r="AN52" s="214" t="s">
        <v>0</v>
      </c>
      <c r="AO52" s="217"/>
      <c r="AP52" s="214" t="s">
        <v>5</v>
      </c>
      <c r="AQ52" s="211"/>
      <c r="AR52" s="212"/>
      <c r="AS52" s="221" t="s">
        <v>1338</v>
      </c>
      <c r="AT52" s="221" t="str">
        <f t="shared" si="0"/>
        <v>×</v>
      </c>
      <c r="AU52" s="221" t="str">
        <f t="shared" si="1"/>
        <v>×</v>
      </c>
      <c r="AV52" s="6" t="s">
        <v>1131</v>
      </c>
      <c r="AW52" s="7" t="s">
        <v>1494</v>
      </c>
    </row>
    <row r="53" spans="1:49" ht="33.75">
      <c r="A53" s="250">
        <v>50</v>
      </c>
      <c r="B53" s="233" t="s">
        <v>669</v>
      </c>
      <c r="C53" s="209" t="s">
        <v>991</v>
      </c>
      <c r="D53" s="209" t="s">
        <v>992</v>
      </c>
      <c r="E53" s="210" t="s">
        <v>12</v>
      </c>
      <c r="F53" s="210" t="s">
        <v>993</v>
      </c>
      <c r="G53" s="207">
        <v>3050056</v>
      </c>
      <c r="H53" s="224" t="s">
        <v>1119</v>
      </c>
      <c r="I53" s="210" t="s">
        <v>376</v>
      </c>
      <c r="J53" s="208"/>
      <c r="K53" s="208"/>
      <c r="L53" s="209" t="s">
        <v>240</v>
      </c>
      <c r="M53" s="208" t="s">
        <v>240</v>
      </c>
      <c r="N53" s="208" t="s">
        <v>1263</v>
      </c>
      <c r="O53" s="214" t="s">
        <v>0</v>
      </c>
      <c r="P53" s="214" t="s">
        <v>0</v>
      </c>
      <c r="Q53" s="214" t="s">
        <v>0</v>
      </c>
      <c r="R53" s="214" t="s">
        <v>0</v>
      </c>
      <c r="S53" s="214" t="s">
        <v>0</v>
      </c>
      <c r="T53" s="214" t="s">
        <v>0</v>
      </c>
      <c r="U53" s="214" t="s">
        <v>0</v>
      </c>
      <c r="V53" s="214" t="s">
        <v>0</v>
      </c>
      <c r="W53" s="214" t="s">
        <v>0</v>
      </c>
      <c r="X53" s="214" t="s">
        <v>1337</v>
      </c>
      <c r="Y53" s="214" t="s">
        <v>0</v>
      </c>
      <c r="Z53" s="214" t="s">
        <v>1337</v>
      </c>
      <c r="AA53" s="214" t="s">
        <v>1337</v>
      </c>
      <c r="AB53" s="214" t="s">
        <v>1337</v>
      </c>
      <c r="AC53" s="214" t="s">
        <v>1337</v>
      </c>
      <c r="AD53" s="214" t="s">
        <v>0</v>
      </c>
      <c r="AE53" s="214" t="s">
        <v>1337</v>
      </c>
      <c r="AF53" s="214" t="s">
        <v>1337</v>
      </c>
      <c r="AG53" s="214" t="s">
        <v>1337</v>
      </c>
      <c r="AH53" s="214" t="s">
        <v>1337</v>
      </c>
      <c r="AI53" s="214" t="s">
        <v>0</v>
      </c>
      <c r="AJ53" s="214" t="s">
        <v>1337</v>
      </c>
      <c r="AK53" s="214" t="s">
        <v>1337</v>
      </c>
      <c r="AL53" s="214" t="s">
        <v>1337</v>
      </c>
      <c r="AM53" s="214" t="s">
        <v>1337</v>
      </c>
      <c r="AN53" s="214" t="s">
        <v>1337</v>
      </c>
      <c r="AO53" s="217" t="s">
        <v>1384</v>
      </c>
      <c r="AP53" s="214" t="s">
        <v>153</v>
      </c>
      <c r="AQ53" s="211" t="s">
        <v>157</v>
      </c>
      <c r="AR53" s="212" t="s">
        <v>1438</v>
      </c>
      <c r="AS53" s="221" t="s">
        <v>1338</v>
      </c>
      <c r="AT53" s="221" t="str">
        <f t="shared" si="0"/>
        <v>○</v>
      </c>
      <c r="AU53" s="221" t="str">
        <f t="shared" si="1"/>
        <v>○</v>
      </c>
      <c r="AV53" s="6" t="s">
        <v>1119</v>
      </c>
    </row>
    <row r="54" spans="1:49">
      <c r="A54" s="250">
        <v>51</v>
      </c>
      <c r="B54" s="233" t="s">
        <v>670</v>
      </c>
      <c r="C54" s="209" t="s">
        <v>239</v>
      </c>
      <c r="D54" s="209" t="s">
        <v>124</v>
      </c>
      <c r="E54" s="210" t="s">
        <v>10</v>
      </c>
      <c r="F54" s="210" t="s">
        <v>884</v>
      </c>
      <c r="G54" s="207">
        <v>3004354</v>
      </c>
      <c r="H54" s="224" t="s">
        <v>1078</v>
      </c>
      <c r="I54" s="210" t="s">
        <v>377</v>
      </c>
      <c r="J54" s="208"/>
      <c r="K54" s="208"/>
      <c r="L54" s="209" t="s">
        <v>1182</v>
      </c>
      <c r="M54" s="208" t="s">
        <v>1182</v>
      </c>
      <c r="N54" s="208" t="s">
        <v>1183</v>
      </c>
      <c r="O54" s="214" t="s">
        <v>0</v>
      </c>
      <c r="P54" s="214" t="s">
        <v>0</v>
      </c>
      <c r="Q54" s="214" t="s">
        <v>0</v>
      </c>
      <c r="R54" s="214" t="s">
        <v>0</v>
      </c>
      <c r="S54" s="214" t="s">
        <v>0</v>
      </c>
      <c r="T54" s="214" t="s">
        <v>0</v>
      </c>
      <c r="U54" s="214" t="s">
        <v>0</v>
      </c>
      <c r="V54" s="214" t="s">
        <v>0</v>
      </c>
      <c r="W54" s="214" t="s">
        <v>0</v>
      </c>
      <c r="X54" s="214" t="s">
        <v>1337</v>
      </c>
      <c r="Y54" s="214" t="s">
        <v>1337</v>
      </c>
      <c r="Z54" s="214" t="s">
        <v>1337</v>
      </c>
      <c r="AA54" s="214" t="s">
        <v>0</v>
      </c>
      <c r="AB54" s="214" t="s">
        <v>0</v>
      </c>
      <c r="AC54" s="214" t="s">
        <v>1337</v>
      </c>
      <c r="AD54" s="214" t="s">
        <v>0</v>
      </c>
      <c r="AE54" s="214" t="s">
        <v>1337</v>
      </c>
      <c r="AF54" s="214" t="s">
        <v>1337</v>
      </c>
      <c r="AG54" s="214" t="s">
        <v>1337</v>
      </c>
      <c r="AH54" s="214" t="s">
        <v>1337</v>
      </c>
      <c r="AI54" s="214" t="s">
        <v>0</v>
      </c>
      <c r="AJ54" s="214" t="s">
        <v>1337</v>
      </c>
      <c r="AK54" s="214" t="s">
        <v>1337</v>
      </c>
      <c r="AL54" s="214" t="s">
        <v>1337</v>
      </c>
      <c r="AM54" s="214" t="s">
        <v>1337</v>
      </c>
      <c r="AN54" s="214" t="s">
        <v>1337</v>
      </c>
      <c r="AO54" s="217" t="s">
        <v>1351</v>
      </c>
      <c r="AP54" s="214" t="s">
        <v>5</v>
      </c>
      <c r="AQ54" s="211"/>
      <c r="AR54" s="212"/>
      <c r="AS54" s="221" t="s">
        <v>1338</v>
      </c>
      <c r="AT54" s="221" t="str">
        <f t="shared" si="0"/>
        <v>○</v>
      </c>
      <c r="AU54" s="221" t="str">
        <f t="shared" si="1"/>
        <v>○</v>
      </c>
      <c r="AV54" s="6" t="s">
        <v>1078</v>
      </c>
    </row>
    <row r="55" spans="1:49">
      <c r="A55" s="250">
        <v>52</v>
      </c>
      <c r="B55" s="233" t="s">
        <v>671</v>
      </c>
      <c r="C55" s="209" t="s">
        <v>238</v>
      </c>
      <c r="D55" s="209" t="s">
        <v>107</v>
      </c>
      <c r="E55" s="210" t="s">
        <v>11</v>
      </c>
      <c r="F55" s="210" t="s">
        <v>889</v>
      </c>
      <c r="G55" s="207">
        <v>3003257</v>
      </c>
      <c r="H55" s="224" t="s">
        <v>456</v>
      </c>
      <c r="I55" s="210" t="s">
        <v>378</v>
      </c>
      <c r="J55" s="208"/>
      <c r="K55" s="208"/>
      <c r="L55" s="209" t="s">
        <v>237</v>
      </c>
      <c r="M55" s="208" t="s">
        <v>237</v>
      </c>
      <c r="N55" s="208" t="s">
        <v>1193</v>
      </c>
      <c r="O55" s="214" t="s">
        <v>0</v>
      </c>
      <c r="P55" s="214" t="s">
        <v>0</v>
      </c>
      <c r="Q55" s="214" t="s">
        <v>0</v>
      </c>
      <c r="R55" s="214" t="s">
        <v>0</v>
      </c>
      <c r="S55" s="214" t="s">
        <v>0</v>
      </c>
      <c r="T55" s="214" t="s">
        <v>0</v>
      </c>
      <c r="U55" s="214" t="s">
        <v>0</v>
      </c>
      <c r="V55" s="214" t="s">
        <v>0</v>
      </c>
      <c r="W55" s="214" t="s">
        <v>0</v>
      </c>
      <c r="X55" s="214" t="s">
        <v>0</v>
      </c>
      <c r="Y55" s="214" t="s">
        <v>0</v>
      </c>
      <c r="Z55" s="214" t="s">
        <v>0</v>
      </c>
      <c r="AA55" s="214" t="s">
        <v>0</v>
      </c>
      <c r="AB55" s="214" t="s">
        <v>0</v>
      </c>
      <c r="AC55" s="214" t="s">
        <v>0</v>
      </c>
      <c r="AD55" s="214" t="s">
        <v>0</v>
      </c>
      <c r="AE55" s="214" t="s">
        <v>0</v>
      </c>
      <c r="AF55" s="214" t="s">
        <v>0</v>
      </c>
      <c r="AG55" s="214" t="s">
        <v>1337</v>
      </c>
      <c r="AH55" s="214" t="s">
        <v>0</v>
      </c>
      <c r="AI55" s="214" t="s">
        <v>0</v>
      </c>
      <c r="AJ55" s="214" t="s">
        <v>0</v>
      </c>
      <c r="AK55" s="214" t="s">
        <v>0</v>
      </c>
      <c r="AL55" s="214" t="s">
        <v>0</v>
      </c>
      <c r="AM55" s="214" t="s">
        <v>1337</v>
      </c>
      <c r="AN55" s="214" t="s">
        <v>0</v>
      </c>
      <c r="AO55" s="217"/>
      <c r="AP55" s="214" t="s">
        <v>153</v>
      </c>
      <c r="AQ55" s="211" t="s">
        <v>157</v>
      </c>
      <c r="AR55" s="212" t="s">
        <v>1402</v>
      </c>
      <c r="AS55" s="221" t="s">
        <v>1338</v>
      </c>
      <c r="AT55" s="221" t="str">
        <f t="shared" si="0"/>
        <v>×</v>
      </c>
      <c r="AU55" s="221" t="str">
        <f t="shared" si="1"/>
        <v>×</v>
      </c>
      <c r="AV55" s="6" t="s">
        <v>456</v>
      </c>
    </row>
    <row r="56" spans="1:49">
      <c r="A56" s="250">
        <v>53</v>
      </c>
      <c r="B56" s="233" t="s">
        <v>672</v>
      </c>
      <c r="C56" s="209" t="s">
        <v>994</v>
      </c>
      <c r="D56" s="209" t="s">
        <v>70</v>
      </c>
      <c r="E56" s="210" t="s">
        <v>12</v>
      </c>
      <c r="F56" s="210" t="s">
        <v>957</v>
      </c>
      <c r="G56" s="207">
        <v>3050817</v>
      </c>
      <c r="H56" s="224" t="s">
        <v>1120</v>
      </c>
      <c r="I56" s="210" t="s">
        <v>487</v>
      </c>
      <c r="J56" s="208"/>
      <c r="K56" s="208"/>
      <c r="L56" s="209"/>
      <c r="M56" s="208"/>
      <c r="N56" s="208"/>
      <c r="O56" s="214" t="s">
        <v>8</v>
      </c>
      <c r="P56" s="214" t="s">
        <v>8</v>
      </c>
      <c r="Q56" s="214" t="s">
        <v>8</v>
      </c>
      <c r="R56" s="214" t="s">
        <v>8</v>
      </c>
      <c r="S56" s="214" t="s">
        <v>8</v>
      </c>
      <c r="T56" s="214" t="s">
        <v>8</v>
      </c>
      <c r="U56" s="214" t="s">
        <v>8</v>
      </c>
      <c r="V56" s="214" t="s">
        <v>8</v>
      </c>
      <c r="W56" s="214" t="s">
        <v>8</v>
      </c>
      <c r="X56" s="214" t="s">
        <v>8</v>
      </c>
      <c r="Y56" s="214" t="s">
        <v>0</v>
      </c>
      <c r="Z56" s="214" t="s">
        <v>0</v>
      </c>
      <c r="AA56" s="214" t="s">
        <v>8</v>
      </c>
      <c r="AB56" s="214" t="s">
        <v>8</v>
      </c>
      <c r="AC56" s="214" t="s">
        <v>8</v>
      </c>
      <c r="AD56" s="214" t="s">
        <v>8</v>
      </c>
      <c r="AE56" s="214" t="s">
        <v>0</v>
      </c>
      <c r="AF56" s="214" t="s">
        <v>0</v>
      </c>
      <c r="AG56" s="214" t="s">
        <v>8</v>
      </c>
      <c r="AH56" s="214" t="s">
        <v>8</v>
      </c>
      <c r="AI56" s="214" t="s">
        <v>8</v>
      </c>
      <c r="AJ56" s="214" t="s">
        <v>8</v>
      </c>
      <c r="AK56" s="214" t="s">
        <v>1338</v>
      </c>
      <c r="AL56" s="214" t="s">
        <v>1338</v>
      </c>
      <c r="AM56" s="214" t="s">
        <v>1338</v>
      </c>
      <c r="AN56" s="214" t="s">
        <v>8</v>
      </c>
      <c r="AO56" s="217"/>
      <c r="AP56" s="214" t="s">
        <v>445</v>
      </c>
      <c r="AQ56" s="211" t="s">
        <v>327</v>
      </c>
      <c r="AR56" s="212" t="s">
        <v>328</v>
      </c>
      <c r="AS56" s="221" t="s">
        <v>1338</v>
      </c>
      <c r="AT56" s="221" t="str">
        <f t="shared" si="0"/>
        <v>○</v>
      </c>
      <c r="AU56" s="221" t="str">
        <f t="shared" si="1"/>
        <v>×</v>
      </c>
      <c r="AV56" s="6" t="s">
        <v>1120</v>
      </c>
    </row>
    <row r="57" spans="1:49" ht="45">
      <c r="A57" s="250">
        <v>54</v>
      </c>
      <c r="B57" s="233" t="s">
        <v>673</v>
      </c>
      <c r="C57" s="209" t="s">
        <v>920</v>
      </c>
      <c r="D57" s="209" t="s">
        <v>26</v>
      </c>
      <c r="E57" s="210" t="s">
        <v>13</v>
      </c>
      <c r="F57" s="210" t="s">
        <v>908</v>
      </c>
      <c r="G57" s="207">
        <v>3050003</v>
      </c>
      <c r="H57" s="224" t="s">
        <v>457</v>
      </c>
      <c r="I57" s="210" t="s">
        <v>379</v>
      </c>
      <c r="J57" s="208"/>
      <c r="K57" s="208"/>
      <c r="L57" s="209" t="s">
        <v>236</v>
      </c>
      <c r="M57" s="208" t="s">
        <v>236</v>
      </c>
      <c r="N57" s="208" t="s">
        <v>1214</v>
      </c>
      <c r="O57" s="214" t="s">
        <v>1337</v>
      </c>
      <c r="P57" s="214" t="s">
        <v>1337</v>
      </c>
      <c r="Q57" s="214" t="s">
        <v>1337</v>
      </c>
      <c r="R57" s="214" t="s">
        <v>1337</v>
      </c>
      <c r="S57" s="214" t="s">
        <v>1337</v>
      </c>
      <c r="T57" s="214" t="s">
        <v>1337</v>
      </c>
      <c r="U57" s="214" t="s">
        <v>0</v>
      </c>
      <c r="V57" s="214" t="s">
        <v>0</v>
      </c>
      <c r="W57" s="214" t="s">
        <v>1337</v>
      </c>
      <c r="X57" s="214" t="s">
        <v>1337</v>
      </c>
      <c r="Y57" s="214" t="s">
        <v>0</v>
      </c>
      <c r="Z57" s="214" t="s">
        <v>0</v>
      </c>
      <c r="AA57" s="214" t="s">
        <v>1337</v>
      </c>
      <c r="AB57" s="214" t="s">
        <v>1337</v>
      </c>
      <c r="AC57" s="214" t="s">
        <v>1337</v>
      </c>
      <c r="AD57" s="214" t="s">
        <v>0</v>
      </c>
      <c r="AE57" s="214" t="s">
        <v>1337</v>
      </c>
      <c r="AF57" s="214" t="s">
        <v>1337</v>
      </c>
      <c r="AG57" s="214" t="s">
        <v>1337</v>
      </c>
      <c r="AH57" s="214" t="s">
        <v>1337</v>
      </c>
      <c r="AI57" s="214" t="s">
        <v>1337</v>
      </c>
      <c r="AJ57" s="214" t="s">
        <v>1337</v>
      </c>
      <c r="AK57" s="214" t="s">
        <v>1337</v>
      </c>
      <c r="AL57" s="214" t="s">
        <v>1337</v>
      </c>
      <c r="AM57" s="214" t="s">
        <v>1337</v>
      </c>
      <c r="AN57" s="214" t="s">
        <v>1337</v>
      </c>
      <c r="AO57" s="217" t="s">
        <v>1361</v>
      </c>
      <c r="AP57" s="214" t="s">
        <v>5</v>
      </c>
      <c r="AQ57" s="211"/>
      <c r="AR57" s="212"/>
      <c r="AS57" s="221" t="s">
        <v>1338</v>
      </c>
      <c r="AT57" s="221" t="str">
        <f t="shared" si="0"/>
        <v>○</v>
      </c>
      <c r="AU57" s="221" t="str">
        <f t="shared" si="1"/>
        <v>○</v>
      </c>
      <c r="AV57" s="6" t="s">
        <v>457</v>
      </c>
    </row>
    <row r="58" spans="1:49" ht="45">
      <c r="A58" s="250">
        <v>55</v>
      </c>
      <c r="B58" s="233" t="s">
        <v>674</v>
      </c>
      <c r="C58" s="209" t="s">
        <v>995</v>
      </c>
      <c r="D58" s="209" t="s">
        <v>71</v>
      </c>
      <c r="E58" s="210" t="s">
        <v>12</v>
      </c>
      <c r="F58" s="210" t="s">
        <v>969</v>
      </c>
      <c r="G58" s="207">
        <v>3050834</v>
      </c>
      <c r="H58" s="224" t="s">
        <v>1121</v>
      </c>
      <c r="I58" s="210" t="s">
        <v>380</v>
      </c>
      <c r="J58" s="208"/>
      <c r="K58" s="208"/>
      <c r="L58" s="209"/>
      <c r="M58" s="208"/>
      <c r="N58" s="208"/>
      <c r="O58" s="214" t="s">
        <v>1337</v>
      </c>
      <c r="P58" s="214" t="s">
        <v>1337</v>
      </c>
      <c r="Q58" s="214" t="s">
        <v>1337</v>
      </c>
      <c r="R58" s="214" t="s">
        <v>1337</v>
      </c>
      <c r="S58" s="214" t="s">
        <v>1337</v>
      </c>
      <c r="T58" s="214" t="s">
        <v>1337</v>
      </c>
      <c r="U58" s="214" t="s">
        <v>0</v>
      </c>
      <c r="V58" s="214" t="s">
        <v>0</v>
      </c>
      <c r="W58" s="214" t="s">
        <v>1337</v>
      </c>
      <c r="X58" s="214" t="s">
        <v>1337</v>
      </c>
      <c r="Y58" s="214" t="s">
        <v>0</v>
      </c>
      <c r="Z58" s="214" t="s">
        <v>0</v>
      </c>
      <c r="AA58" s="214" t="s">
        <v>1337</v>
      </c>
      <c r="AB58" s="214" t="s">
        <v>1337</v>
      </c>
      <c r="AC58" s="214" t="s">
        <v>1337</v>
      </c>
      <c r="AD58" s="214" t="s">
        <v>0</v>
      </c>
      <c r="AE58" s="214" t="s">
        <v>0</v>
      </c>
      <c r="AF58" s="214" t="s">
        <v>1337</v>
      </c>
      <c r="AG58" s="214" t="s">
        <v>1337</v>
      </c>
      <c r="AH58" s="214" t="s">
        <v>1337</v>
      </c>
      <c r="AI58" s="214" t="s">
        <v>0</v>
      </c>
      <c r="AJ58" s="214" t="s">
        <v>1337</v>
      </c>
      <c r="AK58" s="214" t="s">
        <v>1337</v>
      </c>
      <c r="AL58" s="214" t="s">
        <v>1337</v>
      </c>
      <c r="AM58" s="214" t="s">
        <v>1337</v>
      </c>
      <c r="AN58" s="214" t="s">
        <v>0</v>
      </c>
      <c r="AO58" s="217" t="s">
        <v>1385</v>
      </c>
      <c r="AP58" s="214" t="s">
        <v>5</v>
      </c>
      <c r="AQ58" s="211"/>
      <c r="AR58" s="212" t="s">
        <v>1439</v>
      </c>
      <c r="AS58" s="221" t="s">
        <v>1338</v>
      </c>
      <c r="AT58" s="221" t="str">
        <f t="shared" si="0"/>
        <v>○</v>
      </c>
      <c r="AU58" s="221" t="str">
        <f t="shared" si="1"/>
        <v>○</v>
      </c>
      <c r="AV58" s="6" t="s">
        <v>1121</v>
      </c>
    </row>
    <row r="59" spans="1:49" ht="90">
      <c r="A59" s="250">
        <v>56</v>
      </c>
      <c r="B59" s="233" t="s">
        <v>675</v>
      </c>
      <c r="C59" s="209" t="s">
        <v>996</v>
      </c>
      <c r="D59" s="209" t="s">
        <v>72</v>
      </c>
      <c r="E59" s="210" t="s">
        <v>12</v>
      </c>
      <c r="F59" s="210" t="s">
        <v>967</v>
      </c>
      <c r="G59" s="207">
        <v>3050861</v>
      </c>
      <c r="H59" s="224" t="s">
        <v>235</v>
      </c>
      <c r="I59" s="210" t="s">
        <v>381</v>
      </c>
      <c r="J59" s="209"/>
      <c r="K59" s="208"/>
      <c r="L59" s="209" t="s">
        <v>333</v>
      </c>
      <c r="M59" s="208" t="s">
        <v>333</v>
      </c>
      <c r="N59" s="208" t="s">
        <v>1264</v>
      </c>
      <c r="O59" s="214" t="s">
        <v>0</v>
      </c>
      <c r="P59" s="214" t="s">
        <v>0</v>
      </c>
      <c r="Q59" s="214" t="s">
        <v>0</v>
      </c>
      <c r="R59" s="214" t="s">
        <v>0</v>
      </c>
      <c r="S59" s="214" t="s">
        <v>0</v>
      </c>
      <c r="T59" s="214" t="s">
        <v>0</v>
      </c>
      <c r="U59" s="214" t="s">
        <v>0</v>
      </c>
      <c r="V59" s="214" t="s">
        <v>0</v>
      </c>
      <c r="W59" s="214" t="s">
        <v>0</v>
      </c>
      <c r="X59" s="214" t="s">
        <v>0</v>
      </c>
      <c r="Y59" s="214" t="s">
        <v>0</v>
      </c>
      <c r="Z59" s="214" t="s">
        <v>0</v>
      </c>
      <c r="AA59" s="214" t="s">
        <v>0</v>
      </c>
      <c r="AB59" s="214" t="s">
        <v>0</v>
      </c>
      <c r="AC59" s="214" t="s">
        <v>0</v>
      </c>
      <c r="AD59" s="214" t="s">
        <v>0</v>
      </c>
      <c r="AE59" s="214" t="s">
        <v>0</v>
      </c>
      <c r="AF59" s="214" t="s">
        <v>0</v>
      </c>
      <c r="AG59" s="214" t="s">
        <v>0</v>
      </c>
      <c r="AH59" s="214" t="s">
        <v>0</v>
      </c>
      <c r="AI59" s="214" t="s">
        <v>0</v>
      </c>
      <c r="AJ59" s="214" t="s">
        <v>1337</v>
      </c>
      <c r="AK59" s="215" t="s">
        <v>1337</v>
      </c>
      <c r="AL59" s="215" t="s">
        <v>1337</v>
      </c>
      <c r="AM59" s="214" t="s">
        <v>1337</v>
      </c>
      <c r="AN59" s="214" t="s">
        <v>1337</v>
      </c>
      <c r="AO59" s="217" t="s">
        <v>1726</v>
      </c>
      <c r="AP59" s="214" t="s">
        <v>5</v>
      </c>
      <c r="AQ59" s="211"/>
      <c r="AR59" s="212"/>
      <c r="AS59" s="221" t="s">
        <v>1338</v>
      </c>
      <c r="AT59" s="221" t="str">
        <f t="shared" si="0"/>
        <v>○</v>
      </c>
      <c r="AU59" s="221" t="str">
        <f t="shared" si="1"/>
        <v>×</v>
      </c>
      <c r="AV59" s="6" t="s">
        <v>235</v>
      </c>
    </row>
    <row r="60" spans="1:49">
      <c r="A60" s="250">
        <v>57</v>
      </c>
      <c r="B60" s="233" t="s">
        <v>676</v>
      </c>
      <c r="C60" s="209" t="s">
        <v>234</v>
      </c>
      <c r="D60" s="209" t="s">
        <v>108</v>
      </c>
      <c r="E60" s="210" t="s">
        <v>11</v>
      </c>
      <c r="F60" s="210" t="s">
        <v>891</v>
      </c>
      <c r="G60" s="207">
        <v>3002617</v>
      </c>
      <c r="H60" s="224" t="s">
        <v>233</v>
      </c>
      <c r="I60" s="210" t="s">
        <v>382</v>
      </c>
      <c r="J60" s="208"/>
      <c r="K60" s="208"/>
      <c r="L60" s="209" t="s">
        <v>232</v>
      </c>
      <c r="M60" s="208" t="s">
        <v>232</v>
      </c>
      <c r="N60" s="208" t="s">
        <v>1194</v>
      </c>
      <c r="O60" s="214" t="s">
        <v>1337</v>
      </c>
      <c r="P60" s="214" t="s">
        <v>1337</v>
      </c>
      <c r="Q60" s="214" t="s">
        <v>1337</v>
      </c>
      <c r="R60" s="214" t="s">
        <v>1337</v>
      </c>
      <c r="S60" s="214" t="s">
        <v>1337</v>
      </c>
      <c r="T60" s="214" t="s">
        <v>1337</v>
      </c>
      <c r="U60" s="214" t="s">
        <v>0</v>
      </c>
      <c r="V60" s="214" t="s">
        <v>0</v>
      </c>
      <c r="W60" s="214" t="s">
        <v>1337</v>
      </c>
      <c r="X60" s="214" t="s">
        <v>1337</v>
      </c>
      <c r="Y60" s="214" t="s">
        <v>1337</v>
      </c>
      <c r="Z60" s="214" t="s">
        <v>1337</v>
      </c>
      <c r="AA60" s="214" t="s">
        <v>1337</v>
      </c>
      <c r="AB60" s="214" t="s">
        <v>1337</v>
      </c>
      <c r="AC60" s="214" t="s">
        <v>1337</v>
      </c>
      <c r="AD60" s="214" t="s">
        <v>1337</v>
      </c>
      <c r="AE60" s="214" t="s">
        <v>1337</v>
      </c>
      <c r="AF60" s="214" t="s">
        <v>1337</v>
      </c>
      <c r="AG60" s="214" t="s">
        <v>1337</v>
      </c>
      <c r="AH60" s="214" t="s">
        <v>1337</v>
      </c>
      <c r="AI60" s="214" t="s">
        <v>0</v>
      </c>
      <c r="AJ60" s="214" t="s">
        <v>1337</v>
      </c>
      <c r="AK60" s="214" t="s">
        <v>1337</v>
      </c>
      <c r="AL60" s="214" t="s">
        <v>1337</v>
      </c>
      <c r="AM60" s="214" t="s">
        <v>1337</v>
      </c>
      <c r="AN60" s="214" t="s">
        <v>1337</v>
      </c>
      <c r="AO60" s="217"/>
      <c r="AP60" s="214" t="s">
        <v>153</v>
      </c>
      <c r="AQ60" s="211" t="s">
        <v>157</v>
      </c>
      <c r="AR60" s="212" t="s">
        <v>1403</v>
      </c>
      <c r="AS60" s="221" t="s">
        <v>1338</v>
      </c>
      <c r="AT60" s="221" t="str">
        <f t="shared" si="0"/>
        <v>○</v>
      </c>
      <c r="AU60" s="221" t="str">
        <f t="shared" si="1"/>
        <v>○</v>
      </c>
      <c r="AV60" s="6" t="s">
        <v>233</v>
      </c>
    </row>
    <row r="61" spans="1:49" ht="33.75">
      <c r="A61" s="250">
        <v>58</v>
      </c>
      <c r="B61" s="233" t="s">
        <v>677</v>
      </c>
      <c r="C61" s="209" t="s">
        <v>921</v>
      </c>
      <c r="D61" s="209" t="s">
        <v>27</v>
      </c>
      <c r="E61" s="210" t="s">
        <v>13</v>
      </c>
      <c r="F61" s="210" t="s">
        <v>231</v>
      </c>
      <c r="G61" s="207">
        <v>3050043</v>
      </c>
      <c r="H61" s="224" t="s">
        <v>1091</v>
      </c>
      <c r="I61" s="210" t="s">
        <v>383</v>
      </c>
      <c r="J61" s="208"/>
      <c r="K61" s="208"/>
      <c r="L61" s="209"/>
      <c r="M61" s="208"/>
      <c r="N61" s="208"/>
      <c r="O61" s="214" t="s">
        <v>0</v>
      </c>
      <c r="P61" s="214" t="s">
        <v>0</v>
      </c>
      <c r="Q61" s="214" t="s">
        <v>0</v>
      </c>
      <c r="R61" s="214" t="s">
        <v>0</v>
      </c>
      <c r="S61" s="214" t="s">
        <v>0</v>
      </c>
      <c r="T61" s="214" t="s">
        <v>0</v>
      </c>
      <c r="U61" s="214" t="s">
        <v>0</v>
      </c>
      <c r="V61" s="214" t="s">
        <v>0</v>
      </c>
      <c r="W61" s="214" t="s">
        <v>0</v>
      </c>
      <c r="X61" s="214" t="s">
        <v>0</v>
      </c>
      <c r="Y61" s="214" t="s">
        <v>0</v>
      </c>
      <c r="Z61" s="214" t="s">
        <v>0</v>
      </c>
      <c r="AA61" s="214" t="s">
        <v>0</v>
      </c>
      <c r="AB61" s="214" t="s">
        <v>0</v>
      </c>
      <c r="AC61" s="214" t="s">
        <v>0</v>
      </c>
      <c r="AD61" s="214" t="s">
        <v>0</v>
      </c>
      <c r="AE61" s="214" t="s">
        <v>0</v>
      </c>
      <c r="AF61" s="214" t="s">
        <v>0</v>
      </c>
      <c r="AG61" s="214" t="s">
        <v>1337</v>
      </c>
      <c r="AH61" s="214" t="s">
        <v>0</v>
      </c>
      <c r="AI61" s="214" t="s">
        <v>0</v>
      </c>
      <c r="AJ61" s="214" t="s">
        <v>0</v>
      </c>
      <c r="AK61" s="214" t="s">
        <v>0</v>
      </c>
      <c r="AL61" s="214" t="s">
        <v>0</v>
      </c>
      <c r="AM61" s="214" t="s">
        <v>1337</v>
      </c>
      <c r="AN61" s="214" t="s">
        <v>0</v>
      </c>
      <c r="AO61" s="217" t="s">
        <v>1362</v>
      </c>
      <c r="AP61" s="214" t="s">
        <v>153</v>
      </c>
      <c r="AQ61" s="211" t="s">
        <v>327</v>
      </c>
      <c r="AR61" s="212" t="s">
        <v>1412</v>
      </c>
      <c r="AS61" s="221" t="s">
        <v>1338</v>
      </c>
      <c r="AT61" s="221" t="str">
        <f t="shared" si="0"/>
        <v>×</v>
      </c>
      <c r="AU61" s="221" t="str">
        <f t="shared" si="1"/>
        <v>×</v>
      </c>
      <c r="AV61" s="6" t="s">
        <v>1091</v>
      </c>
    </row>
    <row r="62" spans="1:49">
      <c r="A62" s="250">
        <v>59</v>
      </c>
      <c r="B62" s="233" t="s">
        <v>678</v>
      </c>
      <c r="C62" s="209" t="s">
        <v>922</v>
      </c>
      <c r="D62" s="209" t="s">
        <v>28</v>
      </c>
      <c r="E62" s="210" t="s">
        <v>13</v>
      </c>
      <c r="F62" s="210" t="s">
        <v>923</v>
      </c>
      <c r="G62" s="207">
        <v>3050018</v>
      </c>
      <c r="H62" s="224" t="s">
        <v>500</v>
      </c>
      <c r="I62" s="210" t="s">
        <v>483</v>
      </c>
      <c r="J62" s="208"/>
      <c r="K62" s="208"/>
      <c r="L62" s="209" t="s">
        <v>501</v>
      </c>
      <c r="M62" s="208" t="s">
        <v>501</v>
      </c>
      <c r="N62" s="208" t="s">
        <v>1215</v>
      </c>
      <c r="O62" s="214" t="s">
        <v>0</v>
      </c>
      <c r="P62" s="214" t="s">
        <v>0</v>
      </c>
      <c r="Q62" s="214" t="s">
        <v>0</v>
      </c>
      <c r="R62" s="214" t="s">
        <v>0</v>
      </c>
      <c r="S62" s="214" t="s">
        <v>1337</v>
      </c>
      <c r="T62" s="214" t="s">
        <v>1337</v>
      </c>
      <c r="U62" s="214" t="s">
        <v>0</v>
      </c>
      <c r="V62" s="214" t="s">
        <v>0</v>
      </c>
      <c r="W62" s="214" t="s">
        <v>0</v>
      </c>
      <c r="X62" s="214" t="s">
        <v>1337</v>
      </c>
      <c r="Y62" s="214" t="s">
        <v>0</v>
      </c>
      <c r="Z62" s="214" t="s">
        <v>0</v>
      </c>
      <c r="AA62" s="214" t="s">
        <v>1337</v>
      </c>
      <c r="AB62" s="214" t="s">
        <v>0</v>
      </c>
      <c r="AC62" s="214" t="s">
        <v>1337</v>
      </c>
      <c r="AD62" s="214" t="s">
        <v>0</v>
      </c>
      <c r="AE62" s="214" t="s">
        <v>0</v>
      </c>
      <c r="AF62" s="214" t="s">
        <v>1337</v>
      </c>
      <c r="AG62" s="214" t="s">
        <v>1337</v>
      </c>
      <c r="AH62" s="214" t="s">
        <v>0</v>
      </c>
      <c r="AI62" s="214" t="s">
        <v>0</v>
      </c>
      <c r="AJ62" s="214" t="s">
        <v>1337</v>
      </c>
      <c r="AK62" s="215" t="s">
        <v>1337</v>
      </c>
      <c r="AL62" s="214" t="s">
        <v>1337</v>
      </c>
      <c r="AM62" s="214" t="s">
        <v>1337</v>
      </c>
      <c r="AN62" s="214" t="s">
        <v>1337</v>
      </c>
      <c r="AO62" s="217"/>
      <c r="AP62" s="214" t="s">
        <v>5</v>
      </c>
      <c r="AQ62" s="211"/>
      <c r="AR62" s="212"/>
      <c r="AS62" s="221" t="s">
        <v>1338</v>
      </c>
      <c r="AT62" s="221" t="str">
        <f t="shared" si="0"/>
        <v>○</v>
      </c>
      <c r="AU62" s="221" t="str">
        <f t="shared" si="1"/>
        <v>×</v>
      </c>
      <c r="AV62" s="6" t="s">
        <v>500</v>
      </c>
    </row>
    <row r="63" spans="1:49">
      <c r="A63" s="250">
        <v>60</v>
      </c>
      <c r="B63" s="312" t="s">
        <v>1746</v>
      </c>
      <c r="C63" s="303" t="s">
        <v>1744</v>
      </c>
      <c r="D63" s="209" t="s">
        <v>73</v>
      </c>
      <c r="E63" s="210" t="s">
        <v>12</v>
      </c>
      <c r="F63" s="210" t="s">
        <v>997</v>
      </c>
      <c r="G63" s="207">
        <v>3050046</v>
      </c>
      <c r="H63" s="224" t="s">
        <v>230</v>
      </c>
      <c r="I63" s="210" t="s">
        <v>384</v>
      </c>
      <c r="J63" s="208"/>
      <c r="K63" s="208"/>
      <c r="L63" s="209" t="s">
        <v>229</v>
      </c>
      <c r="M63" s="208" t="s">
        <v>229</v>
      </c>
      <c r="N63" s="208" t="s">
        <v>1265</v>
      </c>
      <c r="O63" s="214" t="s">
        <v>1337</v>
      </c>
      <c r="P63" s="214" t="s">
        <v>1337</v>
      </c>
      <c r="Q63" s="214" t="s">
        <v>1337</v>
      </c>
      <c r="R63" s="214" t="s">
        <v>1337</v>
      </c>
      <c r="S63" s="214" t="s">
        <v>1337</v>
      </c>
      <c r="T63" s="214" t="s">
        <v>1337</v>
      </c>
      <c r="U63" s="214" t="s">
        <v>1337</v>
      </c>
      <c r="V63" s="214" t="s">
        <v>1337</v>
      </c>
      <c r="W63" s="214" t="s">
        <v>1337</v>
      </c>
      <c r="X63" s="214" t="s">
        <v>1337</v>
      </c>
      <c r="Y63" s="214" t="s">
        <v>1337</v>
      </c>
      <c r="Z63" s="214" t="s">
        <v>1337</v>
      </c>
      <c r="AA63" s="214" t="s">
        <v>1337</v>
      </c>
      <c r="AB63" s="214" t="s">
        <v>1337</v>
      </c>
      <c r="AC63" s="214" t="s">
        <v>1337</v>
      </c>
      <c r="AD63" s="214" t="s">
        <v>0</v>
      </c>
      <c r="AE63" s="214" t="s">
        <v>0</v>
      </c>
      <c r="AF63" s="214" t="s">
        <v>1337</v>
      </c>
      <c r="AG63" s="214" t="s">
        <v>1337</v>
      </c>
      <c r="AH63" s="214" t="s">
        <v>1337</v>
      </c>
      <c r="AI63" s="214" t="s">
        <v>1337</v>
      </c>
      <c r="AJ63" s="214" t="s">
        <v>0</v>
      </c>
      <c r="AK63" s="214" t="s">
        <v>0</v>
      </c>
      <c r="AL63" s="214" t="s">
        <v>0</v>
      </c>
      <c r="AM63" s="214" t="s">
        <v>0</v>
      </c>
      <c r="AN63" s="214" t="s">
        <v>0</v>
      </c>
      <c r="AO63" s="217"/>
      <c r="AP63" s="214" t="s">
        <v>5</v>
      </c>
      <c r="AQ63" s="211"/>
      <c r="AR63" s="212" t="s">
        <v>1440</v>
      </c>
      <c r="AS63" s="221" t="s">
        <v>1338</v>
      </c>
      <c r="AT63" s="221" t="str">
        <f t="shared" si="0"/>
        <v>○</v>
      </c>
      <c r="AU63" s="221" t="str">
        <f t="shared" si="1"/>
        <v>○</v>
      </c>
      <c r="AV63" s="6" t="s">
        <v>230</v>
      </c>
    </row>
    <row r="64" spans="1:49" ht="33.75">
      <c r="A64" s="250">
        <v>61</v>
      </c>
      <c r="B64" s="233" t="s">
        <v>680</v>
      </c>
      <c r="C64" s="209" t="s">
        <v>1050</v>
      </c>
      <c r="D64" s="209" t="s">
        <v>131</v>
      </c>
      <c r="E64" s="210" t="s">
        <v>9</v>
      </c>
      <c r="F64" s="210" t="s">
        <v>1051</v>
      </c>
      <c r="G64" s="207">
        <v>3001253</v>
      </c>
      <c r="H64" s="224" t="s">
        <v>458</v>
      </c>
      <c r="I64" s="210" t="s">
        <v>385</v>
      </c>
      <c r="J64" s="208"/>
      <c r="K64" s="208"/>
      <c r="L64" s="209"/>
      <c r="M64" s="208"/>
      <c r="N64" s="208" t="s">
        <v>1316</v>
      </c>
      <c r="O64" s="214" t="s">
        <v>0</v>
      </c>
      <c r="P64" s="214" t="s">
        <v>0</v>
      </c>
      <c r="Q64" s="214" t="s">
        <v>0</v>
      </c>
      <c r="R64" s="214" t="s">
        <v>0</v>
      </c>
      <c r="S64" s="214" t="s">
        <v>0</v>
      </c>
      <c r="T64" s="214" t="s">
        <v>0</v>
      </c>
      <c r="U64" s="214" t="s">
        <v>0</v>
      </c>
      <c r="V64" s="214" t="s">
        <v>0</v>
      </c>
      <c r="W64" s="214" t="s">
        <v>0</v>
      </c>
      <c r="X64" s="214" t="s">
        <v>0</v>
      </c>
      <c r="Y64" s="214" t="s">
        <v>0</v>
      </c>
      <c r="Z64" s="214" t="s">
        <v>0</v>
      </c>
      <c r="AA64" s="214" t="s">
        <v>0</v>
      </c>
      <c r="AB64" s="214" t="s">
        <v>0</v>
      </c>
      <c r="AC64" s="214" t="s">
        <v>0</v>
      </c>
      <c r="AD64" s="214" t="s">
        <v>0</v>
      </c>
      <c r="AE64" s="214" t="s">
        <v>0</v>
      </c>
      <c r="AF64" s="214" t="s">
        <v>0</v>
      </c>
      <c r="AG64" s="214" t="s">
        <v>1337</v>
      </c>
      <c r="AH64" s="214" t="s">
        <v>0</v>
      </c>
      <c r="AI64" s="214" t="s">
        <v>0</v>
      </c>
      <c r="AJ64" s="214" t="s">
        <v>1337</v>
      </c>
      <c r="AK64" s="214" t="s">
        <v>1337</v>
      </c>
      <c r="AL64" s="214" t="s">
        <v>0</v>
      </c>
      <c r="AM64" s="214" t="s">
        <v>1337</v>
      </c>
      <c r="AN64" s="214" t="s">
        <v>1337</v>
      </c>
      <c r="AO64" s="217" t="s">
        <v>326</v>
      </c>
      <c r="AP64" s="214" t="s">
        <v>5</v>
      </c>
      <c r="AQ64" s="211"/>
      <c r="AR64" s="212" t="s">
        <v>1468</v>
      </c>
      <c r="AS64" s="221" t="s">
        <v>1338</v>
      </c>
      <c r="AT64" s="221" t="str">
        <f t="shared" si="0"/>
        <v>○</v>
      </c>
      <c r="AU64" s="221" t="str">
        <f t="shared" si="1"/>
        <v>×</v>
      </c>
      <c r="AV64" s="6" t="s">
        <v>458</v>
      </c>
    </row>
    <row r="65" spans="1:49">
      <c r="A65" s="250">
        <v>62</v>
      </c>
      <c r="B65" s="233" t="s">
        <v>681</v>
      </c>
      <c r="C65" s="209" t="s">
        <v>1052</v>
      </c>
      <c r="D65" s="209" t="s">
        <v>1053</v>
      </c>
      <c r="E65" s="210" t="s">
        <v>9</v>
      </c>
      <c r="F65" s="210" t="s">
        <v>1054</v>
      </c>
      <c r="G65" s="207">
        <v>3001266</v>
      </c>
      <c r="H65" s="224" t="s">
        <v>228</v>
      </c>
      <c r="I65" s="210" t="s">
        <v>386</v>
      </c>
      <c r="J65" s="208"/>
      <c r="K65" s="208"/>
      <c r="L65" s="209" t="s">
        <v>227</v>
      </c>
      <c r="M65" s="208" t="s">
        <v>227</v>
      </c>
      <c r="N65" s="208" t="s">
        <v>1317</v>
      </c>
      <c r="O65" s="214" t="s">
        <v>1337</v>
      </c>
      <c r="P65" s="214" t="s">
        <v>1337</v>
      </c>
      <c r="Q65" s="214" t="s">
        <v>1337</v>
      </c>
      <c r="R65" s="214" t="s">
        <v>1337</v>
      </c>
      <c r="S65" s="214" t="s">
        <v>1337</v>
      </c>
      <c r="T65" s="214" t="s">
        <v>1337</v>
      </c>
      <c r="U65" s="214" t="s">
        <v>0</v>
      </c>
      <c r="V65" s="214" t="s">
        <v>0</v>
      </c>
      <c r="W65" s="214" t="s">
        <v>1337</v>
      </c>
      <c r="X65" s="214" t="s">
        <v>1337</v>
      </c>
      <c r="Y65" s="214" t="s">
        <v>0</v>
      </c>
      <c r="Z65" s="214" t="s">
        <v>0</v>
      </c>
      <c r="AA65" s="214" t="s">
        <v>1337</v>
      </c>
      <c r="AB65" s="214" t="s">
        <v>1337</v>
      </c>
      <c r="AC65" s="214" t="s">
        <v>1337</v>
      </c>
      <c r="AD65" s="214" t="s">
        <v>0</v>
      </c>
      <c r="AE65" s="214" t="s">
        <v>0</v>
      </c>
      <c r="AF65" s="214" t="s">
        <v>1337</v>
      </c>
      <c r="AG65" s="214" t="s">
        <v>1337</v>
      </c>
      <c r="AH65" s="214" t="s">
        <v>1337</v>
      </c>
      <c r="AI65" s="214" t="s">
        <v>0</v>
      </c>
      <c r="AJ65" s="214" t="s">
        <v>1337</v>
      </c>
      <c r="AK65" s="214" t="s">
        <v>0</v>
      </c>
      <c r="AL65" s="214" t="s">
        <v>1337</v>
      </c>
      <c r="AM65" s="214" t="s">
        <v>1337</v>
      </c>
      <c r="AN65" s="214" t="s">
        <v>1337</v>
      </c>
      <c r="AO65" s="217"/>
      <c r="AP65" s="214" t="s">
        <v>5</v>
      </c>
      <c r="AQ65" s="211"/>
      <c r="AR65" s="212"/>
      <c r="AS65" s="221" t="s">
        <v>1338</v>
      </c>
      <c r="AT65" s="221" t="str">
        <f t="shared" si="0"/>
        <v>○</v>
      </c>
      <c r="AU65" s="221" t="str">
        <f t="shared" si="1"/>
        <v>○</v>
      </c>
      <c r="AV65" s="6" t="s">
        <v>228</v>
      </c>
    </row>
    <row r="66" spans="1:49">
      <c r="A66" s="250">
        <v>63</v>
      </c>
      <c r="B66" s="233" t="s">
        <v>682</v>
      </c>
      <c r="C66" s="209" t="s">
        <v>998</v>
      </c>
      <c r="D66" s="209" t="s">
        <v>74</v>
      </c>
      <c r="E66" s="210" t="s">
        <v>12</v>
      </c>
      <c r="F66" s="210" t="s">
        <v>226</v>
      </c>
      <c r="G66" s="207">
        <v>3050873</v>
      </c>
      <c r="H66" s="224" t="s">
        <v>459</v>
      </c>
      <c r="I66" s="210" t="s">
        <v>387</v>
      </c>
      <c r="J66" s="208"/>
      <c r="K66" s="208"/>
      <c r="L66" s="209" t="s">
        <v>1266</v>
      </c>
      <c r="M66" s="208" t="s">
        <v>1266</v>
      </c>
      <c r="N66" s="208" t="s">
        <v>1267</v>
      </c>
      <c r="O66" s="214" t="s">
        <v>1337</v>
      </c>
      <c r="P66" s="214" t="s">
        <v>1337</v>
      </c>
      <c r="Q66" s="214" t="s">
        <v>1337</v>
      </c>
      <c r="R66" s="214" t="s">
        <v>1337</v>
      </c>
      <c r="S66" s="214" t="s">
        <v>1337</v>
      </c>
      <c r="T66" s="214" t="s">
        <v>1337</v>
      </c>
      <c r="U66" s="214" t="s">
        <v>1337</v>
      </c>
      <c r="V66" s="214" t="s">
        <v>1337</v>
      </c>
      <c r="W66" s="214" t="s">
        <v>1337</v>
      </c>
      <c r="X66" s="214" t="s">
        <v>1337</v>
      </c>
      <c r="Y66" s="214" t="s">
        <v>1338</v>
      </c>
      <c r="Z66" s="214" t="s">
        <v>1338</v>
      </c>
      <c r="AA66" s="214" t="s">
        <v>1337</v>
      </c>
      <c r="AB66" s="214" t="s">
        <v>1337</v>
      </c>
      <c r="AC66" s="214" t="s">
        <v>1337</v>
      </c>
      <c r="AD66" s="214" t="s">
        <v>0</v>
      </c>
      <c r="AE66" s="214" t="s">
        <v>1338</v>
      </c>
      <c r="AF66" s="214" t="s">
        <v>1337</v>
      </c>
      <c r="AG66" s="214" t="s">
        <v>1337</v>
      </c>
      <c r="AH66" s="214" t="s">
        <v>1337</v>
      </c>
      <c r="AI66" s="214" t="s">
        <v>0</v>
      </c>
      <c r="AJ66" s="214" t="s">
        <v>1337</v>
      </c>
      <c r="AK66" s="214" t="s">
        <v>0</v>
      </c>
      <c r="AL66" s="214" t="s">
        <v>0</v>
      </c>
      <c r="AM66" s="214" t="s">
        <v>1337</v>
      </c>
      <c r="AN66" s="214" t="s">
        <v>0</v>
      </c>
      <c r="AO66" s="217"/>
      <c r="AP66" s="214" t="s">
        <v>153</v>
      </c>
      <c r="AQ66" s="211" t="s">
        <v>157</v>
      </c>
      <c r="AR66" s="212" t="s">
        <v>1441</v>
      </c>
      <c r="AS66" s="221" t="s">
        <v>1338</v>
      </c>
      <c r="AT66" s="221" t="str">
        <f t="shared" si="0"/>
        <v>○</v>
      </c>
      <c r="AU66" s="221" t="str">
        <f t="shared" si="1"/>
        <v>○</v>
      </c>
      <c r="AV66" s="6" t="s">
        <v>459</v>
      </c>
    </row>
    <row r="67" spans="1:49">
      <c r="A67" s="250">
        <v>64</v>
      </c>
      <c r="B67" s="233" t="s">
        <v>683</v>
      </c>
      <c r="C67" s="209" t="s">
        <v>999</v>
      </c>
      <c r="D67" s="209" t="s">
        <v>75</v>
      </c>
      <c r="E67" s="210" t="s">
        <v>12</v>
      </c>
      <c r="F67" s="210" t="s">
        <v>957</v>
      </c>
      <c r="G67" s="207">
        <v>3050817</v>
      </c>
      <c r="H67" s="224" t="s">
        <v>225</v>
      </c>
      <c r="I67" s="210" t="s">
        <v>388</v>
      </c>
      <c r="J67" s="208"/>
      <c r="K67" s="208"/>
      <c r="L67" s="209" t="s">
        <v>334</v>
      </c>
      <c r="M67" s="208" t="s">
        <v>334</v>
      </c>
      <c r="N67" s="208" t="s">
        <v>1268</v>
      </c>
      <c r="O67" s="214" t="s">
        <v>0</v>
      </c>
      <c r="P67" s="214" t="s">
        <v>0</v>
      </c>
      <c r="Q67" s="214" t="s">
        <v>0</v>
      </c>
      <c r="R67" s="214" t="s">
        <v>0</v>
      </c>
      <c r="S67" s="214" t="s">
        <v>0</v>
      </c>
      <c r="T67" s="214" t="s">
        <v>0</v>
      </c>
      <c r="U67" s="214" t="s">
        <v>0</v>
      </c>
      <c r="V67" s="214" t="s">
        <v>0</v>
      </c>
      <c r="W67" s="214" t="s">
        <v>0</v>
      </c>
      <c r="X67" s="214" t="s">
        <v>0</v>
      </c>
      <c r="Y67" s="214" t="s">
        <v>0</v>
      </c>
      <c r="Z67" s="214" t="s">
        <v>0</v>
      </c>
      <c r="AA67" s="214" t="s">
        <v>0</v>
      </c>
      <c r="AB67" s="214" t="s">
        <v>0</v>
      </c>
      <c r="AC67" s="214" t="s">
        <v>0</v>
      </c>
      <c r="AD67" s="214" t="s">
        <v>0</v>
      </c>
      <c r="AE67" s="214" t="s">
        <v>0</v>
      </c>
      <c r="AF67" s="214" t="s">
        <v>0</v>
      </c>
      <c r="AG67" s="214" t="s">
        <v>0</v>
      </c>
      <c r="AH67" s="214" t="s">
        <v>0</v>
      </c>
      <c r="AI67" s="214" t="s">
        <v>0</v>
      </c>
      <c r="AJ67" s="214" t="s">
        <v>1337</v>
      </c>
      <c r="AK67" s="214" t="s">
        <v>0</v>
      </c>
      <c r="AL67" s="214" t="s">
        <v>0</v>
      </c>
      <c r="AM67" s="214" t="s">
        <v>1337</v>
      </c>
      <c r="AN67" s="214" t="s">
        <v>1337</v>
      </c>
      <c r="AO67" s="217"/>
      <c r="AP67" s="214" t="s">
        <v>5</v>
      </c>
      <c r="AQ67" s="211"/>
      <c r="AR67" s="212"/>
      <c r="AS67" s="221" t="s">
        <v>1338</v>
      </c>
      <c r="AT67" s="221" t="str">
        <f t="shared" si="0"/>
        <v>○</v>
      </c>
      <c r="AU67" s="221" t="str">
        <f t="shared" si="1"/>
        <v>×</v>
      </c>
      <c r="AV67" s="6" t="s">
        <v>225</v>
      </c>
    </row>
    <row r="68" spans="1:49" ht="67.5">
      <c r="A68" s="250">
        <v>65</v>
      </c>
      <c r="B68" s="233" t="s">
        <v>684</v>
      </c>
      <c r="C68" s="209" t="s">
        <v>924</v>
      </c>
      <c r="D68" s="209" t="s">
        <v>29</v>
      </c>
      <c r="E68" s="210" t="s">
        <v>13</v>
      </c>
      <c r="F68" s="210" t="s">
        <v>231</v>
      </c>
      <c r="G68" s="207">
        <v>3050043</v>
      </c>
      <c r="H68" s="224" t="s">
        <v>224</v>
      </c>
      <c r="I68" s="210" t="s">
        <v>389</v>
      </c>
      <c r="J68" s="208"/>
      <c r="K68" s="208"/>
      <c r="L68" s="209" t="s">
        <v>509</v>
      </c>
      <c r="M68" s="208" t="s">
        <v>509</v>
      </c>
      <c r="N68" s="208" t="s">
        <v>1216</v>
      </c>
      <c r="O68" s="214" t="s">
        <v>0</v>
      </c>
      <c r="P68" s="214" t="s">
        <v>0</v>
      </c>
      <c r="Q68" s="214" t="s">
        <v>0</v>
      </c>
      <c r="R68" s="214" t="s">
        <v>0</v>
      </c>
      <c r="S68" s="214" t="s">
        <v>0</v>
      </c>
      <c r="T68" s="214" t="s">
        <v>0</v>
      </c>
      <c r="U68" s="214" t="s">
        <v>0</v>
      </c>
      <c r="V68" s="214" t="s">
        <v>0</v>
      </c>
      <c r="W68" s="214" t="s">
        <v>0</v>
      </c>
      <c r="X68" s="214" t="s">
        <v>1337</v>
      </c>
      <c r="Y68" s="214" t="s">
        <v>1337</v>
      </c>
      <c r="Z68" s="214" t="s">
        <v>1337</v>
      </c>
      <c r="AA68" s="214" t="s">
        <v>0</v>
      </c>
      <c r="AB68" s="214" t="s">
        <v>1337</v>
      </c>
      <c r="AC68" s="214" t="s">
        <v>1337</v>
      </c>
      <c r="AD68" s="214" t="s">
        <v>0</v>
      </c>
      <c r="AE68" s="214" t="s">
        <v>1337</v>
      </c>
      <c r="AF68" s="214" t="s">
        <v>1337</v>
      </c>
      <c r="AG68" s="214" t="s">
        <v>1337</v>
      </c>
      <c r="AH68" s="214" t="s">
        <v>1337</v>
      </c>
      <c r="AI68" s="214" t="s">
        <v>1337</v>
      </c>
      <c r="AJ68" s="214" t="s">
        <v>1337</v>
      </c>
      <c r="AK68" s="214" t="s">
        <v>1337</v>
      </c>
      <c r="AL68" s="214" t="s">
        <v>1337</v>
      </c>
      <c r="AM68" s="214" t="s">
        <v>1337</v>
      </c>
      <c r="AN68" s="214" t="s">
        <v>1337</v>
      </c>
      <c r="AO68" s="217" t="s">
        <v>1363</v>
      </c>
      <c r="AP68" s="214" t="s">
        <v>5</v>
      </c>
      <c r="AQ68" s="211"/>
      <c r="AR68" s="212"/>
      <c r="AS68" s="221" t="s">
        <v>1338</v>
      </c>
      <c r="AT68" s="221" t="str">
        <f t="shared" si="0"/>
        <v>○</v>
      </c>
      <c r="AU68" s="221" t="str">
        <f t="shared" si="1"/>
        <v>○</v>
      </c>
      <c r="AV68" s="6" t="s">
        <v>224</v>
      </c>
    </row>
    <row r="69" spans="1:49" ht="33.75">
      <c r="A69" s="250">
        <v>66</v>
      </c>
      <c r="B69" s="233" t="s">
        <v>685</v>
      </c>
      <c r="C69" s="209" t="s">
        <v>223</v>
      </c>
      <c r="D69" s="209" t="s">
        <v>30</v>
      </c>
      <c r="E69" s="210" t="s">
        <v>13</v>
      </c>
      <c r="F69" s="210" t="s">
        <v>919</v>
      </c>
      <c r="G69" s="207">
        <v>3050001</v>
      </c>
      <c r="H69" s="224" t="s">
        <v>1092</v>
      </c>
      <c r="I69" s="210" t="s">
        <v>390</v>
      </c>
      <c r="J69" s="208"/>
      <c r="K69" s="208"/>
      <c r="L69" s="209"/>
      <c r="M69" s="208"/>
      <c r="N69" s="208"/>
      <c r="O69" s="214" t="s">
        <v>0</v>
      </c>
      <c r="P69" s="214" t="s">
        <v>0</v>
      </c>
      <c r="Q69" s="214" t="s">
        <v>0</v>
      </c>
      <c r="R69" s="214" t="s">
        <v>0</v>
      </c>
      <c r="S69" s="214" t="s">
        <v>1337</v>
      </c>
      <c r="T69" s="214" t="s">
        <v>1337</v>
      </c>
      <c r="U69" s="214" t="s">
        <v>1337</v>
      </c>
      <c r="V69" s="214" t="s">
        <v>1337</v>
      </c>
      <c r="W69" s="214" t="s">
        <v>1337</v>
      </c>
      <c r="X69" s="214" t="s">
        <v>1337</v>
      </c>
      <c r="Y69" s="214" t="s">
        <v>1337</v>
      </c>
      <c r="Z69" s="214" t="s">
        <v>1337</v>
      </c>
      <c r="AA69" s="214" t="s">
        <v>1337</v>
      </c>
      <c r="AB69" s="214" t="s">
        <v>1337</v>
      </c>
      <c r="AC69" s="214" t="s">
        <v>1337</v>
      </c>
      <c r="AD69" s="214" t="s">
        <v>0</v>
      </c>
      <c r="AE69" s="214" t="s">
        <v>0</v>
      </c>
      <c r="AF69" s="214" t="s">
        <v>0</v>
      </c>
      <c r="AG69" s="214" t="s">
        <v>1337</v>
      </c>
      <c r="AH69" s="214" t="s">
        <v>0</v>
      </c>
      <c r="AI69" s="214" t="s">
        <v>0</v>
      </c>
      <c r="AJ69" s="214" t="s">
        <v>1337</v>
      </c>
      <c r="AK69" s="214" t="s">
        <v>1337</v>
      </c>
      <c r="AL69" s="214" t="s">
        <v>1337</v>
      </c>
      <c r="AM69" s="214" t="s">
        <v>1337</v>
      </c>
      <c r="AN69" s="214" t="s">
        <v>1337</v>
      </c>
      <c r="AO69" s="217" t="s">
        <v>1364</v>
      </c>
      <c r="AP69" s="214" t="s">
        <v>5</v>
      </c>
      <c r="AQ69" s="211"/>
      <c r="AR69" s="212" t="s">
        <v>1413</v>
      </c>
      <c r="AS69" s="221" t="s">
        <v>1338</v>
      </c>
      <c r="AT69" s="221" t="str">
        <f t="shared" ref="AT69:AT132" si="2">IF(COUNTIF(O69:AF69,"○")+COUNTIF(AJ69:AL69,"○")&gt;0,"○","×")</f>
        <v>○</v>
      </c>
      <c r="AU69" s="221" t="str">
        <f t="shared" ref="AU69:AU132" si="3">AH69</f>
        <v>×</v>
      </c>
      <c r="AV69" s="6" t="s">
        <v>1092</v>
      </c>
    </row>
    <row r="70" spans="1:49" ht="24">
      <c r="A70" s="250">
        <v>67</v>
      </c>
      <c r="B70" s="233" t="s">
        <v>686</v>
      </c>
      <c r="C70" s="209" t="s">
        <v>925</v>
      </c>
      <c r="D70" s="209" t="s">
        <v>31</v>
      </c>
      <c r="E70" s="210" t="s">
        <v>13</v>
      </c>
      <c r="F70" s="210" t="s">
        <v>926</v>
      </c>
      <c r="G70" s="207">
        <v>3050032</v>
      </c>
      <c r="H70" s="224" t="s">
        <v>1476</v>
      </c>
      <c r="I70" s="210" t="s">
        <v>391</v>
      </c>
      <c r="J70" s="208"/>
      <c r="K70" s="208" t="s">
        <v>186</v>
      </c>
      <c r="L70" s="209" t="s">
        <v>317</v>
      </c>
      <c r="M70" s="208" t="s">
        <v>317</v>
      </c>
      <c r="N70" s="208" t="s">
        <v>1217</v>
      </c>
      <c r="O70" s="214" t="s">
        <v>0</v>
      </c>
      <c r="P70" s="214" t="s">
        <v>0</v>
      </c>
      <c r="Q70" s="214" t="s">
        <v>0</v>
      </c>
      <c r="R70" s="214" t="s">
        <v>0</v>
      </c>
      <c r="S70" s="214" t="s">
        <v>0</v>
      </c>
      <c r="T70" s="214" t="s">
        <v>0</v>
      </c>
      <c r="U70" s="214" t="s">
        <v>0</v>
      </c>
      <c r="V70" s="214" t="s">
        <v>0</v>
      </c>
      <c r="W70" s="214" t="s">
        <v>0</v>
      </c>
      <c r="X70" s="214" t="s">
        <v>0</v>
      </c>
      <c r="Y70" s="214" t="s">
        <v>0</v>
      </c>
      <c r="Z70" s="214" t="s">
        <v>0</v>
      </c>
      <c r="AA70" s="214" t="s">
        <v>0</v>
      </c>
      <c r="AB70" s="214" t="s">
        <v>0</v>
      </c>
      <c r="AC70" s="214" t="s">
        <v>0</v>
      </c>
      <c r="AD70" s="214" t="s">
        <v>0</v>
      </c>
      <c r="AE70" s="214" t="s">
        <v>0</v>
      </c>
      <c r="AF70" s="214" t="s">
        <v>0</v>
      </c>
      <c r="AG70" s="214" t="s">
        <v>1337</v>
      </c>
      <c r="AH70" s="214" t="s">
        <v>0</v>
      </c>
      <c r="AI70" s="214" t="s">
        <v>0</v>
      </c>
      <c r="AJ70" s="214" t="s">
        <v>1337</v>
      </c>
      <c r="AK70" s="214" t="s">
        <v>1337</v>
      </c>
      <c r="AL70" s="214" t="s">
        <v>1337</v>
      </c>
      <c r="AM70" s="214" t="s">
        <v>1337</v>
      </c>
      <c r="AN70" s="215" t="s">
        <v>1337</v>
      </c>
      <c r="AO70" s="217" t="s">
        <v>306</v>
      </c>
      <c r="AP70" s="214" t="s">
        <v>5</v>
      </c>
      <c r="AQ70" s="211"/>
      <c r="AR70" s="212" t="s">
        <v>1414</v>
      </c>
      <c r="AS70" s="221" t="s">
        <v>1338</v>
      </c>
      <c r="AT70" s="221" t="str">
        <f t="shared" si="2"/>
        <v>○</v>
      </c>
      <c r="AU70" s="221" t="str">
        <f t="shared" si="3"/>
        <v>×</v>
      </c>
      <c r="AV70" s="6" t="s">
        <v>1495</v>
      </c>
      <c r="AW70" s="7" t="s">
        <v>1496</v>
      </c>
    </row>
    <row r="71" spans="1:49" ht="22.5">
      <c r="A71" s="250">
        <v>68</v>
      </c>
      <c r="B71" s="233" t="s">
        <v>687</v>
      </c>
      <c r="C71" s="209" t="s">
        <v>927</v>
      </c>
      <c r="D71" s="209" t="s">
        <v>32</v>
      </c>
      <c r="E71" s="210" t="s">
        <v>13</v>
      </c>
      <c r="F71" s="210" t="s">
        <v>231</v>
      </c>
      <c r="G71" s="207">
        <v>3050043</v>
      </c>
      <c r="H71" s="224" t="s">
        <v>222</v>
      </c>
      <c r="I71" s="210" t="s">
        <v>392</v>
      </c>
      <c r="J71" s="208"/>
      <c r="K71" s="208"/>
      <c r="L71" s="209" t="s">
        <v>510</v>
      </c>
      <c r="M71" s="208" t="s">
        <v>510</v>
      </c>
      <c r="N71" s="208" t="s">
        <v>1218</v>
      </c>
      <c r="O71" s="214" t="s">
        <v>0</v>
      </c>
      <c r="P71" s="214" t="s">
        <v>0</v>
      </c>
      <c r="Q71" s="214" t="s">
        <v>0</v>
      </c>
      <c r="R71" s="214" t="s">
        <v>0</v>
      </c>
      <c r="S71" s="214" t="s">
        <v>0</v>
      </c>
      <c r="T71" s="214" t="s">
        <v>0</v>
      </c>
      <c r="U71" s="214" t="s">
        <v>0</v>
      </c>
      <c r="V71" s="214" t="s">
        <v>0</v>
      </c>
      <c r="W71" s="214" t="s">
        <v>0</v>
      </c>
      <c r="X71" s="214" t="s">
        <v>0</v>
      </c>
      <c r="Y71" s="214" t="s">
        <v>0</v>
      </c>
      <c r="Z71" s="214" t="s">
        <v>0</v>
      </c>
      <c r="AA71" s="214" t="s">
        <v>0</v>
      </c>
      <c r="AB71" s="214" t="s">
        <v>0</v>
      </c>
      <c r="AC71" s="214" t="s">
        <v>0</v>
      </c>
      <c r="AD71" s="214" t="s">
        <v>0</v>
      </c>
      <c r="AE71" s="214" t="s">
        <v>0</v>
      </c>
      <c r="AF71" s="214" t="s">
        <v>0</v>
      </c>
      <c r="AG71" s="214" t="s">
        <v>1337</v>
      </c>
      <c r="AH71" s="214" t="s">
        <v>0</v>
      </c>
      <c r="AI71" s="214" t="s">
        <v>0</v>
      </c>
      <c r="AJ71" s="214" t="s">
        <v>1337</v>
      </c>
      <c r="AK71" s="214" t="s">
        <v>1337</v>
      </c>
      <c r="AL71" s="214" t="s">
        <v>1337</v>
      </c>
      <c r="AM71" s="214" t="s">
        <v>1337</v>
      </c>
      <c r="AN71" s="214" t="s">
        <v>1337</v>
      </c>
      <c r="AO71" s="217" t="s">
        <v>306</v>
      </c>
      <c r="AP71" s="214" t="s">
        <v>153</v>
      </c>
      <c r="AQ71" s="211" t="s">
        <v>157</v>
      </c>
      <c r="AR71" s="212" t="s">
        <v>1415</v>
      </c>
      <c r="AS71" s="221" t="s">
        <v>1338</v>
      </c>
      <c r="AT71" s="221" t="str">
        <f t="shared" si="2"/>
        <v>○</v>
      </c>
      <c r="AU71" s="221" t="str">
        <f t="shared" si="3"/>
        <v>×</v>
      </c>
      <c r="AV71" s="6" t="s">
        <v>222</v>
      </c>
    </row>
    <row r="72" spans="1:49" ht="33.75">
      <c r="A72" s="250">
        <v>69</v>
      </c>
      <c r="B72" s="233" t="s">
        <v>688</v>
      </c>
      <c r="C72" s="209" t="s">
        <v>928</v>
      </c>
      <c r="D72" s="209" t="s">
        <v>33</v>
      </c>
      <c r="E72" s="210" t="s">
        <v>13</v>
      </c>
      <c r="F72" s="210" t="s">
        <v>919</v>
      </c>
      <c r="G72" s="207">
        <v>3050001</v>
      </c>
      <c r="H72" s="224" t="s">
        <v>460</v>
      </c>
      <c r="I72" s="210" t="s">
        <v>393</v>
      </c>
      <c r="J72" s="208"/>
      <c r="K72" s="208"/>
      <c r="L72" s="209" t="s">
        <v>335</v>
      </c>
      <c r="M72" s="208" t="s">
        <v>335</v>
      </c>
      <c r="N72" s="208" t="s">
        <v>1219</v>
      </c>
      <c r="O72" s="214" t="s">
        <v>0</v>
      </c>
      <c r="P72" s="214" t="s">
        <v>0</v>
      </c>
      <c r="Q72" s="214" t="s">
        <v>0</v>
      </c>
      <c r="R72" s="214" t="s">
        <v>0</v>
      </c>
      <c r="S72" s="214" t="s">
        <v>0</v>
      </c>
      <c r="T72" s="214" t="s">
        <v>0</v>
      </c>
      <c r="U72" s="214" t="s">
        <v>0</v>
      </c>
      <c r="V72" s="214" t="s">
        <v>0</v>
      </c>
      <c r="W72" s="214" t="s">
        <v>0</v>
      </c>
      <c r="X72" s="214" t="s">
        <v>0</v>
      </c>
      <c r="Y72" s="214" t="s">
        <v>0</v>
      </c>
      <c r="Z72" s="214" t="s">
        <v>0</v>
      </c>
      <c r="AA72" s="214" t="s">
        <v>0</v>
      </c>
      <c r="AB72" s="214" t="s">
        <v>0</v>
      </c>
      <c r="AC72" s="214" t="s">
        <v>0</v>
      </c>
      <c r="AD72" s="214" t="s">
        <v>0</v>
      </c>
      <c r="AE72" s="214" t="s">
        <v>0</v>
      </c>
      <c r="AF72" s="214" t="s">
        <v>0</v>
      </c>
      <c r="AG72" s="214" t="s">
        <v>1337</v>
      </c>
      <c r="AH72" s="214" t="s">
        <v>0</v>
      </c>
      <c r="AI72" s="214" t="s">
        <v>0</v>
      </c>
      <c r="AJ72" s="214" t="s">
        <v>1337</v>
      </c>
      <c r="AK72" s="215" t="s">
        <v>1337</v>
      </c>
      <c r="AL72" s="215" t="s">
        <v>1337</v>
      </c>
      <c r="AM72" s="214" t="s">
        <v>1337</v>
      </c>
      <c r="AN72" s="214" t="s">
        <v>0</v>
      </c>
      <c r="AO72" s="217" t="s">
        <v>341</v>
      </c>
      <c r="AP72" s="214" t="s">
        <v>153</v>
      </c>
      <c r="AQ72" s="211" t="s">
        <v>157</v>
      </c>
      <c r="AR72" s="212" t="s">
        <v>1416</v>
      </c>
      <c r="AS72" s="221" t="s">
        <v>1338</v>
      </c>
      <c r="AT72" s="221" t="str">
        <f t="shared" si="2"/>
        <v>○</v>
      </c>
      <c r="AU72" s="221" t="str">
        <f t="shared" si="3"/>
        <v>×</v>
      </c>
      <c r="AV72" s="6" t="s">
        <v>460</v>
      </c>
    </row>
    <row r="73" spans="1:49" ht="45">
      <c r="A73" s="250">
        <v>70</v>
      </c>
      <c r="B73" s="233" t="s">
        <v>689</v>
      </c>
      <c r="C73" s="209" t="s">
        <v>929</v>
      </c>
      <c r="D73" s="209" t="s">
        <v>34</v>
      </c>
      <c r="E73" s="210" t="s">
        <v>13</v>
      </c>
      <c r="F73" s="210" t="s">
        <v>926</v>
      </c>
      <c r="G73" s="207">
        <v>3050032</v>
      </c>
      <c r="H73" s="224" t="s">
        <v>461</v>
      </c>
      <c r="I73" s="210" t="s">
        <v>1093</v>
      </c>
      <c r="J73" s="208"/>
      <c r="K73" s="208"/>
      <c r="L73" s="209" t="s">
        <v>221</v>
      </c>
      <c r="M73" s="208" t="s">
        <v>221</v>
      </c>
      <c r="N73" s="208" t="s">
        <v>1220</v>
      </c>
      <c r="O73" s="214" t="s">
        <v>1337</v>
      </c>
      <c r="P73" s="214" t="s">
        <v>1337</v>
      </c>
      <c r="Q73" s="214" t="s">
        <v>1337</v>
      </c>
      <c r="R73" s="214" t="s">
        <v>1337</v>
      </c>
      <c r="S73" s="214" t="s">
        <v>1337</v>
      </c>
      <c r="T73" s="214" t="s">
        <v>1337</v>
      </c>
      <c r="U73" s="214" t="s">
        <v>1337</v>
      </c>
      <c r="V73" s="214" t="s">
        <v>1337</v>
      </c>
      <c r="W73" s="214" t="s">
        <v>1337</v>
      </c>
      <c r="X73" s="214" t="s">
        <v>1337</v>
      </c>
      <c r="Y73" s="214" t="s">
        <v>1337</v>
      </c>
      <c r="Z73" s="214" t="s">
        <v>1337</v>
      </c>
      <c r="AA73" s="214" t="s">
        <v>1337</v>
      </c>
      <c r="AB73" s="214" t="s">
        <v>1337</v>
      </c>
      <c r="AC73" s="214" t="s">
        <v>1337</v>
      </c>
      <c r="AD73" s="214" t="s">
        <v>0</v>
      </c>
      <c r="AE73" s="214" t="s">
        <v>0</v>
      </c>
      <c r="AF73" s="214" t="s">
        <v>1337</v>
      </c>
      <c r="AG73" s="214" t="s">
        <v>1337</v>
      </c>
      <c r="AH73" s="214" t="s">
        <v>1337</v>
      </c>
      <c r="AI73" s="214" t="s">
        <v>0</v>
      </c>
      <c r="AJ73" s="214" t="s">
        <v>1337</v>
      </c>
      <c r="AK73" s="214" t="s">
        <v>1337</v>
      </c>
      <c r="AL73" s="214" t="s">
        <v>1337</v>
      </c>
      <c r="AM73" s="214" t="s">
        <v>1337</v>
      </c>
      <c r="AN73" s="214" t="s">
        <v>1337</v>
      </c>
      <c r="AO73" s="217" t="s">
        <v>1365</v>
      </c>
      <c r="AP73" s="214" t="s">
        <v>153</v>
      </c>
      <c r="AQ73" s="211" t="s">
        <v>157</v>
      </c>
      <c r="AR73" s="212" t="s">
        <v>1417</v>
      </c>
      <c r="AS73" s="221" t="s">
        <v>1338</v>
      </c>
      <c r="AT73" s="221" t="str">
        <f t="shared" si="2"/>
        <v>○</v>
      </c>
      <c r="AU73" s="221" t="str">
        <f t="shared" si="3"/>
        <v>○</v>
      </c>
      <c r="AV73" s="6" t="s">
        <v>461</v>
      </c>
    </row>
    <row r="74" spans="1:49">
      <c r="A74" s="250">
        <v>71</v>
      </c>
      <c r="B74" s="233" t="s">
        <v>690</v>
      </c>
      <c r="C74" s="208" t="s">
        <v>220</v>
      </c>
      <c r="D74" s="209" t="s">
        <v>76</v>
      </c>
      <c r="E74" s="210" t="s">
        <v>12</v>
      </c>
      <c r="F74" s="207" t="s">
        <v>990</v>
      </c>
      <c r="G74" s="207">
        <v>3050854</v>
      </c>
      <c r="H74" s="224" t="s">
        <v>1122</v>
      </c>
      <c r="I74" s="210" t="s">
        <v>491</v>
      </c>
      <c r="J74" s="208"/>
      <c r="K74" s="208"/>
      <c r="L74" s="209" t="s">
        <v>1269</v>
      </c>
      <c r="M74" s="208" t="s">
        <v>1269</v>
      </c>
      <c r="N74" s="208" t="s">
        <v>1270</v>
      </c>
      <c r="O74" s="214" t="s">
        <v>0</v>
      </c>
      <c r="P74" s="214" t="s">
        <v>0</v>
      </c>
      <c r="Q74" s="214" t="s">
        <v>0</v>
      </c>
      <c r="R74" s="214" t="s">
        <v>0</v>
      </c>
      <c r="S74" s="214" t="s">
        <v>0</v>
      </c>
      <c r="T74" s="214" t="s">
        <v>0</v>
      </c>
      <c r="U74" s="214" t="s">
        <v>0</v>
      </c>
      <c r="V74" s="214" t="s">
        <v>0</v>
      </c>
      <c r="W74" s="214" t="s">
        <v>0</v>
      </c>
      <c r="X74" s="214" t="s">
        <v>0</v>
      </c>
      <c r="Y74" s="214" t="s">
        <v>0</v>
      </c>
      <c r="Z74" s="214" t="s">
        <v>0</v>
      </c>
      <c r="AA74" s="214" t="s">
        <v>0</v>
      </c>
      <c r="AB74" s="214" t="s">
        <v>0</v>
      </c>
      <c r="AC74" s="214" t="s">
        <v>0</v>
      </c>
      <c r="AD74" s="214" t="s">
        <v>0</v>
      </c>
      <c r="AE74" s="214" t="s">
        <v>0</v>
      </c>
      <c r="AF74" s="214" t="s">
        <v>0</v>
      </c>
      <c r="AG74" s="214" t="s">
        <v>1337</v>
      </c>
      <c r="AH74" s="214" t="s">
        <v>0</v>
      </c>
      <c r="AI74" s="214" t="s">
        <v>0</v>
      </c>
      <c r="AJ74" s="214" t="s">
        <v>1337</v>
      </c>
      <c r="AK74" s="214" t="s">
        <v>1338</v>
      </c>
      <c r="AL74" s="214" t="s">
        <v>1338</v>
      </c>
      <c r="AM74" s="214" t="s">
        <v>1337</v>
      </c>
      <c r="AN74" s="214" t="s">
        <v>1337</v>
      </c>
      <c r="AO74" s="217"/>
      <c r="AP74" s="214" t="s">
        <v>153</v>
      </c>
      <c r="AQ74" s="211" t="s">
        <v>157</v>
      </c>
      <c r="AR74" s="212" t="s">
        <v>1442</v>
      </c>
      <c r="AS74" s="221" t="s">
        <v>1338</v>
      </c>
      <c r="AT74" s="221" t="str">
        <f t="shared" si="2"/>
        <v>○</v>
      </c>
      <c r="AU74" s="221" t="str">
        <f t="shared" si="3"/>
        <v>×</v>
      </c>
      <c r="AV74" s="6" t="s">
        <v>1122</v>
      </c>
    </row>
    <row r="75" spans="1:49" ht="56.25">
      <c r="A75" s="250">
        <v>72</v>
      </c>
      <c r="B75" s="233" t="s">
        <v>691</v>
      </c>
      <c r="C75" s="209" t="s">
        <v>1000</v>
      </c>
      <c r="D75" s="209" t="s">
        <v>77</v>
      </c>
      <c r="E75" s="210" t="s">
        <v>12</v>
      </c>
      <c r="F75" s="210" t="s">
        <v>974</v>
      </c>
      <c r="G75" s="207">
        <v>3050816</v>
      </c>
      <c r="H75" s="224" t="s">
        <v>462</v>
      </c>
      <c r="I75" s="210" t="s">
        <v>394</v>
      </c>
      <c r="J75" s="208"/>
      <c r="K75" s="208"/>
      <c r="L75" s="209" t="s">
        <v>219</v>
      </c>
      <c r="M75" s="208" t="s">
        <v>219</v>
      </c>
      <c r="N75" s="208" t="s">
        <v>1271</v>
      </c>
      <c r="O75" s="214" t="s">
        <v>0</v>
      </c>
      <c r="P75" s="214" t="s">
        <v>1337</v>
      </c>
      <c r="Q75" s="214" t="s">
        <v>1337</v>
      </c>
      <c r="R75" s="214" t="s">
        <v>1337</v>
      </c>
      <c r="S75" s="214" t="s">
        <v>1337</v>
      </c>
      <c r="T75" s="214" t="s">
        <v>0</v>
      </c>
      <c r="U75" s="214" t="s">
        <v>0</v>
      </c>
      <c r="V75" s="214" t="s">
        <v>0</v>
      </c>
      <c r="W75" s="214" t="s">
        <v>0</v>
      </c>
      <c r="X75" s="214" t="s">
        <v>1337</v>
      </c>
      <c r="Y75" s="214" t="s">
        <v>0</v>
      </c>
      <c r="Z75" s="214" t="s">
        <v>0</v>
      </c>
      <c r="AA75" s="214" t="s">
        <v>1337</v>
      </c>
      <c r="AB75" s="214" t="s">
        <v>1337</v>
      </c>
      <c r="AC75" s="214" t="s">
        <v>1337</v>
      </c>
      <c r="AD75" s="214" t="s">
        <v>0</v>
      </c>
      <c r="AE75" s="214" t="s">
        <v>0</v>
      </c>
      <c r="AF75" s="214" t="s">
        <v>1337</v>
      </c>
      <c r="AG75" s="214" t="s">
        <v>1337</v>
      </c>
      <c r="AH75" s="214" t="s">
        <v>1337</v>
      </c>
      <c r="AI75" s="214" t="s">
        <v>1337</v>
      </c>
      <c r="AJ75" s="214" t="s">
        <v>1337</v>
      </c>
      <c r="AK75" s="214" t="s">
        <v>1337</v>
      </c>
      <c r="AL75" s="214" t="s">
        <v>1337</v>
      </c>
      <c r="AM75" s="214" t="s">
        <v>1337</v>
      </c>
      <c r="AN75" s="214" t="s">
        <v>1337</v>
      </c>
      <c r="AO75" s="217" t="s">
        <v>1386</v>
      </c>
      <c r="AP75" s="214" t="s">
        <v>5</v>
      </c>
      <c r="AQ75" s="211"/>
      <c r="AR75" s="212" t="s">
        <v>1443</v>
      </c>
      <c r="AS75" s="221" t="s">
        <v>1338</v>
      </c>
      <c r="AT75" s="221" t="str">
        <f t="shared" si="2"/>
        <v>○</v>
      </c>
      <c r="AU75" s="221" t="str">
        <f t="shared" si="3"/>
        <v>○</v>
      </c>
      <c r="AV75" s="6" t="s">
        <v>462</v>
      </c>
    </row>
    <row r="76" spans="1:49">
      <c r="A76" s="250">
        <v>73</v>
      </c>
      <c r="B76" s="233" t="s">
        <v>692</v>
      </c>
      <c r="C76" s="209" t="s">
        <v>1055</v>
      </c>
      <c r="D76" s="209" t="s">
        <v>132</v>
      </c>
      <c r="E76" s="210" t="s">
        <v>9</v>
      </c>
      <c r="F76" s="210" t="s">
        <v>1056</v>
      </c>
      <c r="G76" s="207">
        <v>3001252</v>
      </c>
      <c r="H76" s="224" t="s">
        <v>463</v>
      </c>
      <c r="I76" s="308" t="s">
        <v>1692</v>
      </c>
      <c r="J76" s="212" t="s">
        <v>1153</v>
      </c>
      <c r="K76" s="208" t="s">
        <v>1154</v>
      </c>
      <c r="L76" s="209" t="s">
        <v>336</v>
      </c>
      <c r="M76" s="208" t="s">
        <v>336</v>
      </c>
      <c r="N76" s="208" t="s">
        <v>1318</v>
      </c>
      <c r="O76" s="214" t="s">
        <v>0</v>
      </c>
      <c r="P76" s="214" t="s">
        <v>0</v>
      </c>
      <c r="Q76" s="214" t="s">
        <v>0</v>
      </c>
      <c r="R76" s="214" t="s">
        <v>0</v>
      </c>
      <c r="S76" s="214" t="s">
        <v>0</v>
      </c>
      <c r="T76" s="214" t="s">
        <v>0</v>
      </c>
      <c r="U76" s="214" t="s">
        <v>0</v>
      </c>
      <c r="V76" s="214" t="s">
        <v>0</v>
      </c>
      <c r="W76" s="214" t="s">
        <v>0</v>
      </c>
      <c r="X76" s="214" t="s">
        <v>0</v>
      </c>
      <c r="Y76" s="214" t="s">
        <v>0</v>
      </c>
      <c r="Z76" s="214" t="s">
        <v>0</v>
      </c>
      <c r="AA76" s="214" t="s">
        <v>0</v>
      </c>
      <c r="AB76" s="214" t="s">
        <v>0</v>
      </c>
      <c r="AC76" s="214" t="s">
        <v>0</v>
      </c>
      <c r="AD76" s="214" t="s">
        <v>0</v>
      </c>
      <c r="AE76" s="214" t="s">
        <v>0</v>
      </c>
      <c r="AF76" s="214" t="s">
        <v>0</v>
      </c>
      <c r="AG76" s="214" t="s">
        <v>0</v>
      </c>
      <c r="AH76" s="214" t="s">
        <v>0</v>
      </c>
      <c r="AI76" s="214" t="s">
        <v>0</v>
      </c>
      <c r="AJ76" s="214" t="s">
        <v>1337</v>
      </c>
      <c r="AK76" s="214" t="s">
        <v>0</v>
      </c>
      <c r="AL76" s="214" t="s">
        <v>1337</v>
      </c>
      <c r="AM76" s="214" t="s">
        <v>1337</v>
      </c>
      <c r="AN76" s="214" t="s">
        <v>1337</v>
      </c>
      <c r="AO76" s="217"/>
      <c r="AP76" s="214" t="s">
        <v>5</v>
      </c>
      <c r="AQ76" s="211"/>
      <c r="AR76" s="212" t="s">
        <v>1469</v>
      </c>
      <c r="AS76" s="221" t="s">
        <v>1338</v>
      </c>
      <c r="AT76" s="221" t="str">
        <f t="shared" si="2"/>
        <v>○</v>
      </c>
      <c r="AU76" s="221" t="str">
        <f t="shared" si="3"/>
        <v>×</v>
      </c>
      <c r="AV76" s="6" t="s">
        <v>463</v>
      </c>
    </row>
    <row r="77" spans="1:49" ht="45">
      <c r="A77" s="250">
        <v>74</v>
      </c>
      <c r="B77" s="233" t="s">
        <v>693</v>
      </c>
      <c r="C77" s="209" t="s">
        <v>1001</v>
      </c>
      <c r="D77" s="209" t="s">
        <v>1002</v>
      </c>
      <c r="E77" s="210" t="s">
        <v>12</v>
      </c>
      <c r="F77" s="210" t="s">
        <v>959</v>
      </c>
      <c r="G77" s="207">
        <v>3050821</v>
      </c>
      <c r="H77" s="224" t="s">
        <v>1477</v>
      </c>
      <c r="I77" s="210" t="s">
        <v>395</v>
      </c>
      <c r="J77" s="208"/>
      <c r="K77" s="208"/>
      <c r="L77" s="209" t="s">
        <v>1272</v>
      </c>
      <c r="M77" s="208" t="s">
        <v>1272</v>
      </c>
      <c r="N77" s="208" t="s">
        <v>1273</v>
      </c>
      <c r="O77" s="214" t="s">
        <v>0</v>
      </c>
      <c r="P77" s="214" t="s">
        <v>0</v>
      </c>
      <c r="Q77" s="214" t="s">
        <v>0</v>
      </c>
      <c r="R77" s="214" t="s">
        <v>0</v>
      </c>
      <c r="S77" s="214" t="s">
        <v>0</v>
      </c>
      <c r="T77" s="214" t="s">
        <v>0</v>
      </c>
      <c r="U77" s="214" t="s">
        <v>0</v>
      </c>
      <c r="V77" s="214" t="s">
        <v>0</v>
      </c>
      <c r="W77" s="214" t="s">
        <v>0</v>
      </c>
      <c r="X77" s="214" t="s">
        <v>0</v>
      </c>
      <c r="Y77" s="214" t="s">
        <v>0</v>
      </c>
      <c r="Z77" s="214" t="s">
        <v>0</v>
      </c>
      <c r="AA77" s="214" t="s">
        <v>0</v>
      </c>
      <c r="AB77" s="214" t="s">
        <v>0</v>
      </c>
      <c r="AC77" s="214" t="s">
        <v>0</v>
      </c>
      <c r="AD77" s="214" t="s">
        <v>0</v>
      </c>
      <c r="AE77" s="214" t="s">
        <v>1337</v>
      </c>
      <c r="AF77" s="214" t="s">
        <v>1337</v>
      </c>
      <c r="AG77" s="214" t="s">
        <v>0</v>
      </c>
      <c r="AH77" s="214" t="s">
        <v>0</v>
      </c>
      <c r="AI77" s="214" t="s">
        <v>0</v>
      </c>
      <c r="AJ77" s="214" t="s">
        <v>8</v>
      </c>
      <c r="AK77" s="214" t="s">
        <v>1337</v>
      </c>
      <c r="AL77" s="214" t="s">
        <v>1337</v>
      </c>
      <c r="AM77" s="214" t="s">
        <v>1337</v>
      </c>
      <c r="AN77" s="214" t="s">
        <v>0</v>
      </c>
      <c r="AO77" s="217"/>
      <c r="AP77" s="214" t="s">
        <v>153</v>
      </c>
      <c r="AQ77" s="211" t="s">
        <v>159</v>
      </c>
      <c r="AR77" s="212" t="s">
        <v>1444</v>
      </c>
      <c r="AS77" s="221" t="s">
        <v>1338</v>
      </c>
      <c r="AT77" s="221" t="str">
        <f t="shared" si="2"/>
        <v>○</v>
      </c>
      <c r="AU77" s="221" t="str">
        <f t="shared" si="3"/>
        <v>×</v>
      </c>
      <c r="AV77" s="6" t="s">
        <v>1497</v>
      </c>
      <c r="AW77" s="7" t="s">
        <v>1498</v>
      </c>
    </row>
    <row r="78" spans="1:49" ht="22.5">
      <c r="A78" s="250">
        <v>75</v>
      </c>
      <c r="B78" s="233" t="s">
        <v>694</v>
      </c>
      <c r="C78" s="209" t="s">
        <v>1003</v>
      </c>
      <c r="D78" s="209" t="s">
        <v>78</v>
      </c>
      <c r="E78" s="210" t="s">
        <v>12</v>
      </c>
      <c r="F78" s="210" t="s">
        <v>978</v>
      </c>
      <c r="G78" s="207">
        <v>3050822</v>
      </c>
      <c r="H78" s="224" t="s">
        <v>218</v>
      </c>
      <c r="I78" s="210" t="s">
        <v>396</v>
      </c>
      <c r="J78" s="208"/>
      <c r="K78" s="208"/>
      <c r="L78" s="209" t="s">
        <v>1274</v>
      </c>
      <c r="M78" s="208" t="s">
        <v>1274</v>
      </c>
      <c r="N78" s="208" t="s">
        <v>1275</v>
      </c>
      <c r="O78" s="214" t="s">
        <v>0</v>
      </c>
      <c r="P78" s="214" t="s">
        <v>0</v>
      </c>
      <c r="Q78" s="214" t="s">
        <v>0</v>
      </c>
      <c r="R78" s="214" t="s">
        <v>0</v>
      </c>
      <c r="S78" s="214" t="s">
        <v>0</v>
      </c>
      <c r="T78" s="214" t="s">
        <v>0</v>
      </c>
      <c r="U78" s="214" t="s">
        <v>0</v>
      </c>
      <c r="V78" s="214" t="s">
        <v>0</v>
      </c>
      <c r="W78" s="214" t="s">
        <v>0</v>
      </c>
      <c r="X78" s="214" t="s">
        <v>0</v>
      </c>
      <c r="Y78" s="214" t="s">
        <v>0</v>
      </c>
      <c r="Z78" s="214" t="s">
        <v>0</v>
      </c>
      <c r="AA78" s="214" t="s">
        <v>0</v>
      </c>
      <c r="AB78" s="214" t="s">
        <v>0</v>
      </c>
      <c r="AC78" s="214" t="s">
        <v>0</v>
      </c>
      <c r="AD78" s="214" t="s">
        <v>0</v>
      </c>
      <c r="AE78" s="214" t="s">
        <v>0</v>
      </c>
      <c r="AF78" s="214" t="s">
        <v>0</v>
      </c>
      <c r="AG78" s="214" t="s">
        <v>0</v>
      </c>
      <c r="AH78" s="214" t="s">
        <v>0</v>
      </c>
      <c r="AI78" s="214" t="s">
        <v>0</v>
      </c>
      <c r="AJ78" s="214" t="s">
        <v>1337</v>
      </c>
      <c r="AK78" s="214" t="s">
        <v>0</v>
      </c>
      <c r="AL78" s="214" t="s">
        <v>1337</v>
      </c>
      <c r="AM78" s="214" t="s">
        <v>1337</v>
      </c>
      <c r="AN78" s="214" t="s">
        <v>1337</v>
      </c>
      <c r="AO78" s="217" t="s">
        <v>1355</v>
      </c>
      <c r="AP78" s="214" t="s">
        <v>5</v>
      </c>
      <c r="AQ78" s="211"/>
      <c r="AR78" s="212"/>
      <c r="AS78" s="221" t="s">
        <v>1338</v>
      </c>
      <c r="AT78" s="221" t="str">
        <f t="shared" si="2"/>
        <v>○</v>
      </c>
      <c r="AU78" s="221" t="str">
        <f t="shared" si="3"/>
        <v>×</v>
      </c>
      <c r="AV78" s="6" t="s">
        <v>218</v>
      </c>
    </row>
    <row r="79" spans="1:49" ht="101.25">
      <c r="A79" s="250">
        <v>76</v>
      </c>
      <c r="B79" s="233" t="s">
        <v>695</v>
      </c>
      <c r="C79" s="209" t="s">
        <v>217</v>
      </c>
      <c r="D79" s="209" t="s">
        <v>79</v>
      </c>
      <c r="E79" s="210" t="s">
        <v>12</v>
      </c>
      <c r="F79" s="210" t="s">
        <v>990</v>
      </c>
      <c r="G79" s="207">
        <v>3050854</v>
      </c>
      <c r="H79" s="224" t="s">
        <v>216</v>
      </c>
      <c r="I79" s="210" t="s">
        <v>290</v>
      </c>
      <c r="J79" s="208"/>
      <c r="K79" s="208"/>
      <c r="L79" s="209"/>
      <c r="M79" s="208"/>
      <c r="N79" s="208" t="s">
        <v>1276</v>
      </c>
      <c r="O79" s="214" t="s">
        <v>1337</v>
      </c>
      <c r="P79" s="214" t="s">
        <v>1337</v>
      </c>
      <c r="Q79" s="214" t="s">
        <v>1337</v>
      </c>
      <c r="R79" s="214" t="s">
        <v>1337</v>
      </c>
      <c r="S79" s="214" t="s">
        <v>1337</v>
      </c>
      <c r="T79" s="214" t="s">
        <v>1337</v>
      </c>
      <c r="U79" s="214" t="s">
        <v>0</v>
      </c>
      <c r="V79" s="214" t="s">
        <v>0</v>
      </c>
      <c r="W79" s="214" t="s">
        <v>1337</v>
      </c>
      <c r="X79" s="214" t="s">
        <v>1337</v>
      </c>
      <c r="Y79" s="214" t="s">
        <v>0</v>
      </c>
      <c r="Z79" s="214" t="s">
        <v>0</v>
      </c>
      <c r="AA79" s="214" t="s">
        <v>1337</v>
      </c>
      <c r="AB79" s="214" t="s">
        <v>1337</v>
      </c>
      <c r="AC79" s="214" t="s">
        <v>1337</v>
      </c>
      <c r="AD79" s="214" t="s">
        <v>0</v>
      </c>
      <c r="AE79" s="214" t="s">
        <v>0</v>
      </c>
      <c r="AF79" s="214" t="s">
        <v>1337</v>
      </c>
      <c r="AG79" s="214" t="s">
        <v>1337</v>
      </c>
      <c r="AH79" s="214" t="s">
        <v>1337</v>
      </c>
      <c r="AI79" s="214" t="s">
        <v>0</v>
      </c>
      <c r="AJ79" s="214" t="s">
        <v>1337</v>
      </c>
      <c r="AK79" s="215" t="s">
        <v>1337</v>
      </c>
      <c r="AL79" s="215" t="s">
        <v>1337</v>
      </c>
      <c r="AM79" s="214" t="s">
        <v>1337</v>
      </c>
      <c r="AN79" s="214" t="s">
        <v>1337</v>
      </c>
      <c r="AO79" s="217" t="s">
        <v>1672</v>
      </c>
      <c r="AP79" s="214" t="s">
        <v>5</v>
      </c>
      <c r="AQ79" s="211"/>
      <c r="AR79" s="212"/>
      <c r="AS79" s="221" t="s">
        <v>1338</v>
      </c>
      <c r="AT79" s="221" t="str">
        <f t="shared" si="2"/>
        <v>○</v>
      </c>
      <c r="AU79" s="221" t="str">
        <f t="shared" si="3"/>
        <v>○</v>
      </c>
      <c r="AV79" s="6" t="s">
        <v>216</v>
      </c>
    </row>
    <row r="80" spans="1:49">
      <c r="A80" s="250">
        <v>77</v>
      </c>
      <c r="B80" s="233" t="s">
        <v>696</v>
      </c>
      <c r="C80" s="209" t="s">
        <v>215</v>
      </c>
      <c r="D80" s="209" t="s">
        <v>214</v>
      </c>
      <c r="E80" s="210" t="s">
        <v>9</v>
      </c>
      <c r="F80" s="210" t="s">
        <v>1047</v>
      </c>
      <c r="G80" s="207">
        <v>3001245</v>
      </c>
      <c r="H80" s="224" t="s">
        <v>213</v>
      </c>
      <c r="I80" s="210" t="s">
        <v>397</v>
      </c>
      <c r="J80" s="208"/>
      <c r="K80" s="208"/>
      <c r="L80" s="209" t="s">
        <v>212</v>
      </c>
      <c r="M80" s="208" t="s">
        <v>212</v>
      </c>
      <c r="N80" s="208" t="s">
        <v>1319</v>
      </c>
      <c r="O80" s="214" t="s">
        <v>0</v>
      </c>
      <c r="P80" s="214" t="s">
        <v>0</v>
      </c>
      <c r="Q80" s="214" t="s">
        <v>0</v>
      </c>
      <c r="R80" s="214" t="s">
        <v>0</v>
      </c>
      <c r="S80" s="214" t="s">
        <v>0</v>
      </c>
      <c r="T80" s="214" t="s">
        <v>0</v>
      </c>
      <c r="U80" s="214" t="s">
        <v>0</v>
      </c>
      <c r="V80" s="214" t="s">
        <v>0</v>
      </c>
      <c r="W80" s="214" t="s">
        <v>0</v>
      </c>
      <c r="X80" s="214" t="s">
        <v>0</v>
      </c>
      <c r="Y80" s="214" t="s">
        <v>0</v>
      </c>
      <c r="Z80" s="214" t="s">
        <v>0</v>
      </c>
      <c r="AA80" s="214" t="s">
        <v>0</v>
      </c>
      <c r="AB80" s="214" t="s">
        <v>0</v>
      </c>
      <c r="AC80" s="214" t="s">
        <v>0</v>
      </c>
      <c r="AD80" s="214" t="s">
        <v>0</v>
      </c>
      <c r="AE80" s="214" t="s">
        <v>0</v>
      </c>
      <c r="AF80" s="214" t="s">
        <v>0</v>
      </c>
      <c r="AG80" s="214" t="s">
        <v>0</v>
      </c>
      <c r="AH80" s="214" t="s">
        <v>0</v>
      </c>
      <c r="AI80" s="214" t="s">
        <v>0</v>
      </c>
      <c r="AJ80" s="214" t="s">
        <v>0</v>
      </c>
      <c r="AK80" s="214" t="s">
        <v>0</v>
      </c>
      <c r="AL80" s="214" t="s">
        <v>0</v>
      </c>
      <c r="AM80" s="214" t="s">
        <v>1337</v>
      </c>
      <c r="AN80" s="214" t="s">
        <v>0</v>
      </c>
      <c r="AO80" s="217"/>
      <c r="AP80" s="214" t="s">
        <v>5</v>
      </c>
      <c r="AQ80" s="211"/>
      <c r="AR80" s="212"/>
      <c r="AS80" s="221" t="s">
        <v>1338</v>
      </c>
      <c r="AT80" s="221" t="str">
        <f t="shared" si="2"/>
        <v>×</v>
      </c>
      <c r="AU80" s="221" t="str">
        <f t="shared" si="3"/>
        <v>×</v>
      </c>
      <c r="AV80" s="6" t="s">
        <v>213</v>
      </c>
    </row>
    <row r="81" spans="1:49">
      <c r="A81" s="250">
        <v>78</v>
      </c>
      <c r="B81" s="233" t="s">
        <v>697</v>
      </c>
      <c r="C81" s="209" t="s">
        <v>1004</v>
      </c>
      <c r="D81" s="209" t="s">
        <v>80</v>
      </c>
      <c r="E81" s="210" t="s">
        <v>12</v>
      </c>
      <c r="F81" s="210" t="s">
        <v>959</v>
      </c>
      <c r="G81" s="207">
        <v>3050821</v>
      </c>
      <c r="H81" s="224" t="s">
        <v>1123</v>
      </c>
      <c r="I81" s="210" t="s">
        <v>398</v>
      </c>
      <c r="J81" s="208"/>
      <c r="K81" s="208"/>
      <c r="L81" s="209"/>
      <c r="M81" s="208"/>
      <c r="N81" s="208"/>
      <c r="O81" s="214" t="s">
        <v>0</v>
      </c>
      <c r="P81" s="214" t="s">
        <v>0</v>
      </c>
      <c r="Q81" s="214" t="s">
        <v>0</v>
      </c>
      <c r="R81" s="214" t="s">
        <v>0</v>
      </c>
      <c r="S81" s="214" t="s">
        <v>0</v>
      </c>
      <c r="T81" s="214" t="s">
        <v>0</v>
      </c>
      <c r="U81" s="214" t="s">
        <v>0</v>
      </c>
      <c r="V81" s="214" t="s">
        <v>0</v>
      </c>
      <c r="W81" s="214" t="s">
        <v>0</v>
      </c>
      <c r="X81" s="214" t="s">
        <v>0</v>
      </c>
      <c r="Y81" s="214" t="s">
        <v>0</v>
      </c>
      <c r="Z81" s="214" t="s">
        <v>0</v>
      </c>
      <c r="AA81" s="214" t="s">
        <v>0</v>
      </c>
      <c r="AB81" s="214" t="s">
        <v>0</v>
      </c>
      <c r="AC81" s="214" t="s">
        <v>0</v>
      </c>
      <c r="AD81" s="214" t="s">
        <v>0</v>
      </c>
      <c r="AE81" s="214" t="s">
        <v>0</v>
      </c>
      <c r="AF81" s="214" t="s">
        <v>0</v>
      </c>
      <c r="AG81" s="214" t="s">
        <v>0</v>
      </c>
      <c r="AH81" s="214" t="s">
        <v>0</v>
      </c>
      <c r="AI81" s="214" t="s">
        <v>0</v>
      </c>
      <c r="AJ81" s="214" t="s">
        <v>1337</v>
      </c>
      <c r="AK81" s="214" t="s">
        <v>0</v>
      </c>
      <c r="AL81" s="214" t="s">
        <v>0</v>
      </c>
      <c r="AM81" s="214" t="s">
        <v>1337</v>
      </c>
      <c r="AN81" s="214" t="s">
        <v>1338</v>
      </c>
      <c r="AO81" s="217"/>
      <c r="AP81" s="214" t="s">
        <v>153</v>
      </c>
      <c r="AQ81" s="211" t="s">
        <v>327</v>
      </c>
      <c r="AR81" s="212" t="s">
        <v>1445</v>
      </c>
      <c r="AS81" s="221" t="s">
        <v>1338</v>
      </c>
      <c r="AT81" s="221" t="str">
        <f t="shared" si="2"/>
        <v>○</v>
      </c>
      <c r="AU81" s="221" t="str">
        <f t="shared" si="3"/>
        <v>×</v>
      </c>
      <c r="AV81" s="6" t="s">
        <v>1123</v>
      </c>
    </row>
    <row r="82" spans="1:49">
      <c r="A82" s="250">
        <v>79</v>
      </c>
      <c r="B82" s="233" t="s">
        <v>698</v>
      </c>
      <c r="C82" s="209" t="s">
        <v>1005</v>
      </c>
      <c r="D82" s="209" t="s">
        <v>81</v>
      </c>
      <c r="E82" s="210" t="s">
        <v>12</v>
      </c>
      <c r="F82" s="210" t="s">
        <v>971</v>
      </c>
      <c r="G82" s="207">
        <v>3002655</v>
      </c>
      <c r="H82" s="224" t="s">
        <v>1124</v>
      </c>
      <c r="I82" s="210" t="s">
        <v>399</v>
      </c>
      <c r="J82" s="208"/>
      <c r="K82" s="208"/>
      <c r="L82" s="209" t="s">
        <v>1277</v>
      </c>
      <c r="M82" s="208" t="s">
        <v>1277</v>
      </c>
      <c r="N82" s="208" t="s">
        <v>1278</v>
      </c>
      <c r="O82" s="214" t="s">
        <v>1337</v>
      </c>
      <c r="P82" s="214" t="s">
        <v>1337</v>
      </c>
      <c r="Q82" s="214" t="s">
        <v>1337</v>
      </c>
      <c r="R82" s="214" t="s">
        <v>1337</v>
      </c>
      <c r="S82" s="214" t="s">
        <v>1337</v>
      </c>
      <c r="T82" s="214" t="s">
        <v>1337</v>
      </c>
      <c r="U82" s="214" t="s">
        <v>1337</v>
      </c>
      <c r="V82" s="214" t="s">
        <v>1337</v>
      </c>
      <c r="W82" s="214" t="s">
        <v>1337</v>
      </c>
      <c r="X82" s="214" t="s">
        <v>1337</v>
      </c>
      <c r="Y82" s="214" t="s">
        <v>1337</v>
      </c>
      <c r="Z82" s="214" t="s">
        <v>1337</v>
      </c>
      <c r="AA82" s="214" t="s">
        <v>1337</v>
      </c>
      <c r="AB82" s="214" t="s">
        <v>1337</v>
      </c>
      <c r="AC82" s="214" t="s">
        <v>1337</v>
      </c>
      <c r="AD82" s="214" t="s">
        <v>1337</v>
      </c>
      <c r="AE82" s="214" t="s">
        <v>1337</v>
      </c>
      <c r="AF82" s="214" t="s">
        <v>1337</v>
      </c>
      <c r="AG82" s="214" t="s">
        <v>1337</v>
      </c>
      <c r="AH82" s="214" t="s">
        <v>1337</v>
      </c>
      <c r="AI82" s="214" t="s">
        <v>1337</v>
      </c>
      <c r="AJ82" s="214" t="s">
        <v>0</v>
      </c>
      <c r="AK82" s="214" t="s">
        <v>0</v>
      </c>
      <c r="AL82" s="214" t="s">
        <v>0</v>
      </c>
      <c r="AM82" s="214" t="s">
        <v>0</v>
      </c>
      <c r="AN82" s="214" t="s">
        <v>0</v>
      </c>
      <c r="AO82" s="217"/>
      <c r="AP82" s="214" t="s">
        <v>5</v>
      </c>
      <c r="AQ82" s="211"/>
      <c r="AR82" s="212" t="s">
        <v>1446</v>
      </c>
      <c r="AS82" s="221" t="s">
        <v>1338</v>
      </c>
      <c r="AT82" s="221" t="str">
        <f t="shared" si="2"/>
        <v>○</v>
      </c>
      <c r="AU82" s="221" t="str">
        <f t="shared" si="3"/>
        <v>○</v>
      </c>
      <c r="AV82" s="6" t="s">
        <v>1124</v>
      </c>
    </row>
    <row r="83" spans="1:49" ht="22.5">
      <c r="A83" s="250">
        <v>80</v>
      </c>
      <c r="B83" s="233" t="s">
        <v>699</v>
      </c>
      <c r="C83" s="209" t="s">
        <v>211</v>
      </c>
      <c r="D83" s="209" t="s">
        <v>109</v>
      </c>
      <c r="E83" s="210" t="s">
        <v>11</v>
      </c>
      <c r="F83" s="210" t="s">
        <v>892</v>
      </c>
      <c r="G83" s="207">
        <v>3002622</v>
      </c>
      <c r="H83" s="224" t="s">
        <v>210</v>
      </c>
      <c r="I83" s="210" t="s">
        <v>400</v>
      </c>
      <c r="J83" s="208"/>
      <c r="K83" s="208"/>
      <c r="L83" s="209" t="s">
        <v>209</v>
      </c>
      <c r="M83" s="208" t="s">
        <v>209</v>
      </c>
      <c r="N83" s="208" t="s">
        <v>1195</v>
      </c>
      <c r="O83" s="214" t="s">
        <v>0</v>
      </c>
      <c r="P83" s="214" t="s">
        <v>0</v>
      </c>
      <c r="Q83" s="214" t="s">
        <v>0</v>
      </c>
      <c r="R83" s="214" t="s">
        <v>0</v>
      </c>
      <c r="S83" s="214" t="s">
        <v>0</v>
      </c>
      <c r="T83" s="214" t="s">
        <v>0</v>
      </c>
      <c r="U83" s="214" t="s">
        <v>0</v>
      </c>
      <c r="V83" s="214" t="s">
        <v>0</v>
      </c>
      <c r="W83" s="214" t="s">
        <v>0</v>
      </c>
      <c r="X83" s="214" t="s">
        <v>0</v>
      </c>
      <c r="Y83" s="214" t="s">
        <v>0</v>
      </c>
      <c r="Z83" s="214" t="s">
        <v>0</v>
      </c>
      <c r="AA83" s="214" t="s">
        <v>0</v>
      </c>
      <c r="AB83" s="214" t="s">
        <v>0</v>
      </c>
      <c r="AC83" s="214" t="s">
        <v>0</v>
      </c>
      <c r="AD83" s="214" t="s">
        <v>0</v>
      </c>
      <c r="AE83" s="214" t="s">
        <v>0</v>
      </c>
      <c r="AF83" s="214" t="s">
        <v>0</v>
      </c>
      <c r="AG83" s="214" t="s">
        <v>0</v>
      </c>
      <c r="AH83" s="214" t="s">
        <v>0</v>
      </c>
      <c r="AI83" s="214" t="s">
        <v>1337</v>
      </c>
      <c r="AJ83" s="214" t="s">
        <v>1337</v>
      </c>
      <c r="AK83" s="214" t="s">
        <v>0</v>
      </c>
      <c r="AL83" s="214" t="s">
        <v>0</v>
      </c>
      <c r="AM83" s="214" t="s">
        <v>1337</v>
      </c>
      <c r="AN83" s="214" t="s">
        <v>1337</v>
      </c>
      <c r="AO83" s="217" t="s">
        <v>330</v>
      </c>
      <c r="AP83" s="214" t="s">
        <v>329</v>
      </c>
      <c r="AQ83" s="222"/>
      <c r="AR83" s="212" t="s">
        <v>1404</v>
      </c>
      <c r="AS83" s="221" t="s">
        <v>1338</v>
      </c>
      <c r="AT83" s="221" t="str">
        <f t="shared" si="2"/>
        <v>○</v>
      </c>
      <c r="AU83" s="221" t="str">
        <f t="shared" si="3"/>
        <v>×</v>
      </c>
      <c r="AV83" s="6" t="s">
        <v>210</v>
      </c>
    </row>
    <row r="84" spans="1:49" ht="56.25">
      <c r="A84" s="250">
        <v>81</v>
      </c>
      <c r="B84" s="233" t="s">
        <v>700</v>
      </c>
      <c r="C84" s="209" t="s">
        <v>1006</v>
      </c>
      <c r="D84" s="209" t="s">
        <v>1007</v>
      </c>
      <c r="E84" s="210" t="s">
        <v>12</v>
      </c>
      <c r="F84" s="210" t="s">
        <v>1008</v>
      </c>
      <c r="G84" s="207">
        <v>3002654</v>
      </c>
      <c r="H84" s="224" t="s">
        <v>1125</v>
      </c>
      <c r="I84" s="210" t="s">
        <v>1126</v>
      </c>
      <c r="J84" s="208"/>
      <c r="K84" s="208"/>
      <c r="L84" s="209" t="s">
        <v>1279</v>
      </c>
      <c r="M84" s="208" t="s">
        <v>1279</v>
      </c>
      <c r="N84" s="208" t="s">
        <v>1280</v>
      </c>
      <c r="O84" s="214" t="s">
        <v>0</v>
      </c>
      <c r="P84" s="214" t="s">
        <v>0</v>
      </c>
      <c r="Q84" s="214" t="s">
        <v>0</v>
      </c>
      <c r="R84" s="214" t="s">
        <v>0</v>
      </c>
      <c r="S84" s="214" t="s">
        <v>0</v>
      </c>
      <c r="T84" s="214" t="s">
        <v>0</v>
      </c>
      <c r="U84" s="214" t="s">
        <v>0</v>
      </c>
      <c r="V84" s="214" t="s">
        <v>0</v>
      </c>
      <c r="W84" s="214" t="s">
        <v>0</v>
      </c>
      <c r="X84" s="214" t="s">
        <v>0</v>
      </c>
      <c r="Y84" s="214" t="s">
        <v>0</v>
      </c>
      <c r="Z84" s="214" t="s">
        <v>0</v>
      </c>
      <c r="AA84" s="214" t="s">
        <v>0</v>
      </c>
      <c r="AB84" s="214" t="s">
        <v>0</v>
      </c>
      <c r="AC84" s="214" t="s">
        <v>0</v>
      </c>
      <c r="AD84" s="214" t="s">
        <v>0</v>
      </c>
      <c r="AE84" s="214" t="s">
        <v>1337</v>
      </c>
      <c r="AF84" s="214" t="s">
        <v>1337</v>
      </c>
      <c r="AG84" s="214" t="s">
        <v>1337</v>
      </c>
      <c r="AH84" s="214" t="s">
        <v>0</v>
      </c>
      <c r="AI84" s="214" t="s">
        <v>0</v>
      </c>
      <c r="AJ84" s="214" t="s">
        <v>0</v>
      </c>
      <c r="AK84" s="214" t="s">
        <v>0</v>
      </c>
      <c r="AL84" s="214" t="s">
        <v>0</v>
      </c>
      <c r="AM84" s="214" t="s">
        <v>1337</v>
      </c>
      <c r="AN84" s="214" t="s">
        <v>0</v>
      </c>
      <c r="AO84" s="217" t="s">
        <v>1387</v>
      </c>
      <c r="AP84" s="214" t="s">
        <v>5</v>
      </c>
      <c r="AQ84" s="211"/>
      <c r="AR84" s="212"/>
      <c r="AS84" s="221" t="s">
        <v>1338</v>
      </c>
      <c r="AT84" s="221" t="str">
        <f t="shared" si="2"/>
        <v>○</v>
      </c>
      <c r="AU84" s="221" t="str">
        <f t="shared" si="3"/>
        <v>×</v>
      </c>
      <c r="AV84" s="6" t="s">
        <v>1125</v>
      </c>
    </row>
    <row r="85" spans="1:49" ht="33.75">
      <c r="A85" s="250">
        <v>82</v>
      </c>
      <c r="B85" s="233" t="s">
        <v>1530</v>
      </c>
      <c r="C85" s="209" t="s">
        <v>930</v>
      </c>
      <c r="D85" s="209" t="s">
        <v>35</v>
      </c>
      <c r="E85" s="210" t="s">
        <v>13</v>
      </c>
      <c r="F85" s="210" t="s">
        <v>931</v>
      </c>
      <c r="G85" s="207">
        <v>3050031</v>
      </c>
      <c r="H85" s="224" t="s">
        <v>1094</v>
      </c>
      <c r="I85" s="210" t="s">
        <v>1095</v>
      </c>
      <c r="J85" s="208"/>
      <c r="K85" s="208"/>
      <c r="L85" s="209" t="s">
        <v>208</v>
      </c>
      <c r="M85" s="208" t="s">
        <v>208</v>
      </c>
      <c r="N85" s="208" t="s">
        <v>1221</v>
      </c>
      <c r="O85" s="214" t="s">
        <v>0</v>
      </c>
      <c r="P85" s="214" t="s">
        <v>0</v>
      </c>
      <c r="Q85" s="214" t="s">
        <v>0</v>
      </c>
      <c r="R85" s="214" t="s">
        <v>0</v>
      </c>
      <c r="S85" s="214" t="s">
        <v>0</v>
      </c>
      <c r="T85" s="214" t="s">
        <v>0</v>
      </c>
      <c r="U85" s="214" t="s">
        <v>0</v>
      </c>
      <c r="V85" s="214" t="s">
        <v>0</v>
      </c>
      <c r="W85" s="214" t="s">
        <v>0</v>
      </c>
      <c r="X85" s="214" t="s">
        <v>0</v>
      </c>
      <c r="Y85" s="214" t="s">
        <v>0</v>
      </c>
      <c r="Z85" s="214" t="s">
        <v>0</v>
      </c>
      <c r="AA85" s="214" t="s">
        <v>0</v>
      </c>
      <c r="AB85" s="214" t="s">
        <v>0</v>
      </c>
      <c r="AC85" s="214" t="s">
        <v>0</v>
      </c>
      <c r="AD85" s="214" t="s">
        <v>0</v>
      </c>
      <c r="AE85" s="214" t="s">
        <v>1337</v>
      </c>
      <c r="AF85" s="214" t="s">
        <v>1337</v>
      </c>
      <c r="AG85" s="214" t="s">
        <v>0</v>
      </c>
      <c r="AH85" s="214" t="s">
        <v>0</v>
      </c>
      <c r="AI85" s="214" t="s">
        <v>0</v>
      </c>
      <c r="AJ85" s="214" t="s">
        <v>1337</v>
      </c>
      <c r="AK85" s="215" t="s">
        <v>1337</v>
      </c>
      <c r="AL85" s="215" t="s">
        <v>1337</v>
      </c>
      <c r="AM85" s="214" t="s">
        <v>1337</v>
      </c>
      <c r="AN85" s="214" t="s">
        <v>1337</v>
      </c>
      <c r="AO85" s="217" t="s">
        <v>1366</v>
      </c>
      <c r="AP85" s="214" t="s">
        <v>153</v>
      </c>
      <c r="AQ85" s="211" t="s">
        <v>157</v>
      </c>
      <c r="AR85" s="212" t="s">
        <v>1418</v>
      </c>
      <c r="AS85" s="221" t="s">
        <v>1338</v>
      </c>
      <c r="AT85" s="221" t="str">
        <f t="shared" si="2"/>
        <v>○</v>
      </c>
      <c r="AU85" s="221" t="str">
        <f t="shared" si="3"/>
        <v>×</v>
      </c>
      <c r="AV85" s="6" t="s">
        <v>1499</v>
      </c>
      <c r="AW85" s="7" t="s">
        <v>1500</v>
      </c>
    </row>
    <row r="86" spans="1:49" ht="22.5">
      <c r="A86" s="250">
        <v>83</v>
      </c>
      <c r="B86" s="233" t="s">
        <v>701</v>
      </c>
      <c r="C86" s="209" t="s">
        <v>1009</v>
      </c>
      <c r="D86" s="209" t="s">
        <v>82</v>
      </c>
      <c r="E86" s="210" t="s">
        <v>12</v>
      </c>
      <c r="F86" s="210" t="s">
        <v>1010</v>
      </c>
      <c r="G86" s="207">
        <v>3050054</v>
      </c>
      <c r="H86" s="224" t="s">
        <v>207</v>
      </c>
      <c r="I86" s="210" t="s">
        <v>401</v>
      </c>
      <c r="J86" s="208"/>
      <c r="K86" s="208"/>
      <c r="L86" s="209" t="s">
        <v>206</v>
      </c>
      <c r="M86" s="208" t="s">
        <v>206</v>
      </c>
      <c r="N86" s="208" t="s">
        <v>1281</v>
      </c>
      <c r="O86" s="214" t="s">
        <v>0</v>
      </c>
      <c r="P86" s="214" t="s">
        <v>0</v>
      </c>
      <c r="Q86" s="214" t="s">
        <v>0</v>
      </c>
      <c r="R86" s="214" t="s">
        <v>0</v>
      </c>
      <c r="S86" s="214" t="s">
        <v>0</v>
      </c>
      <c r="T86" s="214" t="s">
        <v>0</v>
      </c>
      <c r="U86" s="214" t="s">
        <v>0</v>
      </c>
      <c r="V86" s="214" t="s">
        <v>0</v>
      </c>
      <c r="W86" s="214" t="s">
        <v>0</v>
      </c>
      <c r="X86" s="214" t="s">
        <v>0</v>
      </c>
      <c r="Y86" s="214" t="s">
        <v>0</v>
      </c>
      <c r="Z86" s="214" t="s">
        <v>0</v>
      </c>
      <c r="AA86" s="214" t="s">
        <v>0</v>
      </c>
      <c r="AB86" s="214" t="s">
        <v>0</v>
      </c>
      <c r="AC86" s="214" t="s">
        <v>0</v>
      </c>
      <c r="AD86" s="214" t="s">
        <v>0</v>
      </c>
      <c r="AE86" s="214" t="s">
        <v>0</v>
      </c>
      <c r="AF86" s="214" t="s">
        <v>0</v>
      </c>
      <c r="AG86" s="214" t="s">
        <v>1337</v>
      </c>
      <c r="AH86" s="214" t="s">
        <v>0</v>
      </c>
      <c r="AI86" s="214" t="s">
        <v>0</v>
      </c>
      <c r="AJ86" s="214" t="s">
        <v>1337</v>
      </c>
      <c r="AK86" s="214" t="s">
        <v>0</v>
      </c>
      <c r="AL86" s="214" t="s">
        <v>0</v>
      </c>
      <c r="AM86" s="214" t="s">
        <v>1337</v>
      </c>
      <c r="AN86" s="214" t="s">
        <v>1337</v>
      </c>
      <c r="AO86" s="217" t="s">
        <v>1355</v>
      </c>
      <c r="AP86" s="214" t="s">
        <v>153</v>
      </c>
      <c r="AQ86" s="211" t="s">
        <v>157</v>
      </c>
      <c r="AR86" s="212" t="s">
        <v>1447</v>
      </c>
      <c r="AS86" s="221" t="s">
        <v>1338</v>
      </c>
      <c r="AT86" s="221" t="str">
        <f t="shared" si="2"/>
        <v>○</v>
      </c>
      <c r="AU86" s="221" t="str">
        <f t="shared" si="3"/>
        <v>×</v>
      </c>
      <c r="AV86" s="6" t="s">
        <v>207</v>
      </c>
    </row>
    <row r="87" spans="1:49" ht="33.75">
      <c r="A87" s="250">
        <v>84</v>
      </c>
      <c r="B87" s="233" t="s">
        <v>702</v>
      </c>
      <c r="C87" s="209" t="s">
        <v>932</v>
      </c>
      <c r="D87" s="209" t="s">
        <v>36</v>
      </c>
      <c r="E87" s="210" t="s">
        <v>13</v>
      </c>
      <c r="F87" s="210" t="s">
        <v>931</v>
      </c>
      <c r="G87" s="207">
        <v>3050031</v>
      </c>
      <c r="H87" s="224" t="s">
        <v>1096</v>
      </c>
      <c r="I87" s="210" t="s">
        <v>402</v>
      </c>
      <c r="J87" s="208"/>
      <c r="K87" s="208"/>
      <c r="L87" s="209" t="s">
        <v>205</v>
      </c>
      <c r="M87" s="208" t="s">
        <v>205</v>
      </c>
      <c r="N87" s="208" t="s">
        <v>1222</v>
      </c>
      <c r="O87" s="214" t="s">
        <v>0</v>
      </c>
      <c r="P87" s="214" t="s">
        <v>0</v>
      </c>
      <c r="Q87" s="214" t="s">
        <v>0</v>
      </c>
      <c r="R87" s="214" t="s">
        <v>0</v>
      </c>
      <c r="S87" s="214" t="s">
        <v>0</v>
      </c>
      <c r="T87" s="214" t="s">
        <v>0</v>
      </c>
      <c r="U87" s="214" t="s">
        <v>0</v>
      </c>
      <c r="V87" s="214" t="s">
        <v>0</v>
      </c>
      <c r="W87" s="214" t="s">
        <v>0</v>
      </c>
      <c r="X87" s="214" t="s">
        <v>0</v>
      </c>
      <c r="Y87" s="214" t="s">
        <v>0</v>
      </c>
      <c r="Z87" s="214" t="s">
        <v>0</v>
      </c>
      <c r="AA87" s="214" t="s">
        <v>0</v>
      </c>
      <c r="AB87" s="214" t="s">
        <v>0</v>
      </c>
      <c r="AC87" s="214" t="s">
        <v>0</v>
      </c>
      <c r="AD87" s="214" t="s">
        <v>0</v>
      </c>
      <c r="AE87" s="214" t="s">
        <v>0</v>
      </c>
      <c r="AF87" s="214" t="s">
        <v>0</v>
      </c>
      <c r="AG87" s="214" t="s">
        <v>1337</v>
      </c>
      <c r="AH87" s="214" t="s">
        <v>0</v>
      </c>
      <c r="AI87" s="214" t="s">
        <v>0</v>
      </c>
      <c r="AJ87" s="214" t="s">
        <v>1337</v>
      </c>
      <c r="AK87" s="214" t="s">
        <v>1337</v>
      </c>
      <c r="AL87" s="214" t="s">
        <v>1337</v>
      </c>
      <c r="AM87" s="214" t="s">
        <v>1337</v>
      </c>
      <c r="AN87" s="214" t="s">
        <v>1337</v>
      </c>
      <c r="AO87" s="217" t="s">
        <v>1367</v>
      </c>
      <c r="AP87" s="214" t="s">
        <v>153</v>
      </c>
      <c r="AQ87" s="211" t="s">
        <v>157</v>
      </c>
      <c r="AR87" s="212" t="s">
        <v>1419</v>
      </c>
      <c r="AS87" s="221" t="s">
        <v>1338</v>
      </c>
      <c r="AT87" s="221" t="str">
        <f t="shared" si="2"/>
        <v>○</v>
      </c>
      <c r="AU87" s="221" t="str">
        <f t="shared" si="3"/>
        <v>×</v>
      </c>
      <c r="AV87" s="6" t="s">
        <v>1501</v>
      </c>
      <c r="AW87" s="7" t="s">
        <v>1502</v>
      </c>
    </row>
    <row r="88" spans="1:49" ht="33.75">
      <c r="A88" s="250">
        <v>85</v>
      </c>
      <c r="B88" s="233" t="s">
        <v>703</v>
      </c>
      <c r="C88" s="209" t="s">
        <v>1011</v>
      </c>
      <c r="D88" s="209" t="s">
        <v>1012</v>
      </c>
      <c r="E88" s="210" t="s">
        <v>12</v>
      </c>
      <c r="F88" s="210" t="s">
        <v>959</v>
      </c>
      <c r="G88" s="207">
        <v>3050821</v>
      </c>
      <c r="H88" s="224" t="s">
        <v>1479</v>
      </c>
      <c r="I88" s="210" t="s">
        <v>492</v>
      </c>
      <c r="J88" s="208"/>
      <c r="K88" s="208"/>
      <c r="L88" s="209" t="s">
        <v>1282</v>
      </c>
      <c r="M88" s="208" t="s">
        <v>1282</v>
      </c>
      <c r="N88" s="208" t="s">
        <v>1283</v>
      </c>
      <c r="O88" s="214" t="s">
        <v>0</v>
      </c>
      <c r="P88" s="214" t="s">
        <v>0</v>
      </c>
      <c r="Q88" s="214" t="s">
        <v>0</v>
      </c>
      <c r="R88" s="214" t="s">
        <v>0</v>
      </c>
      <c r="S88" s="214" t="s">
        <v>0</v>
      </c>
      <c r="T88" s="214" t="s">
        <v>0</v>
      </c>
      <c r="U88" s="214" t="s">
        <v>0</v>
      </c>
      <c r="V88" s="214" t="s">
        <v>0</v>
      </c>
      <c r="W88" s="214" t="s">
        <v>0</v>
      </c>
      <c r="X88" s="214" t="s">
        <v>0</v>
      </c>
      <c r="Y88" s="214" t="s">
        <v>0</v>
      </c>
      <c r="Z88" s="214" t="s">
        <v>0</v>
      </c>
      <c r="AA88" s="214" t="s">
        <v>0</v>
      </c>
      <c r="AB88" s="214" t="s">
        <v>0</v>
      </c>
      <c r="AC88" s="214" t="s">
        <v>0</v>
      </c>
      <c r="AD88" s="214" t="s">
        <v>0</v>
      </c>
      <c r="AE88" s="214" t="s">
        <v>0</v>
      </c>
      <c r="AF88" s="214" t="s">
        <v>1337</v>
      </c>
      <c r="AG88" s="214" t="s">
        <v>0</v>
      </c>
      <c r="AH88" s="214" t="s">
        <v>0</v>
      </c>
      <c r="AI88" s="214" t="s">
        <v>0</v>
      </c>
      <c r="AJ88" s="214" t="s">
        <v>1337</v>
      </c>
      <c r="AK88" s="214" t="s">
        <v>0</v>
      </c>
      <c r="AL88" s="214" t="s">
        <v>1337</v>
      </c>
      <c r="AM88" s="214" t="s">
        <v>1337</v>
      </c>
      <c r="AN88" s="214" t="s">
        <v>1337</v>
      </c>
      <c r="AO88" s="217"/>
      <c r="AP88" s="214" t="s">
        <v>153</v>
      </c>
      <c r="AQ88" s="211" t="s">
        <v>157</v>
      </c>
      <c r="AR88" s="212" t="s">
        <v>1448</v>
      </c>
      <c r="AS88" s="221" t="s">
        <v>1338</v>
      </c>
      <c r="AT88" s="221" t="str">
        <f t="shared" si="2"/>
        <v>○</v>
      </c>
      <c r="AU88" s="221" t="str">
        <f t="shared" si="3"/>
        <v>×</v>
      </c>
      <c r="AV88" s="6" t="s">
        <v>1509</v>
      </c>
      <c r="AW88" s="7" t="s">
        <v>1510</v>
      </c>
    </row>
    <row r="89" spans="1:49" ht="22.5">
      <c r="A89" s="250">
        <v>86</v>
      </c>
      <c r="B89" s="233" t="s">
        <v>704</v>
      </c>
      <c r="C89" s="209" t="s">
        <v>1665</v>
      </c>
      <c r="D89" s="209" t="s">
        <v>83</v>
      </c>
      <c r="E89" s="210" t="s">
        <v>1666</v>
      </c>
      <c r="F89" s="210" t="s">
        <v>963</v>
      </c>
      <c r="G89" s="207">
        <v>3050034</v>
      </c>
      <c r="H89" s="224" t="s">
        <v>464</v>
      </c>
      <c r="I89" s="210" t="s">
        <v>1667</v>
      </c>
      <c r="J89" s="208"/>
      <c r="K89" s="208"/>
      <c r="L89" s="209" t="s">
        <v>1284</v>
      </c>
      <c r="M89" s="208" t="s">
        <v>1284</v>
      </c>
      <c r="N89" s="208" t="s">
        <v>1285</v>
      </c>
      <c r="O89" s="214" t="s">
        <v>0</v>
      </c>
      <c r="P89" s="214" t="s">
        <v>0</v>
      </c>
      <c r="Q89" s="214" t="s">
        <v>0</v>
      </c>
      <c r="R89" s="214" t="s">
        <v>0</v>
      </c>
      <c r="S89" s="214" t="s">
        <v>0</v>
      </c>
      <c r="T89" s="214" t="s">
        <v>0</v>
      </c>
      <c r="U89" s="214" t="s">
        <v>0</v>
      </c>
      <c r="V89" s="214" t="s">
        <v>0</v>
      </c>
      <c r="W89" s="214" t="s">
        <v>0</v>
      </c>
      <c r="X89" s="214" t="s">
        <v>0</v>
      </c>
      <c r="Y89" s="214" t="s">
        <v>0</v>
      </c>
      <c r="Z89" s="214" t="s">
        <v>0</v>
      </c>
      <c r="AA89" s="214" t="s">
        <v>0</v>
      </c>
      <c r="AB89" s="214" t="s">
        <v>0</v>
      </c>
      <c r="AC89" s="214" t="s">
        <v>0</v>
      </c>
      <c r="AD89" s="214" t="s">
        <v>0</v>
      </c>
      <c r="AE89" s="214" t="s">
        <v>0</v>
      </c>
      <c r="AF89" s="214" t="s">
        <v>0</v>
      </c>
      <c r="AG89" s="214" t="s">
        <v>0</v>
      </c>
      <c r="AH89" s="214" t="s">
        <v>0</v>
      </c>
      <c r="AI89" s="214" t="s">
        <v>0</v>
      </c>
      <c r="AJ89" s="214" t="s">
        <v>1337</v>
      </c>
      <c r="AK89" s="214" t="s">
        <v>0</v>
      </c>
      <c r="AL89" s="214" t="s">
        <v>1337</v>
      </c>
      <c r="AM89" s="214" t="s">
        <v>1337</v>
      </c>
      <c r="AN89" s="214" t="s">
        <v>1337</v>
      </c>
      <c r="AO89" s="217" t="s">
        <v>330</v>
      </c>
      <c r="AP89" s="214" t="s">
        <v>5</v>
      </c>
      <c r="AQ89" s="211"/>
      <c r="AR89" s="212" t="s">
        <v>1449</v>
      </c>
      <c r="AS89" s="221" t="s">
        <v>1338</v>
      </c>
      <c r="AT89" s="221" t="str">
        <f t="shared" si="2"/>
        <v>○</v>
      </c>
      <c r="AU89" s="221" t="str">
        <f t="shared" si="3"/>
        <v>×</v>
      </c>
      <c r="AV89" s="6" t="s">
        <v>464</v>
      </c>
    </row>
    <row r="90" spans="1:49">
      <c r="A90" s="250">
        <v>87</v>
      </c>
      <c r="B90" s="233" t="s">
        <v>705</v>
      </c>
      <c r="C90" s="209" t="s">
        <v>933</v>
      </c>
      <c r="D90" s="209" t="s">
        <v>934</v>
      </c>
      <c r="E90" s="210" t="s">
        <v>13</v>
      </c>
      <c r="F90" s="210" t="s">
        <v>905</v>
      </c>
      <c r="G90" s="207">
        <v>3050042</v>
      </c>
      <c r="H90" s="224" t="s">
        <v>1097</v>
      </c>
      <c r="I90" s="210" t="s">
        <v>403</v>
      </c>
      <c r="J90" s="208"/>
      <c r="K90" s="208"/>
      <c r="L90" s="209"/>
      <c r="M90" s="208"/>
      <c r="N90" s="208"/>
      <c r="O90" s="214" t="s">
        <v>0</v>
      </c>
      <c r="P90" s="214" t="s">
        <v>0</v>
      </c>
      <c r="Q90" s="214" t="s">
        <v>0</v>
      </c>
      <c r="R90" s="214" t="s">
        <v>0</v>
      </c>
      <c r="S90" s="214" t="s">
        <v>0</v>
      </c>
      <c r="T90" s="214" t="s">
        <v>0</v>
      </c>
      <c r="U90" s="214" t="s">
        <v>0</v>
      </c>
      <c r="V90" s="214" t="s">
        <v>0</v>
      </c>
      <c r="W90" s="214" t="s">
        <v>0</v>
      </c>
      <c r="X90" s="214" t="s">
        <v>0</v>
      </c>
      <c r="Y90" s="214" t="s">
        <v>0</v>
      </c>
      <c r="Z90" s="214" t="s">
        <v>0</v>
      </c>
      <c r="AA90" s="214" t="s">
        <v>0</v>
      </c>
      <c r="AB90" s="214" t="s">
        <v>0</v>
      </c>
      <c r="AC90" s="214" t="s">
        <v>0</v>
      </c>
      <c r="AD90" s="214" t="s">
        <v>1337</v>
      </c>
      <c r="AE90" s="214" t="s">
        <v>1337</v>
      </c>
      <c r="AF90" s="214" t="s">
        <v>1337</v>
      </c>
      <c r="AG90" s="214" t="s">
        <v>1337</v>
      </c>
      <c r="AH90" s="214" t="s">
        <v>0</v>
      </c>
      <c r="AI90" s="214" t="s">
        <v>0</v>
      </c>
      <c r="AJ90" s="214" t="s">
        <v>1337</v>
      </c>
      <c r="AK90" s="214" t="s">
        <v>1337</v>
      </c>
      <c r="AL90" s="214" t="s">
        <v>1337</v>
      </c>
      <c r="AM90" s="214" t="s">
        <v>1337</v>
      </c>
      <c r="AN90" s="214" t="s">
        <v>1337</v>
      </c>
      <c r="AO90" s="217" t="s">
        <v>1368</v>
      </c>
      <c r="AP90" s="214" t="s">
        <v>153</v>
      </c>
      <c r="AQ90" s="211" t="s">
        <v>1420</v>
      </c>
      <c r="AR90" s="212" t="s">
        <v>1421</v>
      </c>
      <c r="AS90" s="221" t="s">
        <v>1338</v>
      </c>
      <c r="AT90" s="221" t="str">
        <f t="shared" si="2"/>
        <v>○</v>
      </c>
      <c r="AU90" s="221" t="str">
        <f t="shared" si="3"/>
        <v>×</v>
      </c>
      <c r="AV90" s="6" t="s">
        <v>1097</v>
      </c>
    </row>
    <row r="91" spans="1:49" ht="24">
      <c r="A91" s="250">
        <v>88</v>
      </c>
      <c r="B91" s="233" t="s">
        <v>706</v>
      </c>
      <c r="C91" s="209" t="s">
        <v>935</v>
      </c>
      <c r="D91" s="209" t="s">
        <v>37</v>
      </c>
      <c r="E91" s="210" t="s">
        <v>13</v>
      </c>
      <c r="F91" s="210" t="s">
        <v>926</v>
      </c>
      <c r="G91" s="207">
        <v>3050032</v>
      </c>
      <c r="H91" s="224" t="s">
        <v>1478</v>
      </c>
      <c r="I91" s="210" t="s">
        <v>484</v>
      </c>
      <c r="J91" s="208"/>
      <c r="K91" s="208"/>
      <c r="L91" s="209" t="s">
        <v>502</v>
      </c>
      <c r="M91" s="208" t="s">
        <v>502</v>
      </c>
      <c r="N91" s="208" t="s">
        <v>1223</v>
      </c>
      <c r="O91" s="214" t="s">
        <v>1337</v>
      </c>
      <c r="P91" s="214" t="s">
        <v>1337</v>
      </c>
      <c r="Q91" s="214" t="s">
        <v>1337</v>
      </c>
      <c r="R91" s="214" t="s">
        <v>1337</v>
      </c>
      <c r="S91" s="214" t="s">
        <v>1337</v>
      </c>
      <c r="T91" s="214" t="s">
        <v>1337</v>
      </c>
      <c r="U91" s="214" t="s">
        <v>0</v>
      </c>
      <c r="V91" s="214" t="s">
        <v>0</v>
      </c>
      <c r="W91" s="214" t="s">
        <v>1337</v>
      </c>
      <c r="X91" s="214" t="s">
        <v>1337</v>
      </c>
      <c r="Y91" s="214" t="s">
        <v>0</v>
      </c>
      <c r="Z91" s="214" t="s">
        <v>0</v>
      </c>
      <c r="AA91" s="214" t="s">
        <v>1337</v>
      </c>
      <c r="AB91" s="214" t="s">
        <v>1337</v>
      </c>
      <c r="AC91" s="214" t="s">
        <v>1337</v>
      </c>
      <c r="AD91" s="214" t="s">
        <v>0</v>
      </c>
      <c r="AE91" s="214" t="s">
        <v>0</v>
      </c>
      <c r="AF91" s="214" t="s">
        <v>1337</v>
      </c>
      <c r="AG91" s="214" t="s">
        <v>1337</v>
      </c>
      <c r="AH91" s="214" t="s">
        <v>1337</v>
      </c>
      <c r="AI91" s="214" t="s">
        <v>0</v>
      </c>
      <c r="AJ91" s="214" t="s">
        <v>1337</v>
      </c>
      <c r="AK91" s="214" t="s">
        <v>1337</v>
      </c>
      <c r="AL91" s="214" t="s">
        <v>1337</v>
      </c>
      <c r="AM91" s="214" t="s">
        <v>1337</v>
      </c>
      <c r="AN91" s="214" t="s">
        <v>1337</v>
      </c>
      <c r="AO91" s="217"/>
      <c r="AP91" s="214" t="s">
        <v>5</v>
      </c>
      <c r="AQ91" s="211"/>
      <c r="AR91" s="212"/>
      <c r="AS91" s="221" t="s">
        <v>1338</v>
      </c>
      <c r="AT91" s="221" t="str">
        <f t="shared" si="2"/>
        <v>○</v>
      </c>
      <c r="AU91" s="221" t="str">
        <f t="shared" si="3"/>
        <v>○</v>
      </c>
      <c r="AV91" s="6" t="s">
        <v>1503</v>
      </c>
      <c r="AW91" s="7" t="s">
        <v>1504</v>
      </c>
    </row>
    <row r="92" spans="1:49">
      <c r="A92" s="250">
        <v>89</v>
      </c>
      <c r="B92" s="233" t="s">
        <v>707</v>
      </c>
      <c r="C92" s="209" t="s">
        <v>1057</v>
      </c>
      <c r="D92" s="209" t="s">
        <v>133</v>
      </c>
      <c r="E92" s="210" t="s">
        <v>9</v>
      </c>
      <c r="F92" s="210" t="s">
        <v>1047</v>
      </c>
      <c r="G92" s="207">
        <v>3001245</v>
      </c>
      <c r="H92" s="224" t="s">
        <v>337</v>
      </c>
      <c r="I92" s="210" t="s">
        <v>404</v>
      </c>
      <c r="J92" s="208" t="s">
        <v>1155</v>
      </c>
      <c r="K92" s="208" t="s">
        <v>1156</v>
      </c>
      <c r="L92" s="209"/>
      <c r="M92" s="208"/>
      <c r="N92" s="208" t="s">
        <v>1320</v>
      </c>
      <c r="O92" s="214" t="s">
        <v>0</v>
      </c>
      <c r="P92" s="214" t="s">
        <v>0</v>
      </c>
      <c r="Q92" s="214" t="s">
        <v>0</v>
      </c>
      <c r="R92" s="214" t="s">
        <v>0</v>
      </c>
      <c r="S92" s="214" t="s">
        <v>0</v>
      </c>
      <c r="T92" s="214" t="s">
        <v>0</v>
      </c>
      <c r="U92" s="214" t="s">
        <v>0</v>
      </c>
      <c r="V92" s="214" t="s">
        <v>0</v>
      </c>
      <c r="W92" s="214" t="s">
        <v>0</v>
      </c>
      <c r="X92" s="214" t="s">
        <v>0</v>
      </c>
      <c r="Y92" s="214" t="s">
        <v>0</v>
      </c>
      <c r="Z92" s="214" t="s">
        <v>0</v>
      </c>
      <c r="AA92" s="214" t="s">
        <v>0</v>
      </c>
      <c r="AB92" s="214" t="s">
        <v>0</v>
      </c>
      <c r="AC92" s="214" t="s">
        <v>0</v>
      </c>
      <c r="AD92" s="214" t="s">
        <v>0</v>
      </c>
      <c r="AE92" s="214" t="s">
        <v>0</v>
      </c>
      <c r="AF92" s="214" t="s">
        <v>0</v>
      </c>
      <c r="AG92" s="214" t="s">
        <v>0</v>
      </c>
      <c r="AH92" s="214" t="s">
        <v>0</v>
      </c>
      <c r="AI92" s="214" t="s">
        <v>0</v>
      </c>
      <c r="AJ92" s="214" t="s">
        <v>1337</v>
      </c>
      <c r="AK92" s="214" t="s">
        <v>0</v>
      </c>
      <c r="AL92" s="214" t="s">
        <v>1337</v>
      </c>
      <c r="AM92" s="214" t="s">
        <v>1337</v>
      </c>
      <c r="AN92" s="214" t="s">
        <v>1337</v>
      </c>
      <c r="AO92" s="217"/>
      <c r="AP92" s="214" t="s">
        <v>5</v>
      </c>
      <c r="AQ92" s="211"/>
      <c r="AR92" s="212"/>
      <c r="AS92" s="221" t="s">
        <v>1338</v>
      </c>
      <c r="AT92" s="221" t="str">
        <f t="shared" si="2"/>
        <v>○</v>
      </c>
      <c r="AU92" s="221" t="str">
        <f t="shared" si="3"/>
        <v>×</v>
      </c>
      <c r="AV92" s="6" t="s">
        <v>337</v>
      </c>
    </row>
    <row r="93" spans="1:49">
      <c r="A93" s="250">
        <v>90</v>
      </c>
      <c r="B93" s="233" t="s">
        <v>708</v>
      </c>
      <c r="C93" s="209" t="s">
        <v>893</v>
      </c>
      <c r="D93" s="209" t="s">
        <v>110</v>
      </c>
      <c r="E93" s="210" t="s">
        <v>11</v>
      </c>
      <c r="F93" s="210" t="s">
        <v>892</v>
      </c>
      <c r="G93" s="207">
        <v>3002622</v>
      </c>
      <c r="H93" s="224" t="s">
        <v>204</v>
      </c>
      <c r="I93" s="210" t="s">
        <v>405</v>
      </c>
      <c r="J93" s="208"/>
      <c r="K93" s="208"/>
      <c r="L93" s="209" t="s">
        <v>203</v>
      </c>
      <c r="M93" s="208" t="s">
        <v>203</v>
      </c>
      <c r="N93" s="208" t="s">
        <v>1196</v>
      </c>
      <c r="O93" s="214" t="s">
        <v>1337</v>
      </c>
      <c r="P93" s="214" t="s">
        <v>1337</v>
      </c>
      <c r="Q93" s="214" t="s">
        <v>1337</v>
      </c>
      <c r="R93" s="214" t="s">
        <v>1337</v>
      </c>
      <c r="S93" s="214" t="s">
        <v>1337</v>
      </c>
      <c r="T93" s="214" t="s">
        <v>1337</v>
      </c>
      <c r="U93" s="214" t="s">
        <v>0</v>
      </c>
      <c r="V93" s="214" t="s">
        <v>0</v>
      </c>
      <c r="W93" s="214" t="s">
        <v>1337</v>
      </c>
      <c r="X93" s="214" t="s">
        <v>1337</v>
      </c>
      <c r="Y93" s="214" t="s">
        <v>0</v>
      </c>
      <c r="Z93" s="214" t="s">
        <v>0</v>
      </c>
      <c r="AA93" s="214" t="s">
        <v>1337</v>
      </c>
      <c r="AB93" s="214" t="s">
        <v>1337</v>
      </c>
      <c r="AC93" s="214" t="s">
        <v>1337</v>
      </c>
      <c r="AD93" s="214" t="s">
        <v>0</v>
      </c>
      <c r="AE93" s="214" t="s">
        <v>0</v>
      </c>
      <c r="AF93" s="214" t="s">
        <v>1337</v>
      </c>
      <c r="AG93" s="214" t="s">
        <v>1337</v>
      </c>
      <c r="AH93" s="214" t="s">
        <v>1337</v>
      </c>
      <c r="AI93" s="214" t="s">
        <v>1337</v>
      </c>
      <c r="AJ93" s="214" t="s">
        <v>1337</v>
      </c>
      <c r="AK93" s="214" t="s">
        <v>0</v>
      </c>
      <c r="AL93" s="214" t="s">
        <v>1337</v>
      </c>
      <c r="AM93" s="214" t="s">
        <v>1337</v>
      </c>
      <c r="AN93" s="214" t="s">
        <v>1337</v>
      </c>
      <c r="AO93" s="217"/>
      <c r="AP93" s="214" t="s">
        <v>5</v>
      </c>
      <c r="AQ93" s="211"/>
      <c r="AR93" s="212" t="s">
        <v>1405</v>
      </c>
      <c r="AS93" s="221" t="s">
        <v>1338</v>
      </c>
      <c r="AT93" s="221" t="str">
        <f t="shared" si="2"/>
        <v>○</v>
      </c>
      <c r="AU93" s="221" t="str">
        <f t="shared" si="3"/>
        <v>○</v>
      </c>
      <c r="AV93" s="6" t="s">
        <v>204</v>
      </c>
    </row>
    <row r="94" spans="1:49" ht="45">
      <c r="A94" s="250">
        <v>91</v>
      </c>
      <c r="B94" s="233" t="s">
        <v>709</v>
      </c>
      <c r="C94" s="209" t="s">
        <v>885</v>
      </c>
      <c r="D94" s="209" t="s">
        <v>125</v>
      </c>
      <c r="E94" s="210" t="s">
        <v>10</v>
      </c>
      <c r="F94" s="210" t="s">
        <v>880</v>
      </c>
      <c r="G94" s="207">
        <v>3004231</v>
      </c>
      <c r="H94" s="224" t="s">
        <v>503</v>
      </c>
      <c r="I94" s="210" t="s">
        <v>480</v>
      </c>
      <c r="J94" s="208"/>
      <c r="K94" s="208"/>
      <c r="L94" s="209" t="s">
        <v>504</v>
      </c>
      <c r="M94" s="208" t="s">
        <v>504</v>
      </c>
      <c r="N94" s="208" t="s">
        <v>1184</v>
      </c>
      <c r="O94" s="214" t="s">
        <v>0</v>
      </c>
      <c r="P94" s="214" t="s">
        <v>0</v>
      </c>
      <c r="Q94" s="214" t="s">
        <v>0</v>
      </c>
      <c r="R94" s="214" t="s">
        <v>0</v>
      </c>
      <c r="S94" s="214" t="s">
        <v>0</v>
      </c>
      <c r="T94" s="214" t="s">
        <v>0</v>
      </c>
      <c r="U94" s="214" t="s">
        <v>0</v>
      </c>
      <c r="V94" s="214" t="s">
        <v>0</v>
      </c>
      <c r="W94" s="214" t="s">
        <v>0</v>
      </c>
      <c r="X94" s="214" t="s">
        <v>0</v>
      </c>
      <c r="Y94" s="214" t="s">
        <v>0</v>
      </c>
      <c r="Z94" s="214" t="s">
        <v>0</v>
      </c>
      <c r="AA94" s="214" t="s">
        <v>0</v>
      </c>
      <c r="AB94" s="214" t="s">
        <v>0</v>
      </c>
      <c r="AC94" s="214" t="s">
        <v>0</v>
      </c>
      <c r="AD94" s="214" t="s">
        <v>0</v>
      </c>
      <c r="AE94" s="214" t="s">
        <v>0</v>
      </c>
      <c r="AF94" s="214" t="s">
        <v>0</v>
      </c>
      <c r="AG94" s="214" t="s">
        <v>1337</v>
      </c>
      <c r="AH94" s="214" t="s">
        <v>0</v>
      </c>
      <c r="AI94" s="214" t="s">
        <v>0</v>
      </c>
      <c r="AJ94" s="214" t="s">
        <v>1337</v>
      </c>
      <c r="AK94" s="215" t="s">
        <v>1337</v>
      </c>
      <c r="AL94" s="214" t="s">
        <v>1337</v>
      </c>
      <c r="AM94" s="214" t="s">
        <v>1337</v>
      </c>
      <c r="AN94" s="214" t="s">
        <v>1337</v>
      </c>
      <c r="AO94" s="217" t="s">
        <v>1352</v>
      </c>
      <c r="AP94" s="214" t="s">
        <v>5</v>
      </c>
      <c r="AQ94" s="211"/>
      <c r="AR94" s="212"/>
      <c r="AS94" s="221" t="s">
        <v>1338</v>
      </c>
      <c r="AT94" s="221" t="str">
        <f t="shared" si="2"/>
        <v>○</v>
      </c>
      <c r="AU94" s="221" t="str">
        <f t="shared" si="3"/>
        <v>×</v>
      </c>
      <c r="AV94" s="6" t="s">
        <v>503</v>
      </c>
    </row>
    <row r="95" spans="1:49" ht="24">
      <c r="A95" s="250">
        <v>92</v>
      </c>
      <c r="B95" s="233" t="s">
        <v>710</v>
      </c>
      <c r="C95" s="209" t="s">
        <v>1013</v>
      </c>
      <c r="D95" s="209" t="s">
        <v>84</v>
      </c>
      <c r="E95" s="210" t="s">
        <v>12</v>
      </c>
      <c r="F95" s="210" t="s">
        <v>957</v>
      </c>
      <c r="G95" s="207">
        <v>3050817</v>
      </c>
      <c r="H95" s="224" t="s">
        <v>1127</v>
      </c>
      <c r="I95" s="210" t="s">
        <v>406</v>
      </c>
      <c r="J95" s="208"/>
      <c r="K95" s="208"/>
      <c r="L95" s="209" t="s">
        <v>202</v>
      </c>
      <c r="M95" s="208" t="s">
        <v>202</v>
      </c>
      <c r="N95" s="208" t="s">
        <v>1286</v>
      </c>
      <c r="O95" s="214" t="s">
        <v>0</v>
      </c>
      <c r="P95" s="214" t="s">
        <v>0</v>
      </c>
      <c r="Q95" s="214" t="s">
        <v>0</v>
      </c>
      <c r="R95" s="214" t="s">
        <v>0</v>
      </c>
      <c r="S95" s="214" t="s">
        <v>0</v>
      </c>
      <c r="T95" s="214" t="s">
        <v>0</v>
      </c>
      <c r="U95" s="214" t="s">
        <v>0</v>
      </c>
      <c r="V95" s="214" t="s">
        <v>0</v>
      </c>
      <c r="W95" s="214" t="s">
        <v>0</v>
      </c>
      <c r="X95" s="214" t="s">
        <v>0</v>
      </c>
      <c r="Y95" s="214" t="s">
        <v>0</v>
      </c>
      <c r="Z95" s="214" t="s">
        <v>0</v>
      </c>
      <c r="AA95" s="214" t="s">
        <v>0</v>
      </c>
      <c r="AB95" s="214" t="s">
        <v>1337</v>
      </c>
      <c r="AC95" s="214" t="s">
        <v>1337</v>
      </c>
      <c r="AD95" s="214" t="s">
        <v>1337</v>
      </c>
      <c r="AE95" s="214" t="s">
        <v>1337</v>
      </c>
      <c r="AF95" s="214" t="s">
        <v>1337</v>
      </c>
      <c r="AG95" s="214" t="s">
        <v>1337</v>
      </c>
      <c r="AH95" s="214" t="s">
        <v>0</v>
      </c>
      <c r="AI95" s="214" t="s">
        <v>0</v>
      </c>
      <c r="AJ95" s="214" t="s">
        <v>1337</v>
      </c>
      <c r="AK95" s="214" t="s">
        <v>1337</v>
      </c>
      <c r="AL95" s="214" t="s">
        <v>1337</v>
      </c>
      <c r="AM95" s="214" t="s">
        <v>1337</v>
      </c>
      <c r="AN95" s="214" t="s">
        <v>1337</v>
      </c>
      <c r="AO95" s="217"/>
      <c r="AP95" s="214" t="s">
        <v>5</v>
      </c>
      <c r="AQ95" s="211"/>
      <c r="AR95" s="212" t="s">
        <v>321</v>
      </c>
      <c r="AS95" s="221" t="s">
        <v>1338</v>
      </c>
      <c r="AT95" s="221" t="str">
        <f t="shared" si="2"/>
        <v>○</v>
      </c>
      <c r="AU95" s="221" t="str">
        <f t="shared" si="3"/>
        <v>×</v>
      </c>
      <c r="AV95" s="6" t="s">
        <v>1505</v>
      </c>
      <c r="AW95" s="7" t="s">
        <v>1506</v>
      </c>
    </row>
    <row r="96" spans="1:49" ht="22.5">
      <c r="A96" s="250">
        <v>93</v>
      </c>
      <c r="B96" s="233" t="s">
        <v>711</v>
      </c>
      <c r="C96" s="209" t="s">
        <v>937</v>
      </c>
      <c r="D96" s="209" t="s">
        <v>38</v>
      </c>
      <c r="E96" s="210" t="s">
        <v>13</v>
      </c>
      <c r="F96" s="210" t="s">
        <v>938</v>
      </c>
      <c r="G96" s="207">
        <v>3050028</v>
      </c>
      <c r="H96" s="224" t="s">
        <v>1098</v>
      </c>
      <c r="I96" s="210" t="s">
        <v>407</v>
      </c>
      <c r="J96" s="208"/>
      <c r="K96" s="208"/>
      <c r="L96" s="209"/>
      <c r="M96" s="208"/>
      <c r="N96" s="208"/>
      <c r="O96" s="214" t="s">
        <v>8</v>
      </c>
      <c r="P96" s="214" t="s">
        <v>8</v>
      </c>
      <c r="Q96" s="214" t="s">
        <v>8</v>
      </c>
      <c r="R96" s="214" t="s">
        <v>8</v>
      </c>
      <c r="S96" s="214" t="s">
        <v>8</v>
      </c>
      <c r="T96" s="214" t="s">
        <v>8</v>
      </c>
      <c r="U96" s="214" t="s">
        <v>8</v>
      </c>
      <c r="V96" s="214" t="s">
        <v>8</v>
      </c>
      <c r="W96" s="214" t="s">
        <v>8</v>
      </c>
      <c r="X96" s="214" t="s">
        <v>8</v>
      </c>
      <c r="Y96" s="214" t="s">
        <v>0</v>
      </c>
      <c r="Z96" s="214" t="s">
        <v>0</v>
      </c>
      <c r="AA96" s="214" t="s">
        <v>8</v>
      </c>
      <c r="AB96" s="214" t="s">
        <v>8</v>
      </c>
      <c r="AC96" s="214" t="s">
        <v>8</v>
      </c>
      <c r="AD96" s="214" t="s">
        <v>8</v>
      </c>
      <c r="AE96" s="214" t="s">
        <v>0</v>
      </c>
      <c r="AF96" s="214" t="s">
        <v>0</v>
      </c>
      <c r="AG96" s="214" t="s">
        <v>8</v>
      </c>
      <c r="AH96" s="214" t="s">
        <v>8</v>
      </c>
      <c r="AI96" s="214" t="s">
        <v>8</v>
      </c>
      <c r="AJ96" s="214" t="s">
        <v>8</v>
      </c>
      <c r="AK96" s="214" t="s">
        <v>8</v>
      </c>
      <c r="AL96" s="214" t="s">
        <v>8</v>
      </c>
      <c r="AM96" s="214" t="s">
        <v>1338</v>
      </c>
      <c r="AN96" s="214" t="s">
        <v>8</v>
      </c>
      <c r="AO96" s="217" t="s">
        <v>1355</v>
      </c>
      <c r="AP96" s="214" t="s">
        <v>329</v>
      </c>
      <c r="AQ96" s="211"/>
      <c r="AR96" s="212"/>
      <c r="AS96" s="221" t="s">
        <v>1338</v>
      </c>
      <c r="AT96" s="221" t="str">
        <f t="shared" si="2"/>
        <v>×</v>
      </c>
      <c r="AU96" s="221" t="str">
        <f t="shared" si="3"/>
        <v>×</v>
      </c>
      <c r="AV96" s="6" t="s">
        <v>1098</v>
      </c>
    </row>
    <row r="97" spans="1:49" ht="33.75">
      <c r="A97" s="250">
        <v>94</v>
      </c>
      <c r="B97" s="233" t="s">
        <v>712</v>
      </c>
      <c r="C97" s="209" t="s">
        <v>289</v>
      </c>
      <c r="D97" s="209" t="s">
        <v>85</v>
      </c>
      <c r="E97" s="210" t="s">
        <v>12</v>
      </c>
      <c r="F97" s="210" t="s">
        <v>978</v>
      </c>
      <c r="G97" s="207">
        <v>3050822</v>
      </c>
      <c r="H97" s="224" t="s">
        <v>201</v>
      </c>
      <c r="I97" s="210" t="s">
        <v>1128</v>
      </c>
      <c r="J97" s="208"/>
      <c r="K97" s="208"/>
      <c r="L97" s="307" t="s">
        <v>1678</v>
      </c>
      <c r="M97" s="208" t="s">
        <v>1287</v>
      </c>
      <c r="N97" s="208" t="s">
        <v>1288</v>
      </c>
      <c r="O97" s="214" t="s">
        <v>0</v>
      </c>
      <c r="P97" s="214" t="s">
        <v>0</v>
      </c>
      <c r="Q97" s="214" t="s">
        <v>0</v>
      </c>
      <c r="R97" s="214" t="s">
        <v>0</v>
      </c>
      <c r="S97" s="214" t="s">
        <v>0</v>
      </c>
      <c r="T97" s="214" t="s">
        <v>0</v>
      </c>
      <c r="U97" s="214" t="s">
        <v>0</v>
      </c>
      <c r="V97" s="214" t="s">
        <v>0</v>
      </c>
      <c r="W97" s="214" t="s">
        <v>0</v>
      </c>
      <c r="X97" s="214" t="s">
        <v>0</v>
      </c>
      <c r="Y97" s="214" t="s">
        <v>0</v>
      </c>
      <c r="Z97" s="214" t="s">
        <v>0</v>
      </c>
      <c r="AA97" s="214" t="s">
        <v>0</v>
      </c>
      <c r="AB97" s="214" t="s">
        <v>0</v>
      </c>
      <c r="AC97" s="214" t="s">
        <v>0</v>
      </c>
      <c r="AD97" s="214" t="s">
        <v>0</v>
      </c>
      <c r="AE97" s="214" t="s">
        <v>0</v>
      </c>
      <c r="AF97" s="214" t="s">
        <v>0</v>
      </c>
      <c r="AG97" s="215" t="s">
        <v>1338</v>
      </c>
      <c r="AH97" s="214" t="s">
        <v>0</v>
      </c>
      <c r="AI97" s="214" t="s">
        <v>0</v>
      </c>
      <c r="AJ97" s="214" t="s">
        <v>0</v>
      </c>
      <c r="AK97" s="214" t="s">
        <v>0</v>
      </c>
      <c r="AL97" s="214" t="s">
        <v>0</v>
      </c>
      <c r="AM97" s="214" t="s">
        <v>1338</v>
      </c>
      <c r="AN97" s="214" t="s">
        <v>0</v>
      </c>
      <c r="AO97" s="218" t="s">
        <v>1388</v>
      </c>
      <c r="AP97" s="214" t="s">
        <v>5</v>
      </c>
      <c r="AQ97" s="211"/>
      <c r="AR97" s="212" t="s">
        <v>1450</v>
      </c>
      <c r="AS97" s="221"/>
      <c r="AT97" s="221" t="str">
        <f t="shared" si="2"/>
        <v>×</v>
      </c>
      <c r="AU97" s="221" t="str">
        <f t="shared" si="3"/>
        <v>×</v>
      </c>
      <c r="AV97" s="6" t="s">
        <v>201</v>
      </c>
    </row>
    <row r="98" spans="1:49" ht="78.75">
      <c r="A98" s="250">
        <v>95</v>
      </c>
      <c r="B98" s="233" t="s">
        <v>713</v>
      </c>
      <c r="C98" s="209" t="s">
        <v>1058</v>
      </c>
      <c r="D98" s="209" t="s">
        <v>134</v>
      </c>
      <c r="E98" s="210" t="s">
        <v>9</v>
      </c>
      <c r="F98" s="210" t="s">
        <v>1056</v>
      </c>
      <c r="G98" s="207">
        <v>3001252</v>
      </c>
      <c r="H98" s="224" t="s">
        <v>505</v>
      </c>
      <c r="I98" s="210" t="s">
        <v>497</v>
      </c>
      <c r="J98" s="208"/>
      <c r="K98" s="208"/>
      <c r="L98" s="209" t="s">
        <v>506</v>
      </c>
      <c r="M98" s="208" t="s">
        <v>506</v>
      </c>
      <c r="N98" s="208" t="s">
        <v>1321</v>
      </c>
      <c r="O98" s="214" t="s">
        <v>0</v>
      </c>
      <c r="P98" s="214" t="s">
        <v>0</v>
      </c>
      <c r="Q98" s="214" t="s">
        <v>0</v>
      </c>
      <c r="R98" s="214" t="s">
        <v>0</v>
      </c>
      <c r="S98" s="214" t="s">
        <v>0</v>
      </c>
      <c r="T98" s="214" t="s">
        <v>0</v>
      </c>
      <c r="U98" s="214" t="s">
        <v>0</v>
      </c>
      <c r="V98" s="214" t="s">
        <v>0</v>
      </c>
      <c r="W98" s="214" t="s">
        <v>0</v>
      </c>
      <c r="X98" s="214" t="s">
        <v>0</v>
      </c>
      <c r="Y98" s="214" t="s">
        <v>0</v>
      </c>
      <c r="Z98" s="214" t="s">
        <v>0</v>
      </c>
      <c r="AA98" s="214" t="s">
        <v>0</v>
      </c>
      <c r="AB98" s="214" t="s">
        <v>0</v>
      </c>
      <c r="AC98" s="214" t="s">
        <v>0</v>
      </c>
      <c r="AD98" s="214" t="s">
        <v>0</v>
      </c>
      <c r="AE98" s="214" t="s">
        <v>0</v>
      </c>
      <c r="AF98" s="214" t="s">
        <v>0</v>
      </c>
      <c r="AG98" s="214" t="s">
        <v>1337</v>
      </c>
      <c r="AH98" s="214" t="s">
        <v>0</v>
      </c>
      <c r="AI98" s="214" t="s">
        <v>0</v>
      </c>
      <c r="AJ98" s="214" t="s">
        <v>1337</v>
      </c>
      <c r="AK98" s="214" t="s">
        <v>1337</v>
      </c>
      <c r="AL98" s="214" t="s">
        <v>1337</v>
      </c>
      <c r="AM98" s="214" t="s">
        <v>1337</v>
      </c>
      <c r="AN98" s="214" t="s">
        <v>1337</v>
      </c>
      <c r="AO98" s="217" t="s">
        <v>1687</v>
      </c>
      <c r="AP98" s="214" t="s">
        <v>153</v>
      </c>
      <c r="AQ98" s="211" t="s">
        <v>157</v>
      </c>
      <c r="AR98" s="212" t="s">
        <v>1470</v>
      </c>
      <c r="AS98" s="221" t="s">
        <v>1338</v>
      </c>
      <c r="AT98" s="221" t="str">
        <f t="shared" si="2"/>
        <v>○</v>
      </c>
      <c r="AU98" s="221" t="str">
        <f t="shared" si="3"/>
        <v>×</v>
      </c>
      <c r="AV98" s="6" t="s">
        <v>505</v>
      </c>
    </row>
    <row r="99" spans="1:49">
      <c r="A99" s="250">
        <v>96</v>
      </c>
      <c r="B99" s="233" t="s">
        <v>714</v>
      </c>
      <c r="C99" s="209" t="s">
        <v>1014</v>
      </c>
      <c r="D99" s="209" t="s">
        <v>86</v>
      </c>
      <c r="E99" s="210" t="s">
        <v>12</v>
      </c>
      <c r="F99" s="210" t="s">
        <v>245</v>
      </c>
      <c r="G99" s="207">
        <v>3050881</v>
      </c>
      <c r="H99" s="224" t="s">
        <v>1129</v>
      </c>
      <c r="I99" s="210" t="s">
        <v>408</v>
      </c>
      <c r="J99" s="208"/>
      <c r="K99" s="208"/>
      <c r="L99" s="209"/>
      <c r="M99" s="208"/>
      <c r="N99" s="208"/>
      <c r="O99" s="214" t="s">
        <v>8</v>
      </c>
      <c r="P99" s="214" t="s">
        <v>8</v>
      </c>
      <c r="Q99" s="214" t="s">
        <v>8</v>
      </c>
      <c r="R99" s="214" t="s">
        <v>8</v>
      </c>
      <c r="S99" s="214" t="s">
        <v>8</v>
      </c>
      <c r="T99" s="214" t="s">
        <v>8</v>
      </c>
      <c r="U99" s="214" t="s">
        <v>8</v>
      </c>
      <c r="V99" s="214" t="s">
        <v>8</v>
      </c>
      <c r="W99" s="214" t="s">
        <v>8</v>
      </c>
      <c r="X99" s="214" t="s">
        <v>8</v>
      </c>
      <c r="Y99" s="214" t="s">
        <v>0</v>
      </c>
      <c r="Z99" s="214" t="s">
        <v>0</v>
      </c>
      <c r="AA99" s="214" t="s">
        <v>8</v>
      </c>
      <c r="AB99" s="214" t="s">
        <v>8</v>
      </c>
      <c r="AC99" s="214" t="s">
        <v>8</v>
      </c>
      <c r="AD99" s="214" t="s">
        <v>8</v>
      </c>
      <c r="AE99" s="214" t="s">
        <v>0</v>
      </c>
      <c r="AF99" s="214" t="s">
        <v>0</v>
      </c>
      <c r="AG99" s="214" t="s">
        <v>1338</v>
      </c>
      <c r="AH99" s="214" t="s">
        <v>8</v>
      </c>
      <c r="AI99" s="214" t="s">
        <v>8</v>
      </c>
      <c r="AJ99" s="214" t="s">
        <v>1338</v>
      </c>
      <c r="AK99" s="214" t="s">
        <v>1338</v>
      </c>
      <c r="AL99" s="214" t="s">
        <v>1338</v>
      </c>
      <c r="AM99" s="214" t="s">
        <v>1338</v>
      </c>
      <c r="AN99" s="214" t="s">
        <v>1338</v>
      </c>
      <c r="AO99" s="217"/>
      <c r="AP99" s="214" t="s">
        <v>329</v>
      </c>
      <c r="AQ99" s="211"/>
      <c r="AR99" s="212" t="s">
        <v>1451</v>
      </c>
      <c r="AS99" s="221" t="s">
        <v>1338</v>
      </c>
      <c r="AT99" s="221" t="str">
        <f t="shared" si="2"/>
        <v>○</v>
      </c>
      <c r="AU99" s="221" t="str">
        <f t="shared" si="3"/>
        <v>×</v>
      </c>
      <c r="AV99" s="6" t="s">
        <v>1129</v>
      </c>
    </row>
    <row r="100" spans="1:49" ht="33.75">
      <c r="A100" s="250">
        <v>97</v>
      </c>
      <c r="B100" s="233" t="s">
        <v>715</v>
      </c>
      <c r="C100" s="209" t="s">
        <v>200</v>
      </c>
      <c r="D100" s="209" t="s">
        <v>39</v>
      </c>
      <c r="E100" s="210" t="s">
        <v>13</v>
      </c>
      <c r="F100" s="210" t="s">
        <v>231</v>
      </c>
      <c r="G100" s="207">
        <v>3050043</v>
      </c>
      <c r="H100" s="224" t="s">
        <v>465</v>
      </c>
      <c r="I100" s="210" t="s">
        <v>409</v>
      </c>
      <c r="J100" s="208"/>
      <c r="K100" s="208"/>
      <c r="L100" s="209" t="s">
        <v>1224</v>
      </c>
      <c r="M100" s="208" t="s">
        <v>1224</v>
      </c>
      <c r="N100" s="208" t="s">
        <v>1225</v>
      </c>
      <c r="O100" s="214" t="s">
        <v>0</v>
      </c>
      <c r="P100" s="214" t="s">
        <v>0</v>
      </c>
      <c r="Q100" s="214" t="s">
        <v>0</v>
      </c>
      <c r="R100" s="214" t="s">
        <v>1337</v>
      </c>
      <c r="S100" s="214" t="s">
        <v>0</v>
      </c>
      <c r="T100" s="214" t="s">
        <v>0</v>
      </c>
      <c r="U100" s="214" t="s">
        <v>0</v>
      </c>
      <c r="V100" s="214" t="s">
        <v>1337</v>
      </c>
      <c r="W100" s="214" t="s">
        <v>1337</v>
      </c>
      <c r="X100" s="214" t="s">
        <v>0</v>
      </c>
      <c r="Y100" s="214" t="s">
        <v>0</v>
      </c>
      <c r="Z100" s="214" t="s">
        <v>0</v>
      </c>
      <c r="AA100" s="214" t="s">
        <v>1337</v>
      </c>
      <c r="AB100" s="214" t="s">
        <v>0</v>
      </c>
      <c r="AC100" s="214" t="s">
        <v>0</v>
      </c>
      <c r="AD100" s="214" t="s">
        <v>0</v>
      </c>
      <c r="AE100" s="214" t="s">
        <v>0</v>
      </c>
      <c r="AF100" s="214" t="s">
        <v>0</v>
      </c>
      <c r="AG100" s="214" t="s">
        <v>1337</v>
      </c>
      <c r="AH100" s="214" t="s">
        <v>0</v>
      </c>
      <c r="AI100" s="214" t="s">
        <v>0</v>
      </c>
      <c r="AJ100" s="214" t="s">
        <v>1337</v>
      </c>
      <c r="AK100" s="214" t="s">
        <v>0</v>
      </c>
      <c r="AL100" s="214" t="s">
        <v>1337</v>
      </c>
      <c r="AM100" s="214" t="s">
        <v>1337</v>
      </c>
      <c r="AN100" s="214" t="s">
        <v>1337</v>
      </c>
      <c r="AO100" s="217" t="s">
        <v>1369</v>
      </c>
      <c r="AP100" s="214" t="s">
        <v>5</v>
      </c>
      <c r="AQ100" s="211"/>
      <c r="AR100" s="212" t="s">
        <v>1422</v>
      </c>
      <c r="AS100" s="221" t="s">
        <v>1338</v>
      </c>
      <c r="AT100" s="221" t="str">
        <f t="shared" si="2"/>
        <v>○</v>
      </c>
      <c r="AU100" s="221" t="str">
        <f t="shared" si="3"/>
        <v>×</v>
      </c>
      <c r="AV100" s="6" t="s">
        <v>465</v>
      </c>
    </row>
    <row r="101" spans="1:49" ht="33.75">
      <c r="A101" s="250">
        <v>98</v>
      </c>
      <c r="B101" s="233" t="s">
        <v>716</v>
      </c>
      <c r="C101" s="209" t="s">
        <v>939</v>
      </c>
      <c r="D101" s="209" t="s">
        <v>940</v>
      </c>
      <c r="E101" s="210" t="s">
        <v>13</v>
      </c>
      <c r="F101" s="210" t="s">
        <v>199</v>
      </c>
      <c r="G101" s="207">
        <v>3050025</v>
      </c>
      <c r="H101" s="224" t="s">
        <v>466</v>
      </c>
      <c r="I101" s="210" t="s">
        <v>410</v>
      </c>
      <c r="J101" s="208"/>
      <c r="K101" s="208"/>
      <c r="L101" s="209" t="s">
        <v>311</v>
      </c>
      <c r="M101" s="208" t="s">
        <v>311</v>
      </c>
      <c r="N101" s="208" t="s">
        <v>1226</v>
      </c>
      <c r="O101" s="214" t="s">
        <v>0</v>
      </c>
      <c r="P101" s="214" t="s">
        <v>0</v>
      </c>
      <c r="Q101" s="214" t="s">
        <v>0</v>
      </c>
      <c r="R101" s="214" t="s">
        <v>0</v>
      </c>
      <c r="S101" s="214" t="s">
        <v>0</v>
      </c>
      <c r="T101" s="214" t="s">
        <v>0</v>
      </c>
      <c r="U101" s="214" t="s">
        <v>0</v>
      </c>
      <c r="V101" s="214" t="s">
        <v>0</v>
      </c>
      <c r="W101" s="214" t="s">
        <v>0</v>
      </c>
      <c r="X101" s="214" t="s">
        <v>0</v>
      </c>
      <c r="Y101" s="214" t="s">
        <v>0</v>
      </c>
      <c r="Z101" s="214" t="s">
        <v>0</v>
      </c>
      <c r="AA101" s="214" t="s">
        <v>0</v>
      </c>
      <c r="AB101" s="214" t="s">
        <v>1337</v>
      </c>
      <c r="AC101" s="214" t="s">
        <v>1337</v>
      </c>
      <c r="AD101" s="214" t="s">
        <v>0</v>
      </c>
      <c r="AE101" s="214" t="s">
        <v>0</v>
      </c>
      <c r="AF101" s="214" t="s">
        <v>1337</v>
      </c>
      <c r="AG101" s="214" t="s">
        <v>1337</v>
      </c>
      <c r="AH101" s="214" t="s">
        <v>0</v>
      </c>
      <c r="AI101" s="214" t="s">
        <v>0</v>
      </c>
      <c r="AJ101" s="214" t="s">
        <v>1337</v>
      </c>
      <c r="AK101" s="214" t="s">
        <v>0</v>
      </c>
      <c r="AL101" s="214" t="s">
        <v>1337</v>
      </c>
      <c r="AM101" s="214" t="s">
        <v>1337</v>
      </c>
      <c r="AN101" s="214" t="s">
        <v>1337</v>
      </c>
      <c r="AO101" s="217" t="s">
        <v>1370</v>
      </c>
      <c r="AP101" s="214" t="s">
        <v>153</v>
      </c>
      <c r="AQ101" s="211" t="s">
        <v>157</v>
      </c>
      <c r="AR101" s="212" t="s">
        <v>1423</v>
      </c>
      <c r="AS101" s="221" t="s">
        <v>1338</v>
      </c>
      <c r="AT101" s="221" t="str">
        <f t="shared" si="2"/>
        <v>○</v>
      </c>
      <c r="AU101" s="221" t="str">
        <f t="shared" si="3"/>
        <v>×</v>
      </c>
      <c r="AV101" s="6" t="s">
        <v>466</v>
      </c>
    </row>
    <row r="102" spans="1:49">
      <c r="A102" s="250">
        <v>99</v>
      </c>
      <c r="B102" s="233" t="s">
        <v>717</v>
      </c>
      <c r="C102" s="209" t="s">
        <v>941</v>
      </c>
      <c r="D102" s="209" t="s">
        <v>40</v>
      </c>
      <c r="E102" s="210" t="s">
        <v>13</v>
      </c>
      <c r="F102" s="210" t="s">
        <v>926</v>
      </c>
      <c r="G102" s="207">
        <v>3050032</v>
      </c>
      <c r="H102" s="224" t="s">
        <v>198</v>
      </c>
      <c r="I102" s="210" t="s">
        <v>411</v>
      </c>
      <c r="J102" s="208"/>
      <c r="K102" s="208"/>
      <c r="L102" s="209" t="s">
        <v>1227</v>
      </c>
      <c r="M102" s="208" t="s">
        <v>1227</v>
      </c>
      <c r="N102" s="208" t="s">
        <v>1228</v>
      </c>
      <c r="O102" s="214" t="s">
        <v>0</v>
      </c>
      <c r="P102" s="214" t="s">
        <v>0</v>
      </c>
      <c r="Q102" s="214" t="s">
        <v>0</v>
      </c>
      <c r="R102" s="214" t="s">
        <v>0</v>
      </c>
      <c r="S102" s="214" t="s">
        <v>0</v>
      </c>
      <c r="T102" s="214" t="s">
        <v>0</v>
      </c>
      <c r="U102" s="214" t="s">
        <v>0</v>
      </c>
      <c r="V102" s="214" t="s">
        <v>0</v>
      </c>
      <c r="W102" s="214" t="s">
        <v>0</v>
      </c>
      <c r="X102" s="214" t="s">
        <v>0</v>
      </c>
      <c r="Y102" s="214" t="s">
        <v>0</v>
      </c>
      <c r="Z102" s="214" t="s">
        <v>0</v>
      </c>
      <c r="AA102" s="214" t="s">
        <v>0</v>
      </c>
      <c r="AB102" s="214" t="s">
        <v>0</v>
      </c>
      <c r="AC102" s="214" t="s">
        <v>0</v>
      </c>
      <c r="AD102" s="214" t="s">
        <v>0</v>
      </c>
      <c r="AE102" s="214" t="s">
        <v>0</v>
      </c>
      <c r="AF102" s="214" t="s">
        <v>0</v>
      </c>
      <c r="AG102" s="214" t="s">
        <v>1337</v>
      </c>
      <c r="AH102" s="214" t="s">
        <v>0</v>
      </c>
      <c r="AI102" s="214" t="s">
        <v>0</v>
      </c>
      <c r="AJ102" s="214" t="s">
        <v>0</v>
      </c>
      <c r="AK102" s="214" t="s">
        <v>0</v>
      </c>
      <c r="AL102" s="214" t="s">
        <v>0</v>
      </c>
      <c r="AM102" s="214" t="s">
        <v>1337</v>
      </c>
      <c r="AN102" s="214" t="s">
        <v>0</v>
      </c>
      <c r="AO102" s="217" t="s">
        <v>1371</v>
      </c>
      <c r="AP102" s="214" t="s">
        <v>5</v>
      </c>
      <c r="AQ102" s="211"/>
      <c r="AR102" s="212"/>
      <c r="AS102" s="221" t="s">
        <v>1338</v>
      </c>
      <c r="AT102" s="221" t="str">
        <f t="shared" si="2"/>
        <v>×</v>
      </c>
      <c r="AU102" s="221" t="str">
        <f t="shared" si="3"/>
        <v>×</v>
      </c>
      <c r="AV102" s="6" t="s">
        <v>198</v>
      </c>
    </row>
    <row r="103" spans="1:49" ht="56.25">
      <c r="A103" s="250">
        <v>100</v>
      </c>
      <c r="B103" s="233" t="s">
        <v>718</v>
      </c>
      <c r="C103" s="209" t="s">
        <v>1062</v>
      </c>
      <c r="D103" s="209" t="s">
        <v>478</v>
      </c>
      <c r="E103" s="210" t="s">
        <v>156</v>
      </c>
      <c r="F103" s="210" t="s">
        <v>1060</v>
      </c>
      <c r="G103" s="207">
        <v>3002417</v>
      </c>
      <c r="H103" s="224" t="s">
        <v>1162</v>
      </c>
      <c r="I103" s="210" t="s">
        <v>1163</v>
      </c>
      <c r="J103" s="208"/>
      <c r="K103" s="208"/>
      <c r="L103" s="209" t="s">
        <v>1325</v>
      </c>
      <c r="M103" s="208" t="s">
        <v>1325</v>
      </c>
      <c r="N103" s="208" t="s">
        <v>1326</v>
      </c>
      <c r="O103" s="214" t="s">
        <v>0</v>
      </c>
      <c r="P103" s="214" t="s">
        <v>0</v>
      </c>
      <c r="Q103" s="214" t="s">
        <v>0</v>
      </c>
      <c r="R103" s="214" t="s">
        <v>0</v>
      </c>
      <c r="S103" s="214" t="s">
        <v>0</v>
      </c>
      <c r="T103" s="214" t="s">
        <v>0</v>
      </c>
      <c r="U103" s="214" t="s">
        <v>0</v>
      </c>
      <c r="V103" s="214" t="s">
        <v>0</v>
      </c>
      <c r="W103" s="214" t="s">
        <v>0</v>
      </c>
      <c r="X103" s="214" t="s">
        <v>0</v>
      </c>
      <c r="Y103" s="214" t="s">
        <v>0</v>
      </c>
      <c r="Z103" s="214" t="s">
        <v>0</v>
      </c>
      <c r="AA103" s="214" t="s">
        <v>0</v>
      </c>
      <c r="AB103" s="214" t="s">
        <v>0</v>
      </c>
      <c r="AC103" s="214" t="s">
        <v>0</v>
      </c>
      <c r="AD103" s="214" t="s">
        <v>0</v>
      </c>
      <c r="AE103" s="214" t="s">
        <v>0</v>
      </c>
      <c r="AF103" s="214" t="s">
        <v>1337</v>
      </c>
      <c r="AG103" s="214" t="s">
        <v>0</v>
      </c>
      <c r="AH103" s="214" t="s">
        <v>0</v>
      </c>
      <c r="AI103" s="214" t="s">
        <v>0</v>
      </c>
      <c r="AJ103" s="214" t="s">
        <v>0</v>
      </c>
      <c r="AK103" s="214" t="s">
        <v>0</v>
      </c>
      <c r="AL103" s="214" t="s">
        <v>0</v>
      </c>
      <c r="AM103" s="214" t="s">
        <v>0</v>
      </c>
      <c r="AN103" s="214" t="s">
        <v>0</v>
      </c>
      <c r="AO103" s="217" t="s">
        <v>1392</v>
      </c>
      <c r="AP103" s="214" t="s">
        <v>5</v>
      </c>
      <c r="AQ103" s="211"/>
      <c r="AR103" s="212"/>
      <c r="AS103" s="221" t="s">
        <v>1338</v>
      </c>
      <c r="AT103" s="221" t="str">
        <f t="shared" si="2"/>
        <v>○</v>
      </c>
      <c r="AU103" s="221" t="str">
        <f t="shared" si="3"/>
        <v>×</v>
      </c>
      <c r="AV103" s="6" t="s">
        <v>1162</v>
      </c>
    </row>
    <row r="104" spans="1:49" ht="33.75">
      <c r="A104" s="250">
        <v>101</v>
      </c>
      <c r="B104" s="233" t="s">
        <v>719</v>
      </c>
      <c r="C104" s="209" t="s">
        <v>1063</v>
      </c>
      <c r="D104" s="209" t="s">
        <v>138</v>
      </c>
      <c r="E104" s="210" t="s">
        <v>2</v>
      </c>
      <c r="F104" s="210" t="s">
        <v>1060</v>
      </c>
      <c r="G104" s="207">
        <v>3002417</v>
      </c>
      <c r="H104" s="224" t="s">
        <v>467</v>
      </c>
      <c r="I104" s="210" t="s">
        <v>1164</v>
      </c>
      <c r="J104" s="208"/>
      <c r="K104" s="208"/>
      <c r="L104" s="209" t="s">
        <v>197</v>
      </c>
      <c r="M104" s="208" t="s">
        <v>197</v>
      </c>
      <c r="N104" s="208" t="s">
        <v>1327</v>
      </c>
      <c r="O104" s="214" t="s">
        <v>0</v>
      </c>
      <c r="P104" s="214" t="s">
        <v>0</v>
      </c>
      <c r="Q104" s="214" t="s">
        <v>0</v>
      </c>
      <c r="R104" s="214" t="s">
        <v>0</v>
      </c>
      <c r="S104" s="214" t="s">
        <v>0</v>
      </c>
      <c r="T104" s="214" t="s">
        <v>0</v>
      </c>
      <c r="U104" s="214" t="s">
        <v>0</v>
      </c>
      <c r="V104" s="214" t="s">
        <v>0</v>
      </c>
      <c r="W104" s="214" t="s">
        <v>0</v>
      </c>
      <c r="X104" s="214" t="s">
        <v>1337</v>
      </c>
      <c r="Y104" s="214" t="s">
        <v>0</v>
      </c>
      <c r="Z104" s="214" t="s">
        <v>0</v>
      </c>
      <c r="AA104" s="214" t="s">
        <v>1337</v>
      </c>
      <c r="AB104" s="214" t="s">
        <v>1337</v>
      </c>
      <c r="AC104" s="214" t="s">
        <v>1337</v>
      </c>
      <c r="AD104" s="214" t="s">
        <v>0</v>
      </c>
      <c r="AE104" s="214" t="s">
        <v>0</v>
      </c>
      <c r="AF104" s="214" t="s">
        <v>0</v>
      </c>
      <c r="AG104" s="214" t="s">
        <v>1337</v>
      </c>
      <c r="AH104" s="214" t="s">
        <v>1337</v>
      </c>
      <c r="AI104" s="214" t="s">
        <v>0</v>
      </c>
      <c r="AJ104" s="214" t="s">
        <v>1337</v>
      </c>
      <c r="AK104" s="214" t="s">
        <v>1337</v>
      </c>
      <c r="AL104" s="214" t="s">
        <v>1337</v>
      </c>
      <c r="AM104" s="214" t="s">
        <v>1337</v>
      </c>
      <c r="AN104" s="214" t="s">
        <v>1337</v>
      </c>
      <c r="AO104" s="218" t="s">
        <v>1393</v>
      </c>
      <c r="AP104" s="214" t="s">
        <v>5</v>
      </c>
      <c r="AQ104" s="211"/>
      <c r="AR104" s="212" t="s">
        <v>1471</v>
      </c>
      <c r="AS104" s="221" t="s">
        <v>1338</v>
      </c>
      <c r="AT104" s="221" t="str">
        <f t="shared" si="2"/>
        <v>○</v>
      </c>
      <c r="AU104" s="221" t="str">
        <f t="shared" si="3"/>
        <v>○</v>
      </c>
      <c r="AV104" s="6" t="s">
        <v>467</v>
      </c>
    </row>
    <row r="105" spans="1:49" ht="45">
      <c r="A105" s="250">
        <v>102</v>
      </c>
      <c r="B105" s="233" t="s">
        <v>720</v>
      </c>
      <c r="C105" s="209" t="s">
        <v>942</v>
      </c>
      <c r="D105" s="209" t="s">
        <v>943</v>
      </c>
      <c r="E105" s="210" t="s">
        <v>13</v>
      </c>
      <c r="F105" s="210" t="s">
        <v>936</v>
      </c>
      <c r="G105" s="207">
        <v>3050005</v>
      </c>
      <c r="H105" s="224" t="s">
        <v>1099</v>
      </c>
      <c r="I105" s="210" t="s">
        <v>1100</v>
      </c>
      <c r="J105" s="208"/>
      <c r="K105" s="208"/>
      <c r="L105" s="209" t="s">
        <v>196</v>
      </c>
      <c r="M105" s="208" t="s">
        <v>196</v>
      </c>
      <c r="N105" s="208" t="s">
        <v>1229</v>
      </c>
      <c r="O105" s="214" t="s">
        <v>0</v>
      </c>
      <c r="P105" s="214" t="s">
        <v>0</v>
      </c>
      <c r="Q105" s="214" t="s">
        <v>0</v>
      </c>
      <c r="R105" s="214" t="s">
        <v>0</v>
      </c>
      <c r="S105" s="214" t="s">
        <v>0</v>
      </c>
      <c r="T105" s="214" t="s">
        <v>0</v>
      </c>
      <c r="U105" s="214" t="s">
        <v>0</v>
      </c>
      <c r="V105" s="214" t="s">
        <v>0</v>
      </c>
      <c r="W105" s="214" t="s">
        <v>0</v>
      </c>
      <c r="X105" s="214" t="s">
        <v>0</v>
      </c>
      <c r="Y105" s="214" t="s">
        <v>0</v>
      </c>
      <c r="Z105" s="214" t="s">
        <v>0</v>
      </c>
      <c r="AA105" s="214" t="s">
        <v>0</v>
      </c>
      <c r="AB105" s="214" t="s">
        <v>0</v>
      </c>
      <c r="AC105" s="214" t="s">
        <v>0</v>
      </c>
      <c r="AD105" s="214" t="s">
        <v>0</v>
      </c>
      <c r="AE105" s="214" t="s">
        <v>0</v>
      </c>
      <c r="AF105" s="214" t="s">
        <v>0</v>
      </c>
      <c r="AG105" s="214" t="s">
        <v>1337</v>
      </c>
      <c r="AH105" s="214" t="s">
        <v>0</v>
      </c>
      <c r="AI105" s="214" t="s">
        <v>0</v>
      </c>
      <c r="AJ105" s="214" t="s">
        <v>0</v>
      </c>
      <c r="AK105" s="214" t="s">
        <v>0</v>
      </c>
      <c r="AL105" s="214" t="s">
        <v>0</v>
      </c>
      <c r="AM105" s="214" t="s">
        <v>1337</v>
      </c>
      <c r="AN105" s="214" t="s">
        <v>0</v>
      </c>
      <c r="AO105" s="217" t="s">
        <v>1372</v>
      </c>
      <c r="AP105" s="214" t="s">
        <v>153</v>
      </c>
      <c r="AQ105" s="222" t="s">
        <v>1424</v>
      </c>
      <c r="AR105" s="212" t="s">
        <v>291</v>
      </c>
      <c r="AS105" s="221" t="s">
        <v>1338</v>
      </c>
      <c r="AT105" s="221" t="str">
        <f t="shared" si="2"/>
        <v>×</v>
      </c>
      <c r="AU105" s="221" t="str">
        <f t="shared" si="3"/>
        <v>×</v>
      </c>
      <c r="AV105" s="6" t="s">
        <v>1099</v>
      </c>
    </row>
    <row r="106" spans="1:49" ht="22.5">
      <c r="A106" s="250">
        <v>103</v>
      </c>
      <c r="B106" s="233" t="s">
        <v>721</v>
      </c>
      <c r="C106" s="209" t="s">
        <v>944</v>
      </c>
      <c r="D106" s="209" t="s">
        <v>41</v>
      </c>
      <c r="E106" s="210" t="s">
        <v>13</v>
      </c>
      <c r="F106" s="210" t="s">
        <v>936</v>
      </c>
      <c r="G106" s="207">
        <v>3058558</v>
      </c>
      <c r="H106" s="224" t="s">
        <v>468</v>
      </c>
      <c r="I106" s="210" t="s">
        <v>412</v>
      </c>
      <c r="J106" s="208"/>
      <c r="K106" s="208"/>
      <c r="L106" s="209" t="s">
        <v>318</v>
      </c>
      <c r="M106" s="208" t="s">
        <v>318</v>
      </c>
      <c r="N106" s="208" t="s">
        <v>1230</v>
      </c>
      <c r="O106" s="214" t="s">
        <v>1337</v>
      </c>
      <c r="P106" s="214" t="s">
        <v>1337</v>
      </c>
      <c r="Q106" s="214" t="s">
        <v>1337</v>
      </c>
      <c r="R106" s="214" t="s">
        <v>1337</v>
      </c>
      <c r="S106" s="214" t="s">
        <v>1337</v>
      </c>
      <c r="T106" s="214" t="s">
        <v>1337</v>
      </c>
      <c r="U106" s="214" t="s">
        <v>1337</v>
      </c>
      <c r="V106" s="214" t="s">
        <v>1337</v>
      </c>
      <c r="W106" s="214" t="s">
        <v>1337</v>
      </c>
      <c r="X106" s="214" t="s">
        <v>1337</v>
      </c>
      <c r="Y106" s="214" t="s">
        <v>0</v>
      </c>
      <c r="Z106" s="214" t="s">
        <v>0</v>
      </c>
      <c r="AA106" s="214" t="s">
        <v>1337</v>
      </c>
      <c r="AB106" s="214" t="s">
        <v>1337</v>
      </c>
      <c r="AC106" s="214" t="s">
        <v>1337</v>
      </c>
      <c r="AD106" s="214" t="s">
        <v>8</v>
      </c>
      <c r="AE106" s="214" t="s">
        <v>0</v>
      </c>
      <c r="AF106" s="214" t="s">
        <v>1337</v>
      </c>
      <c r="AG106" s="214" t="s">
        <v>1337</v>
      </c>
      <c r="AH106" s="214" t="s">
        <v>1337</v>
      </c>
      <c r="AI106" s="214" t="s">
        <v>0</v>
      </c>
      <c r="AJ106" s="214" t="s">
        <v>1337</v>
      </c>
      <c r="AK106" s="214" t="s">
        <v>0</v>
      </c>
      <c r="AL106" s="214" t="s">
        <v>0</v>
      </c>
      <c r="AM106" s="214" t="s">
        <v>1337</v>
      </c>
      <c r="AN106" s="214" t="s">
        <v>1337</v>
      </c>
      <c r="AO106" s="217" t="s">
        <v>1355</v>
      </c>
      <c r="AP106" s="214" t="s">
        <v>153</v>
      </c>
      <c r="AQ106" s="211" t="s">
        <v>157</v>
      </c>
      <c r="AR106" s="212"/>
      <c r="AS106" s="221" t="s">
        <v>1338</v>
      </c>
      <c r="AT106" s="221" t="str">
        <f t="shared" si="2"/>
        <v>○</v>
      </c>
      <c r="AU106" s="221" t="str">
        <f t="shared" si="3"/>
        <v>○</v>
      </c>
      <c r="AV106" s="6" t="s">
        <v>468</v>
      </c>
    </row>
    <row r="107" spans="1:49" ht="24">
      <c r="A107" s="250">
        <v>104</v>
      </c>
      <c r="B107" s="233" t="s">
        <v>722</v>
      </c>
      <c r="C107" s="209" t="s">
        <v>945</v>
      </c>
      <c r="D107" s="209" t="s">
        <v>946</v>
      </c>
      <c r="E107" s="210" t="s">
        <v>13</v>
      </c>
      <c r="F107" s="210" t="s">
        <v>926</v>
      </c>
      <c r="G107" s="207">
        <v>3050032</v>
      </c>
      <c r="H107" s="224" t="s">
        <v>1101</v>
      </c>
      <c r="I107" s="210" t="s">
        <v>413</v>
      </c>
      <c r="J107" s="208"/>
      <c r="K107" s="208"/>
      <c r="L107" s="209" t="s">
        <v>1231</v>
      </c>
      <c r="M107" s="208" t="s">
        <v>1231</v>
      </c>
      <c r="N107" s="208" t="s">
        <v>1232</v>
      </c>
      <c r="O107" s="214" t="s">
        <v>0</v>
      </c>
      <c r="P107" s="214" t="s">
        <v>0</v>
      </c>
      <c r="Q107" s="214" t="s">
        <v>0</v>
      </c>
      <c r="R107" s="214" t="s">
        <v>0</v>
      </c>
      <c r="S107" s="214" t="s">
        <v>0</v>
      </c>
      <c r="T107" s="214" t="s">
        <v>0</v>
      </c>
      <c r="U107" s="214" t="s">
        <v>0</v>
      </c>
      <c r="V107" s="214" t="s">
        <v>0</v>
      </c>
      <c r="W107" s="214" t="s">
        <v>0</v>
      </c>
      <c r="X107" s="214" t="s">
        <v>0</v>
      </c>
      <c r="Y107" s="214" t="s">
        <v>0</v>
      </c>
      <c r="Z107" s="214" t="s">
        <v>0</v>
      </c>
      <c r="AA107" s="214" t="s">
        <v>0</v>
      </c>
      <c r="AB107" s="214" t="s">
        <v>0</v>
      </c>
      <c r="AC107" s="214" t="s">
        <v>0</v>
      </c>
      <c r="AD107" s="214" t="s">
        <v>0</v>
      </c>
      <c r="AE107" s="214" t="s">
        <v>0</v>
      </c>
      <c r="AF107" s="214" t="s">
        <v>0</v>
      </c>
      <c r="AG107" s="214" t="s">
        <v>0</v>
      </c>
      <c r="AH107" s="214" t="s">
        <v>0</v>
      </c>
      <c r="AI107" s="214" t="s">
        <v>0</v>
      </c>
      <c r="AJ107" s="214" t="s">
        <v>1337</v>
      </c>
      <c r="AK107" s="214" t="s">
        <v>1337</v>
      </c>
      <c r="AL107" s="214" t="s">
        <v>1337</v>
      </c>
      <c r="AM107" s="214" t="s">
        <v>1337</v>
      </c>
      <c r="AN107" s="215" t="s">
        <v>8</v>
      </c>
      <c r="AO107" s="217"/>
      <c r="AP107" s="214" t="s">
        <v>5</v>
      </c>
      <c r="AQ107" s="211"/>
      <c r="AR107" s="212"/>
      <c r="AS107" s="221" t="s">
        <v>1338</v>
      </c>
      <c r="AT107" s="221" t="str">
        <f t="shared" si="2"/>
        <v>○</v>
      </c>
      <c r="AU107" s="221" t="str">
        <f t="shared" si="3"/>
        <v>×</v>
      </c>
      <c r="AV107" s="6" t="s">
        <v>1507</v>
      </c>
      <c r="AW107" s="7" t="s">
        <v>1508</v>
      </c>
    </row>
    <row r="108" spans="1:49">
      <c r="A108" s="250">
        <v>105</v>
      </c>
      <c r="B108" s="233" t="s">
        <v>723</v>
      </c>
      <c r="C108" s="209" t="s">
        <v>894</v>
      </c>
      <c r="D108" s="209" t="s">
        <v>111</v>
      </c>
      <c r="E108" s="210" t="s">
        <v>11</v>
      </c>
      <c r="F108" s="210" t="s">
        <v>891</v>
      </c>
      <c r="G108" s="207">
        <v>3002617</v>
      </c>
      <c r="H108" s="224" t="s">
        <v>195</v>
      </c>
      <c r="I108" s="210" t="s">
        <v>414</v>
      </c>
      <c r="J108" s="208"/>
      <c r="K108" s="208"/>
      <c r="L108" s="209" t="s">
        <v>312</v>
      </c>
      <c r="M108" s="208" t="s">
        <v>312</v>
      </c>
      <c r="N108" s="208" t="s">
        <v>1197</v>
      </c>
      <c r="O108" s="214" t="s">
        <v>1337</v>
      </c>
      <c r="P108" s="214" t="s">
        <v>1337</v>
      </c>
      <c r="Q108" s="214" t="s">
        <v>1337</v>
      </c>
      <c r="R108" s="214" t="s">
        <v>1337</v>
      </c>
      <c r="S108" s="214" t="s">
        <v>1337</v>
      </c>
      <c r="T108" s="214" t="s">
        <v>1337</v>
      </c>
      <c r="U108" s="214" t="s">
        <v>0</v>
      </c>
      <c r="V108" s="214" t="s">
        <v>0</v>
      </c>
      <c r="W108" s="214" t="s">
        <v>1337</v>
      </c>
      <c r="X108" s="214" t="s">
        <v>1337</v>
      </c>
      <c r="Y108" s="214" t="s">
        <v>1337</v>
      </c>
      <c r="Z108" s="214" t="s">
        <v>1337</v>
      </c>
      <c r="AA108" s="214" t="s">
        <v>1337</v>
      </c>
      <c r="AB108" s="214" t="s">
        <v>1337</v>
      </c>
      <c r="AC108" s="214" t="s">
        <v>1337</v>
      </c>
      <c r="AD108" s="214" t="s">
        <v>0</v>
      </c>
      <c r="AE108" s="214" t="s">
        <v>0</v>
      </c>
      <c r="AF108" s="214" t="s">
        <v>1337</v>
      </c>
      <c r="AG108" s="214" t="s">
        <v>1337</v>
      </c>
      <c r="AH108" s="214" t="s">
        <v>1337</v>
      </c>
      <c r="AI108" s="214" t="s">
        <v>1337</v>
      </c>
      <c r="AJ108" s="214" t="s">
        <v>1337</v>
      </c>
      <c r="AK108" s="214" t="s">
        <v>1337</v>
      </c>
      <c r="AL108" s="214" t="s">
        <v>1337</v>
      </c>
      <c r="AM108" s="214" t="s">
        <v>1337</v>
      </c>
      <c r="AN108" s="214" t="s">
        <v>1337</v>
      </c>
      <c r="AO108" s="217"/>
      <c r="AP108" s="214" t="s">
        <v>5</v>
      </c>
      <c r="AQ108" s="211"/>
      <c r="AR108" s="212" t="s">
        <v>1406</v>
      </c>
      <c r="AS108" s="221" t="s">
        <v>1338</v>
      </c>
      <c r="AT108" s="221" t="str">
        <f t="shared" si="2"/>
        <v>○</v>
      </c>
      <c r="AU108" s="221" t="str">
        <f t="shared" si="3"/>
        <v>○</v>
      </c>
      <c r="AV108" s="6" t="s">
        <v>195</v>
      </c>
    </row>
    <row r="109" spans="1:49">
      <c r="A109" s="250">
        <v>106</v>
      </c>
      <c r="B109" s="233" t="s">
        <v>724</v>
      </c>
      <c r="C109" s="209" t="s">
        <v>194</v>
      </c>
      <c r="D109" s="209" t="s">
        <v>87</v>
      </c>
      <c r="E109" s="210" t="s">
        <v>12</v>
      </c>
      <c r="F109" s="210" t="s">
        <v>1015</v>
      </c>
      <c r="G109" s="207">
        <v>3050067</v>
      </c>
      <c r="H109" s="224" t="s">
        <v>193</v>
      </c>
      <c r="I109" s="210" t="s">
        <v>415</v>
      </c>
      <c r="J109" s="208"/>
      <c r="K109" s="208"/>
      <c r="L109" s="209" t="s">
        <v>1289</v>
      </c>
      <c r="M109" s="208" t="s">
        <v>1289</v>
      </c>
      <c r="N109" s="208" t="s">
        <v>1290</v>
      </c>
      <c r="O109" s="214" t="s">
        <v>0</v>
      </c>
      <c r="P109" s="214" t="s">
        <v>0</v>
      </c>
      <c r="Q109" s="214" t="s">
        <v>0</v>
      </c>
      <c r="R109" s="214" t="s">
        <v>0</v>
      </c>
      <c r="S109" s="214" t="s">
        <v>0</v>
      </c>
      <c r="T109" s="214" t="s">
        <v>0</v>
      </c>
      <c r="U109" s="214" t="s">
        <v>0</v>
      </c>
      <c r="V109" s="214" t="s">
        <v>0</v>
      </c>
      <c r="W109" s="214" t="s">
        <v>0</v>
      </c>
      <c r="X109" s="214" t="s">
        <v>0</v>
      </c>
      <c r="Y109" s="214" t="s">
        <v>0</v>
      </c>
      <c r="Z109" s="214" t="s">
        <v>0</v>
      </c>
      <c r="AA109" s="214" t="s">
        <v>0</v>
      </c>
      <c r="AB109" s="214" t="s">
        <v>0</v>
      </c>
      <c r="AC109" s="214" t="s">
        <v>0</v>
      </c>
      <c r="AD109" s="214" t="s">
        <v>0</v>
      </c>
      <c r="AE109" s="214" t="s">
        <v>0</v>
      </c>
      <c r="AF109" s="214" t="s">
        <v>0</v>
      </c>
      <c r="AG109" s="214" t="s">
        <v>1337</v>
      </c>
      <c r="AH109" s="214" t="s">
        <v>0</v>
      </c>
      <c r="AI109" s="214" t="s">
        <v>0</v>
      </c>
      <c r="AJ109" s="214" t="s">
        <v>1337</v>
      </c>
      <c r="AK109" s="214" t="s">
        <v>1337</v>
      </c>
      <c r="AL109" s="214" t="s">
        <v>1337</v>
      </c>
      <c r="AM109" s="214" t="s">
        <v>1337</v>
      </c>
      <c r="AN109" s="214" t="s">
        <v>1337</v>
      </c>
      <c r="AO109" s="217"/>
      <c r="AP109" s="214" t="s">
        <v>5</v>
      </c>
      <c r="AQ109" s="211"/>
      <c r="AR109" s="212" t="s">
        <v>1452</v>
      </c>
      <c r="AS109" s="221" t="s">
        <v>1338</v>
      </c>
      <c r="AT109" s="221" t="str">
        <f t="shared" si="2"/>
        <v>○</v>
      </c>
      <c r="AU109" s="221" t="str">
        <f t="shared" si="3"/>
        <v>×</v>
      </c>
      <c r="AV109" s="6" t="s">
        <v>193</v>
      </c>
    </row>
    <row r="110" spans="1:49" ht="22.5">
      <c r="A110" s="250">
        <v>107</v>
      </c>
      <c r="B110" s="233" t="s">
        <v>725</v>
      </c>
      <c r="C110" s="209" t="s">
        <v>902</v>
      </c>
      <c r="D110" s="209" t="s">
        <v>117</v>
      </c>
      <c r="E110" s="210" t="s">
        <v>903</v>
      </c>
      <c r="F110" s="210" t="s">
        <v>192</v>
      </c>
      <c r="G110" s="207">
        <v>3002615</v>
      </c>
      <c r="H110" s="224" t="s">
        <v>469</v>
      </c>
      <c r="I110" s="210" t="s">
        <v>416</v>
      </c>
      <c r="J110" s="208"/>
      <c r="K110" s="208"/>
      <c r="L110" s="209" t="s">
        <v>338</v>
      </c>
      <c r="M110" s="208" t="s">
        <v>338</v>
      </c>
      <c r="N110" s="208" t="s">
        <v>1203</v>
      </c>
      <c r="O110" s="214" t="s">
        <v>0</v>
      </c>
      <c r="P110" s="214" t="s">
        <v>0</v>
      </c>
      <c r="Q110" s="214" t="s">
        <v>0</v>
      </c>
      <c r="R110" s="214" t="s">
        <v>0</v>
      </c>
      <c r="S110" s="214" t="s">
        <v>0</v>
      </c>
      <c r="T110" s="214" t="s">
        <v>0</v>
      </c>
      <c r="U110" s="214" t="s">
        <v>0</v>
      </c>
      <c r="V110" s="214" t="s">
        <v>0</v>
      </c>
      <c r="W110" s="214" t="s">
        <v>0</v>
      </c>
      <c r="X110" s="214" t="s">
        <v>0</v>
      </c>
      <c r="Y110" s="214" t="s">
        <v>0</v>
      </c>
      <c r="Z110" s="214" t="s">
        <v>0</v>
      </c>
      <c r="AA110" s="214" t="s">
        <v>0</v>
      </c>
      <c r="AB110" s="214" t="s">
        <v>0</v>
      </c>
      <c r="AC110" s="214" t="s">
        <v>0</v>
      </c>
      <c r="AD110" s="214" t="s">
        <v>0</v>
      </c>
      <c r="AE110" s="214" t="s">
        <v>0</v>
      </c>
      <c r="AF110" s="214" t="s">
        <v>0</v>
      </c>
      <c r="AG110" s="214" t="s">
        <v>0</v>
      </c>
      <c r="AH110" s="214" t="s">
        <v>0</v>
      </c>
      <c r="AI110" s="214" t="s">
        <v>0</v>
      </c>
      <c r="AJ110" s="214" t="s">
        <v>1337</v>
      </c>
      <c r="AK110" s="214" t="s">
        <v>0</v>
      </c>
      <c r="AL110" s="214" t="s">
        <v>0</v>
      </c>
      <c r="AM110" s="214" t="s">
        <v>1337</v>
      </c>
      <c r="AN110" s="214" t="s">
        <v>1337</v>
      </c>
      <c r="AO110" s="217" t="s">
        <v>1355</v>
      </c>
      <c r="AP110" s="214" t="s">
        <v>5</v>
      </c>
      <c r="AQ110" s="211"/>
      <c r="AR110" s="212" t="s">
        <v>343</v>
      </c>
      <c r="AS110" s="221" t="s">
        <v>1338</v>
      </c>
      <c r="AT110" s="221" t="str">
        <f t="shared" si="2"/>
        <v>○</v>
      </c>
      <c r="AU110" s="221" t="str">
        <f t="shared" si="3"/>
        <v>×</v>
      </c>
      <c r="AV110" s="6" t="s">
        <v>469</v>
      </c>
    </row>
    <row r="111" spans="1:49">
      <c r="A111" s="250">
        <v>108</v>
      </c>
      <c r="B111" s="233" t="s">
        <v>726</v>
      </c>
      <c r="C111" s="209" t="s">
        <v>895</v>
      </c>
      <c r="D111" s="209" t="s">
        <v>112</v>
      </c>
      <c r="E111" s="210" t="s">
        <v>11</v>
      </c>
      <c r="F111" s="210" t="s">
        <v>191</v>
      </c>
      <c r="G111" s="207">
        <v>3003264</v>
      </c>
      <c r="H111" s="224" t="s">
        <v>339</v>
      </c>
      <c r="I111" s="210" t="s">
        <v>417</v>
      </c>
      <c r="J111" s="208"/>
      <c r="K111" s="208"/>
      <c r="L111" s="209" t="s">
        <v>1198</v>
      </c>
      <c r="M111" s="208" t="s">
        <v>1198</v>
      </c>
      <c r="N111" s="208" t="s">
        <v>1199</v>
      </c>
      <c r="O111" s="214" t="s">
        <v>1337</v>
      </c>
      <c r="P111" s="214" t="s">
        <v>1337</v>
      </c>
      <c r="Q111" s="214" t="s">
        <v>1337</v>
      </c>
      <c r="R111" s="214" t="s">
        <v>1337</v>
      </c>
      <c r="S111" s="214" t="s">
        <v>1337</v>
      </c>
      <c r="T111" s="214" t="s">
        <v>1337</v>
      </c>
      <c r="U111" s="214" t="s">
        <v>1337</v>
      </c>
      <c r="V111" s="214" t="s">
        <v>1337</v>
      </c>
      <c r="W111" s="214" t="s">
        <v>1337</v>
      </c>
      <c r="X111" s="214" t="s">
        <v>1337</v>
      </c>
      <c r="Y111" s="214" t="s">
        <v>1337</v>
      </c>
      <c r="Z111" s="214" t="s">
        <v>1337</v>
      </c>
      <c r="AA111" s="214" t="s">
        <v>1337</v>
      </c>
      <c r="AB111" s="214" t="s">
        <v>1337</v>
      </c>
      <c r="AC111" s="214" t="s">
        <v>1337</v>
      </c>
      <c r="AD111" s="214" t="s">
        <v>1337</v>
      </c>
      <c r="AE111" s="214" t="s">
        <v>1337</v>
      </c>
      <c r="AF111" s="214" t="s">
        <v>1337</v>
      </c>
      <c r="AG111" s="214" t="s">
        <v>1337</v>
      </c>
      <c r="AH111" s="214" t="s">
        <v>1337</v>
      </c>
      <c r="AI111" s="214" t="s">
        <v>8</v>
      </c>
      <c r="AJ111" s="214" t="s">
        <v>1337</v>
      </c>
      <c r="AK111" s="214" t="s">
        <v>1337</v>
      </c>
      <c r="AL111" s="214" t="s">
        <v>1337</v>
      </c>
      <c r="AM111" s="214" t="s">
        <v>1337</v>
      </c>
      <c r="AN111" s="214" t="s">
        <v>1337</v>
      </c>
      <c r="AO111" s="217"/>
      <c r="AP111" s="214" t="s">
        <v>329</v>
      </c>
      <c r="AQ111" s="211"/>
      <c r="AR111" s="212"/>
      <c r="AS111" s="221" t="s">
        <v>1338</v>
      </c>
      <c r="AT111" s="221" t="str">
        <f t="shared" si="2"/>
        <v>○</v>
      </c>
      <c r="AU111" s="221" t="str">
        <f t="shared" si="3"/>
        <v>○</v>
      </c>
      <c r="AV111" s="6" t="s">
        <v>339</v>
      </c>
    </row>
    <row r="112" spans="1:49" ht="112.5">
      <c r="A112" s="250">
        <v>109</v>
      </c>
      <c r="B112" s="233" t="s">
        <v>727</v>
      </c>
      <c r="C112" s="209" t="s">
        <v>1663</v>
      </c>
      <c r="D112" s="209" t="s">
        <v>139</v>
      </c>
      <c r="E112" s="210" t="s">
        <v>2</v>
      </c>
      <c r="F112" s="210" t="s">
        <v>1060</v>
      </c>
      <c r="G112" s="207">
        <v>3002359</v>
      </c>
      <c r="H112" s="224" t="s">
        <v>470</v>
      </c>
      <c r="I112" s="210" t="s">
        <v>1664</v>
      </c>
      <c r="J112" s="208"/>
      <c r="K112" s="208"/>
      <c r="L112" s="209" t="s">
        <v>190</v>
      </c>
      <c r="M112" s="208" t="s">
        <v>190</v>
      </c>
      <c r="N112" s="208" t="s">
        <v>1328</v>
      </c>
      <c r="O112" s="214" t="s">
        <v>0</v>
      </c>
      <c r="P112" s="214" t="s">
        <v>0</v>
      </c>
      <c r="Q112" s="214" t="s">
        <v>0</v>
      </c>
      <c r="R112" s="214" t="s">
        <v>0</v>
      </c>
      <c r="S112" s="214" t="s">
        <v>0</v>
      </c>
      <c r="T112" s="214" t="s">
        <v>0</v>
      </c>
      <c r="U112" s="214" t="s">
        <v>0</v>
      </c>
      <c r="V112" s="214" t="s">
        <v>0</v>
      </c>
      <c r="W112" s="214" t="s">
        <v>0</v>
      </c>
      <c r="X112" s="214" t="s">
        <v>1337</v>
      </c>
      <c r="Y112" s="214" t="s">
        <v>0</v>
      </c>
      <c r="Z112" s="214" t="s">
        <v>0</v>
      </c>
      <c r="AA112" s="214" t="s">
        <v>0</v>
      </c>
      <c r="AB112" s="214" t="s">
        <v>1337</v>
      </c>
      <c r="AC112" s="214" t="s">
        <v>1337</v>
      </c>
      <c r="AD112" s="214" t="s">
        <v>1337</v>
      </c>
      <c r="AE112" s="214" t="s">
        <v>1337</v>
      </c>
      <c r="AF112" s="214" t="s">
        <v>1337</v>
      </c>
      <c r="AG112" s="214" t="s">
        <v>1337</v>
      </c>
      <c r="AH112" s="214" t="s">
        <v>1337</v>
      </c>
      <c r="AI112" s="214" t="s">
        <v>1337</v>
      </c>
      <c r="AJ112" s="214" t="s">
        <v>1337</v>
      </c>
      <c r="AK112" s="214" t="s">
        <v>1337</v>
      </c>
      <c r="AL112" s="214" t="s">
        <v>1337</v>
      </c>
      <c r="AM112" s="214" t="s">
        <v>1337</v>
      </c>
      <c r="AN112" s="214" t="s">
        <v>1337</v>
      </c>
      <c r="AO112" s="217" t="s">
        <v>1682</v>
      </c>
      <c r="AP112" s="214" t="s">
        <v>5</v>
      </c>
      <c r="AQ112" s="211"/>
      <c r="AR112" s="212" t="s">
        <v>1472</v>
      </c>
      <c r="AS112" s="221" t="s">
        <v>1338</v>
      </c>
      <c r="AT112" s="221" t="str">
        <f t="shared" si="2"/>
        <v>○</v>
      </c>
      <c r="AU112" s="221" t="str">
        <f t="shared" si="3"/>
        <v>○</v>
      </c>
      <c r="AV112" s="6" t="s">
        <v>470</v>
      </c>
    </row>
    <row r="113" spans="1:48">
      <c r="A113" s="250">
        <v>110</v>
      </c>
      <c r="B113" s="233" t="s">
        <v>728</v>
      </c>
      <c r="C113" s="209" t="s">
        <v>1016</v>
      </c>
      <c r="D113" s="209" t="s">
        <v>88</v>
      </c>
      <c r="E113" s="210" t="s">
        <v>12</v>
      </c>
      <c r="F113" s="210" t="s">
        <v>978</v>
      </c>
      <c r="G113" s="207">
        <v>3050822</v>
      </c>
      <c r="H113" s="224" t="s">
        <v>1130</v>
      </c>
      <c r="I113" s="210" t="s">
        <v>418</v>
      </c>
      <c r="J113" s="208"/>
      <c r="K113" s="208"/>
      <c r="L113" s="209" t="s">
        <v>189</v>
      </c>
      <c r="M113" s="208" t="s">
        <v>189</v>
      </c>
      <c r="N113" s="208" t="s">
        <v>1291</v>
      </c>
      <c r="O113" s="214" t="s">
        <v>1337</v>
      </c>
      <c r="P113" s="214" t="s">
        <v>1337</v>
      </c>
      <c r="Q113" s="214" t="s">
        <v>1337</v>
      </c>
      <c r="R113" s="214" t="s">
        <v>1337</v>
      </c>
      <c r="S113" s="214" t="s">
        <v>1337</v>
      </c>
      <c r="T113" s="214" t="s">
        <v>1337</v>
      </c>
      <c r="U113" s="214" t="s">
        <v>1337</v>
      </c>
      <c r="V113" s="214" t="s">
        <v>1337</v>
      </c>
      <c r="W113" s="214" t="s">
        <v>1337</v>
      </c>
      <c r="X113" s="214" t="s">
        <v>1337</v>
      </c>
      <c r="Y113" s="214" t="s">
        <v>0</v>
      </c>
      <c r="Z113" s="214" t="s">
        <v>0</v>
      </c>
      <c r="AA113" s="214" t="s">
        <v>1337</v>
      </c>
      <c r="AB113" s="214" t="s">
        <v>1337</v>
      </c>
      <c r="AC113" s="214" t="s">
        <v>1337</v>
      </c>
      <c r="AD113" s="214" t="s">
        <v>0</v>
      </c>
      <c r="AE113" s="214" t="s">
        <v>0</v>
      </c>
      <c r="AF113" s="214" t="s">
        <v>1337</v>
      </c>
      <c r="AG113" s="214" t="s">
        <v>1337</v>
      </c>
      <c r="AH113" s="214" t="s">
        <v>1337</v>
      </c>
      <c r="AI113" s="214" t="s">
        <v>0</v>
      </c>
      <c r="AJ113" s="214" t="s">
        <v>0</v>
      </c>
      <c r="AK113" s="214" t="s">
        <v>0</v>
      </c>
      <c r="AL113" s="214" t="s">
        <v>0</v>
      </c>
      <c r="AM113" s="214" t="s">
        <v>0</v>
      </c>
      <c r="AN113" s="214" t="s">
        <v>0</v>
      </c>
      <c r="AO113" s="217"/>
      <c r="AP113" s="214" t="s">
        <v>5</v>
      </c>
      <c r="AQ113" s="211"/>
      <c r="AR113" s="212"/>
      <c r="AS113" s="221" t="s">
        <v>1338</v>
      </c>
      <c r="AT113" s="221" t="str">
        <f t="shared" si="2"/>
        <v>○</v>
      </c>
      <c r="AU113" s="221" t="str">
        <f t="shared" si="3"/>
        <v>○</v>
      </c>
      <c r="AV113" s="6" t="s">
        <v>1130</v>
      </c>
    </row>
    <row r="114" spans="1:48" ht="33.75">
      <c r="A114" s="250">
        <v>111</v>
      </c>
      <c r="B114" s="233" t="s">
        <v>729</v>
      </c>
      <c r="C114" s="209" t="s">
        <v>1017</v>
      </c>
      <c r="D114" s="209" t="s">
        <v>89</v>
      </c>
      <c r="E114" s="210" t="s">
        <v>12</v>
      </c>
      <c r="F114" s="210" t="s">
        <v>245</v>
      </c>
      <c r="G114" s="207">
        <v>3050881</v>
      </c>
      <c r="H114" s="224" t="s">
        <v>1131</v>
      </c>
      <c r="I114" s="210" t="s">
        <v>1132</v>
      </c>
      <c r="J114" s="208" t="s">
        <v>1133</v>
      </c>
      <c r="K114" s="208" t="s">
        <v>1134</v>
      </c>
      <c r="L114" s="209" t="s">
        <v>188</v>
      </c>
      <c r="M114" s="208" t="s">
        <v>188</v>
      </c>
      <c r="N114" s="208" t="s">
        <v>1292</v>
      </c>
      <c r="O114" s="214" t="s">
        <v>0</v>
      </c>
      <c r="P114" s="214" t="s">
        <v>0</v>
      </c>
      <c r="Q114" s="214" t="s">
        <v>0</v>
      </c>
      <c r="R114" s="214" t="s">
        <v>0</v>
      </c>
      <c r="S114" s="214" t="s">
        <v>0</v>
      </c>
      <c r="T114" s="214" t="s">
        <v>0</v>
      </c>
      <c r="U114" s="214" t="s">
        <v>0</v>
      </c>
      <c r="V114" s="214" t="s">
        <v>0</v>
      </c>
      <c r="W114" s="214" t="s">
        <v>0</v>
      </c>
      <c r="X114" s="214" t="s">
        <v>0</v>
      </c>
      <c r="Y114" s="214" t="s">
        <v>0</v>
      </c>
      <c r="Z114" s="214" t="s">
        <v>0</v>
      </c>
      <c r="AA114" s="214" t="s">
        <v>0</v>
      </c>
      <c r="AB114" s="214" t="s">
        <v>0</v>
      </c>
      <c r="AC114" s="214" t="s">
        <v>0</v>
      </c>
      <c r="AD114" s="214" t="s">
        <v>0</v>
      </c>
      <c r="AE114" s="214" t="s">
        <v>0</v>
      </c>
      <c r="AF114" s="214" t="s">
        <v>0</v>
      </c>
      <c r="AG114" s="214" t="s">
        <v>1337</v>
      </c>
      <c r="AH114" s="214" t="s">
        <v>0</v>
      </c>
      <c r="AI114" s="214" t="s">
        <v>0</v>
      </c>
      <c r="AJ114" s="214" t="s">
        <v>0</v>
      </c>
      <c r="AK114" s="214" t="s">
        <v>0</v>
      </c>
      <c r="AL114" s="214" t="s">
        <v>0</v>
      </c>
      <c r="AM114" s="214" t="s">
        <v>1337</v>
      </c>
      <c r="AN114" s="214" t="s">
        <v>1337</v>
      </c>
      <c r="AO114" s="217" t="s">
        <v>1389</v>
      </c>
      <c r="AP114" s="214" t="s">
        <v>5</v>
      </c>
      <c r="AQ114" s="211"/>
      <c r="AR114" s="212" t="s">
        <v>1453</v>
      </c>
      <c r="AS114" s="221" t="s">
        <v>1338</v>
      </c>
      <c r="AT114" s="221" t="str">
        <f t="shared" si="2"/>
        <v>×</v>
      </c>
      <c r="AU114" s="221" t="str">
        <f t="shared" si="3"/>
        <v>×</v>
      </c>
      <c r="AV114" s="6" t="s">
        <v>1131</v>
      </c>
    </row>
    <row r="115" spans="1:48">
      <c r="A115" s="250">
        <v>112</v>
      </c>
      <c r="B115" s="233" t="s">
        <v>730</v>
      </c>
      <c r="C115" s="209" t="s">
        <v>1018</v>
      </c>
      <c r="D115" s="209" t="s">
        <v>90</v>
      </c>
      <c r="E115" s="210" t="s">
        <v>12</v>
      </c>
      <c r="F115" s="210" t="s">
        <v>1010</v>
      </c>
      <c r="G115" s="207">
        <v>3050054</v>
      </c>
      <c r="H115" s="224" t="s">
        <v>471</v>
      </c>
      <c r="I115" s="210" t="s">
        <v>419</v>
      </c>
      <c r="J115" s="208"/>
      <c r="K115" s="208"/>
      <c r="L115" s="209" t="s">
        <v>187</v>
      </c>
      <c r="M115" s="208" t="s">
        <v>187</v>
      </c>
      <c r="N115" s="208" t="s">
        <v>1293</v>
      </c>
      <c r="O115" s="214" t="s">
        <v>1337</v>
      </c>
      <c r="P115" s="214" t="s">
        <v>1337</v>
      </c>
      <c r="Q115" s="214" t="s">
        <v>1337</v>
      </c>
      <c r="R115" s="214" t="s">
        <v>1337</v>
      </c>
      <c r="S115" s="214" t="s">
        <v>1337</v>
      </c>
      <c r="T115" s="214" t="s">
        <v>1337</v>
      </c>
      <c r="U115" s="214" t="s">
        <v>1337</v>
      </c>
      <c r="V115" s="214" t="s">
        <v>1337</v>
      </c>
      <c r="W115" s="214" t="s">
        <v>1337</v>
      </c>
      <c r="X115" s="214" t="s">
        <v>1337</v>
      </c>
      <c r="Y115" s="214" t="s">
        <v>0</v>
      </c>
      <c r="Z115" s="214" t="s">
        <v>0</v>
      </c>
      <c r="AA115" s="214" t="s">
        <v>1337</v>
      </c>
      <c r="AB115" s="214" t="s">
        <v>1337</v>
      </c>
      <c r="AC115" s="214" t="s">
        <v>1337</v>
      </c>
      <c r="AD115" s="214" t="s">
        <v>0</v>
      </c>
      <c r="AE115" s="214" t="s">
        <v>0</v>
      </c>
      <c r="AF115" s="214" t="s">
        <v>1337</v>
      </c>
      <c r="AG115" s="214" t="s">
        <v>1337</v>
      </c>
      <c r="AH115" s="214" t="s">
        <v>1337</v>
      </c>
      <c r="AI115" s="214" t="s">
        <v>1337</v>
      </c>
      <c r="AJ115" s="214" t="s">
        <v>0</v>
      </c>
      <c r="AK115" s="214" t="s">
        <v>0</v>
      </c>
      <c r="AL115" s="214" t="s">
        <v>0</v>
      </c>
      <c r="AM115" s="214" t="s">
        <v>0</v>
      </c>
      <c r="AN115" s="214" t="s">
        <v>0</v>
      </c>
      <c r="AO115" s="217"/>
      <c r="AP115" s="214" t="s">
        <v>5</v>
      </c>
      <c r="AQ115" s="211"/>
      <c r="AR115" s="212" t="s">
        <v>1454</v>
      </c>
      <c r="AS115" s="221" t="s">
        <v>1338</v>
      </c>
      <c r="AT115" s="221" t="str">
        <f t="shared" si="2"/>
        <v>○</v>
      </c>
      <c r="AU115" s="221" t="str">
        <f t="shared" si="3"/>
        <v>○</v>
      </c>
      <c r="AV115" s="6" t="s">
        <v>471</v>
      </c>
    </row>
    <row r="116" spans="1:48">
      <c r="A116" s="250">
        <v>113</v>
      </c>
      <c r="B116" s="233" t="s">
        <v>731</v>
      </c>
      <c r="C116" s="209" t="s">
        <v>1019</v>
      </c>
      <c r="D116" s="209" t="s">
        <v>1020</v>
      </c>
      <c r="E116" s="210" t="s">
        <v>12</v>
      </c>
      <c r="F116" s="210" t="s">
        <v>1010</v>
      </c>
      <c r="G116" s="207">
        <v>3050054</v>
      </c>
      <c r="H116" s="224" t="s">
        <v>1135</v>
      </c>
      <c r="I116" s="210" t="s">
        <v>420</v>
      </c>
      <c r="J116" s="208"/>
      <c r="K116" s="208"/>
      <c r="L116" s="209" t="s">
        <v>185</v>
      </c>
      <c r="M116" s="208" t="s">
        <v>185</v>
      </c>
      <c r="N116" s="208" t="s">
        <v>1294</v>
      </c>
      <c r="O116" s="214" t="s">
        <v>0</v>
      </c>
      <c r="P116" s="214" t="s">
        <v>0</v>
      </c>
      <c r="Q116" s="214" t="s">
        <v>0</v>
      </c>
      <c r="R116" s="214" t="s">
        <v>0</v>
      </c>
      <c r="S116" s="214" t="s">
        <v>0</v>
      </c>
      <c r="T116" s="214" t="s">
        <v>0</v>
      </c>
      <c r="U116" s="214" t="s">
        <v>0</v>
      </c>
      <c r="V116" s="214" t="s">
        <v>0</v>
      </c>
      <c r="W116" s="214" t="s">
        <v>0</v>
      </c>
      <c r="X116" s="214" t="s">
        <v>0</v>
      </c>
      <c r="Y116" s="214" t="s">
        <v>0</v>
      </c>
      <c r="Z116" s="214" t="s">
        <v>0</v>
      </c>
      <c r="AA116" s="214" t="s">
        <v>0</v>
      </c>
      <c r="AB116" s="214" t="s">
        <v>0</v>
      </c>
      <c r="AC116" s="214" t="s">
        <v>0</v>
      </c>
      <c r="AD116" s="214" t="s">
        <v>0</v>
      </c>
      <c r="AE116" s="214" t="s">
        <v>1337</v>
      </c>
      <c r="AF116" s="214" t="s">
        <v>1337</v>
      </c>
      <c r="AG116" s="214" t="s">
        <v>0</v>
      </c>
      <c r="AH116" s="214" t="s">
        <v>0</v>
      </c>
      <c r="AI116" s="214" t="s">
        <v>0</v>
      </c>
      <c r="AJ116" s="214" t="s">
        <v>0</v>
      </c>
      <c r="AK116" s="214" t="s">
        <v>0</v>
      </c>
      <c r="AL116" s="214" t="s">
        <v>0</v>
      </c>
      <c r="AM116" s="214" t="s">
        <v>0</v>
      </c>
      <c r="AN116" s="214" t="s">
        <v>0</v>
      </c>
      <c r="AO116" s="217"/>
      <c r="AP116" s="214" t="s">
        <v>5</v>
      </c>
      <c r="AQ116" s="211"/>
      <c r="AR116" s="212" t="s">
        <v>1455</v>
      </c>
      <c r="AS116" s="221" t="s">
        <v>1338</v>
      </c>
      <c r="AT116" s="221" t="str">
        <f t="shared" si="2"/>
        <v>○</v>
      </c>
      <c r="AU116" s="221" t="str">
        <f t="shared" si="3"/>
        <v>×</v>
      </c>
      <c r="AV116" s="6" t="s">
        <v>1135</v>
      </c>
    </row>
    <row r="117" spans="1:48">
      <c r="A117" s="250">
        <v>114</v>
      </c>
      <c r="B117" s="233" t="s">
        <v>732</v>
      </c>
      <c r="C117" s="209" t="s">
        <v>1021</v>
      </c>
      <c r="D117" s="209" t="s">
        <v>91</v>
      </c>
      <c r="E117" s="210" t="s">
        <v>12</v>
      </c>
      <c r="F117" s="210" t="s">
        <v>1010</v>
      </c>
      <c r="G117" s="207">
        <v>3050054</v>
      </c>
      <c r="H117" s="224" t="s">
        <v>1136</v>
      </c>
      <c r="I117" s="210" t="s">
        <v>421</v>
      </c>
      <c r="J117" s="208"/>
      <c r="K117" s="208"/>
      <c r="L117" s="209" t="s">
        <v>185</v>
      </c>
      <c r="M117" s="208" t="s">
        <v>185</v>
      </c>
      <c r="N117" s="208" t="s">
        <v>1294</v>
      </c>
      <c r="O117" s="214" t="s">
        <v>0</v>
      </c>
      <c r="P117" s="214" t="s">
        <v>0</v>
      </c>
      <c r="Q117" s="214" t="s">
        <v>0</v>
      </c>
      <c r="R117" s="214" t="s">
        <v>0</v>
      </c>
      <c r="S117" s="214" t="s">
        <v>0</v>
      </c>
      <c r="T117" s="214" t="s">
        <v>0</v>
      </c>
      <c r="U117" s="214" t="s">
        <v>0</v>
      </c>
      <c r="V117" s="214" t="s">
        <v>0</v>
      </c>
      <c r="W117" s="214" t="s">
        <v>0</v>
      </c>
      <c r="X117" s="214" t="s">
        <v>0</v>
      </c>
      <c r="Y117" s="214" t="s">
        <v>0</v>
      </c>
      <c r="Z117" s="214" t="s">
        <v>0</v>
      </c>
      <c r="AA117" s="214" t="s">
        <v>0</v>
      </c>
      <c r="AB117" s="214" t="s">
        <v>0</v>
      </c>
      <c r="AC117" s="214" t="s">
        <v>0</v>
      </c>
      <c r="AD117" s="214" t="s">
        <v>0</v>
      </c>
      <c r="AE117" s="214" t="s">
        <v>1337</v>
      </c>
      <c r="AF117" s="214" t="s">
        <v>1337</v>
      </c>
      <c r="AG117" s="214" t="s">
        <v>0</v>
      </c>
      <c r="AH117" s="214" t="s">
        <v>0</v>
      </c>
      <c r="AI117" s="214" t="s">
        <v>0</v>
      </c>
      <c r="AJ117" s="214" t="s">
        <v>0</v>
      </c>
      <c r="AK117" s="214" t="s">
        <v>0</v>
      </c>
      <c r="AL117" s="214" t="s">
        <v>0</v>
      </c>
      <c r="AM117" s="214" t="s">
        <v>0</v>
      </c>
      <c r="AN117" s="214" t="s">
        <v>0</v>
      </c>
      <c r="AO117" s="217"/>
      <c r="AP117" s="214" t="s">
        <v>5</v>
      </c>
      <c r="AQ117" s="211"/>
      <c r="AR117" s="212" t="s">
        <v>1456</v>
      </c>
      <c r="AS117" s="221" t="s">
        <v>1338</v>
      </c>
      <c r="AT117" s="221" t="str">
        <f t="shared" si="2"/>
        <v>○</v>
      </c>
      <c r="AU117" s="221" t="str">
        <f t="shared" si="3"/>
        <v>×</v>
      </c>
      <c r="AV117" s="6" t="s">
        <v>1136</v>
      </c>
    </row>
    <row r="118" spans="1:48">
      <c r="A118" s="250">
        <v>115</v>
      </c>
      <c r="B118" s="233" t="s">
        <v>733</v>
      </c>
      <c r="C118" s="209" t="s">
        <v>947</v>
      </c>
      <c r="D118" s="209" t="s">
        <v>42</v>
      </c>
      <c r="E118" s="210" t="s">
        <v>13</v>
      </c>
      <c r="F118" s="210" t="s">
        <v>909</v>
      </c>
      <c r="G118" s="207">
        <v>3050044</v>
      </c>
      <c r="H118" s="224" t="s">
        <v>1102</v>
      </c>
      <c r="I118" s="210" t="s">
        <v>422</v>
      </c>
      <c r="J118" s="208"/>
      <c r="K118" s="208"/>
      <c r="L118" s="209" t="s">
        <v>184</v>
      </c>
      <c r="M118" s="208" t="s">
        <v>184</v>
      </c>
      <c r="N118" s="208" t="s">
        <v>1233</v>
      </c>
      <c r="O118" s="214" t="s">
        <v>0</v>
      </c>
      <c r="P118" s="214" t="s">
        <v>0</v>
      </c>
      <c r="Q118" s="214" t="s">
        <v>0</v>
      </c>
      <c r="R118" s="214" t="s">
        <v>0</v>
      </c>
      <c r="S118" s="214" t="s">
        <v>0</v>
      </c>
      <c r="T118" s="214" t="s">
        <v>0</v>
      </c>
      <c r="U118" s="214" t="s">
        <v>0</v>
      </c>
      <c r="V118" s="214" t="s">
        <v>0</v>
      </c>
      <c r="W118" s="214" t="s">
        <v>0</v>
      </c>
      <c r="X118" s="214" t="s">
        <v>1337</v>
      </c>
      <c r="Y118" s="214" t="s">
        <v>0</v>
      </c>
      <c r="Z118" s="214" t="s">
        <v>0</v>
      </c>
      <c r="AA118" s="214" t="s">
        <v>1337</v>
      </c>
      <c r="AB118" s="214" t="s">
        <v>1337</v>
      </c>
      <c r="AC118" s="214" t="s">
        <v>1337</v>
      </c>
      <c r="AD118" s="214" t="s">
        <v>1337</v>
      </c>
      <c r="AE118" s="214" t="s">
        <v>1337</v>
      </c>
      <c r="AF118" s="214" t="s">
        <v>1337</v>
      </c>
      <c r="AG118" s="214" t="s">
        <v>1337</v>
      </c>
      <c r="AH118" s="214" t="s">
        <v>1337</v>
      </c>
      <c r="AI118" s="214" t="s">
        <v>0</v>
      </c>
      <c r="AJ118" s="214" t="s">
        <v>1337</v>
      </c>
      <c r="AK118" s="214" t="s">
        <v>1337</v>
      </c>
      <c r="AL118" s="214" t="s">
        <v>0</v>
      </c>
      <c r="AM118" s="214" t="s">
        <v>1337</v>
      </c>
      <c r="AN118" s="214" t="s">
        <v>0</v>
      </c>
      <c r="AO118" s="217"/>
      <c r="AP118" s="214" t="s">
        <v>5</v>
      </c>
      <c r="AQ118" s="211"/>
      <c r="AR118" s="212" t="s">
        <v>1425</v>
      </c>
      <c r="AS118" s="221" t="s">
        <v>1338</v>
      </c>
      <c r="AT118" s="221" t="str">
        <f t="shared" si="2"/>
        <v>○</v>
      </c>
      <c r="AU118" s="221" t="str">
        <f t="shared" si="3"/>
        <v>○</v>
      </c>
      <c r="AV118" s="6" t="s">
        <v>1102</v>
      </c>
    </row>
    <row r="119" spans="1:48">
      <c r="A119" s="250">
        <v>116</v>
      </c>
      <c r="B119" s="233" t="s">
        <v>734</v>
      </c>
      <c r="C119" s="209" t="s">
        <v>1022</v>
      </c>
      <c r="D119" s="209" t="s">
        <v>92</v>
      </c>
      <c r="E119" s="210" t="s">
        <v>12</v>
      </c>
      <c r="F119" s="210" t="s">
        <v>1015</v>
      </c>
      <c r="G119" s="207">
        <v>3050067</v>
      </c>
      <c r="H119" s="224" t="s">
        <v>183</v>
      </c>
      <c r="I119" s="210" t="s">
        <v>423</v>
      </c>
      <c r="J119" s="208"/>
      <c r="K119" s="208"/>
      <c r="L119" s="209" t="s">
        <v>182</v>
      </c>
      <c r="M119" s="208" t="s">
        <v>182</v>
      </c>
      <c r="N119" s="208" t="s">
        <v>1295</v>
      </c>
      <c r="O119" s="214" t="s">
        <v>0</v>
      </c>
      <c r="P119" s="214" t="s">
        <v>0</v>
      </c>
      <c r="Q119" s="214" t="s">
        <v>0</v>
      </c>
      <c r="R119" s="214" t="s">
        <v>0</v>
      </c>
      <c r="S119" s="214" t="s">
        <v>0</v>
      </c>
      <c r="T119" s="214" t="s">
        <v>0</v>
      </c>
      <c r="U119" s="214" t="s">
        <v>0</v>
      </c>
      <c r="V119" s="214" t="s">
        <v>0</v>
      </c>
      <c r="W119" s="214" t="s">
        <v>0</v>
      </c>
      <c r="X119" s="214" t="s">
        <v>0</v>
      </c>
      <c r="Y119" s="214" t="s">
        <v>0</v>
      </c>
      <c r="Z119" s="214" t="s">
        <v>0</v>
      </c>
      <c r="AA119" s="214" t="s">
        <v>0</v>
      </c>
      <c r="AB119" s="214" t="s">
        <v>0</v>
      </c>
      <c r="AC119" s="214" t="s">
        <v>0</v>
      </c>
      <c r="AD119" s="214" t="s">
        <v>0</v>
      </c>
      <c r="AE119" s="214" t="s">
        <v>0</v>
      </c>
      <c r="AF119" s="214" t="s">
        <v>0</v>
      </c>
      <c r="AG119" s="214" t="s">
        <v>1337</v>
      </c>
      <c r="AH119" s="214" t="s">
        <v>0</v>
      </c>
      <c r="AI119" s="214" t="s">
        <v>0</v>
      </c>
      <c r="AJ119" s="214" t="s">
        <v>1338</v>
      </c>
      <c r="AK119" s="214" t="s">
        <v>1337</v>
      </c>
      <c r="AL119" s="214" t="s">
        <v>1337</v>
      </c>
      <c r="AM119" s="214" t="s">
        <v>1337</v>
      </c>
      <c r="AN119" s="214" t="s">
        <v>1337</v>
      </c>
      <c r="AO119" s="217"/>
      <c r="AP119" s="214" t="s">
        <v>5</v>
      </c>
      <c r="AQ119" s="211"/>
      <c r="AR119" s="212"/>
      <c r="AS119" s="221" t="s">
        <v>1338</v>
      </c>
      <c r="AT119" s="221" t="str">
        <f t="shared" si="2"/>
        <v>○</v>
      </c>
      <c r="AU119" s="221" t="str">
        <f t="shared" si="3"/>
        <v>×</v>
      </c>
      <c r="AV119" s="6" t="s">
        <v>183</v>
      </c>
    </row>
    <row r="120" spans="1:48">
      <c r="A120" s="250">
        <v>117</v>
      </c>
      <c r="B120" s="233" t="s">
        <v>735</v>
      </c>
      <c r="C120" s="209" t="s">
        <v>1023</v>
      </c>
      <c r="D120" s="209" t="s">
        <v>93</v>
      </c>
      <c r="E120" s="210" t="s">
        <v>12</v>
      </c>
      <c r="F120" s="210" t="s">
        <v>993</v>
      </c>
      <c r="G120" s="207">
        <v>3050056</v>
      </c>
      <c r="H120" s="224" t="s">
        <v>472</v>
      </c>
      <c r="I120" s="210" t="s">
        <v>424</v>
      </c>
      <c r="J120" s="208" t="s">
        <v>1137</v>
      </c>
      <c r="K120" s="208" t="s">
        <v>443</v>
      </c>
      <c r="L120" s="209" t="s">
        <v>181</v>
      </c>
      <c r="M120" s="208" t="s">
        <v>181</v>
      </c>
      <c r="N120" s="208" t="s">
        <v>1296</v>
      </c>
      <c r="O120" s="214" t="s">
        <v>1337</v>
      </c>
      <c r="P120" s="214" t="s">
        <v>1337</v>
      </c>
      <c r="Q120" s="214" t="s">
        <v>1337</v>
      </c>
      <c r="R120" s="214" t="s">
        <v>1337</v>
      </c>
      <c r="S120" s="214" t="s">
        <v>1337</v>
      </c>
      <c r="T120" s="214" t="s">
        <v>1337</v>
      </c>
      <c r="U120" s="214" t="s">
        <v>1337</v>
      </c>
      <c r="V120" s="214" t="s">
        <v>1337</v>
      </c>
      <c r="W120" s="214" t="s">
        <v>1337</v>
      </c>
      <c r="X120" s="214" t="s">
        <v>1337</v>
      </c>
      <c r="Y120" s="214" t="s">
        <v>1337</v>
      </c>
      <c r="Z120" s="214" t="s">
        <v>1337</v>
      </c>
      <c r="AA120" s="214" t="s">
        <v>1337</v>
      </c>
      <c r="AB120" s="214" t="s">
        <v>1337</v>
      </c>
      <c r="AC120" s="214" t="s">
        <v>1337</v>
      </c>
      <c r="AD120" s="214" t="s">
        <v>1337</v>
      </c>
      <c r="AE120" s="214" t="s">
        <v>1337</v>
      </c>
      <c r="AF120" s="214" t="s">
        <v>1337</v>
      </c>
      <c r="AG120" s="214" t="s">
        <v>1337</v>
      </c>
      <c r="AH120" s="214" t="s">
        <v>1337</v>
      </c>
      <c r="AI120" s="214" t="s">
        <v>0</v>
      </c>
      <c r="AJ120" s="214" t="s">
        <v>1337</v>
      </c>
      <c r="AK120" s="214" t="s">
        <v>1337</v>
      </c>
      <c r="AL120" s="214" t="s">
        <v>1337</v>
      </c>
      <c r="AM120" s="214" t="s">
        <v>1337</v>
      </c>
      <c r="AN120" s="214" t="s">
        <v>1337</v>
      </c>
      <c r="AO120" s="217"/>
      <c r="AP120" s="214" t="s">
        <v>5</v>
      </c>
      <c r="AQ120" s="211"/>
      <c r="AR120" s="212" t="s">
        <v>322</v>
      </c>
      <c r="AS120" s="221" t="s">
        <v>1338</v>
      </c>
      <c r="AT120" s="221" t="str">
        <f t="shared" si="2"/>
        <v>○</v>
      </c>
      <c r="AU120" s="221" t="str">
        <f t="shared" si="3"/>
        <v>○</v>
      </c>
      <c r="AV120" s="6" t="s">
        <v>472</v>
      </c>
    </row>
    <row r="121" spans="1:48">
      <c r="A121" s="250">
        <v>118</v>
      </c>
      <c r="B121" s="233" t="s">
        <v>736</v>
      </c>
      <c r="C121" s="209" t="s">
        <v>1024</v>
      </c>
      <c r="D121" s="209" t="s">
        <v>94</v>
      </c>
      <c r="E121" s="210" t="s">
        <v>12</v>
      </c>
      <c r="F121" s="210" t="s">
        <v>967</v>
      </c>
      <c r="G121" s="207">
        <v>3050861</v>
      </c>
      <c r="H121" s="224" t="s">
        <v>1138</v>
      </c>
      <c r="I121" s="210" t="s">
        <v>425</v>
      </c>
      <c r="J121" s="208"/>
      <c r="K121" s="208"/>
      <c r="L121" s="209"/>
      <c r="M121" s="208"/>
      <c r="N121" s="208"/>
      <c r="O121" s="214" t="s">
        <v>0</v>
      </c>
      <c r="P121" s="214" t="s">
        <v>0</v>
      </c>
      <c r="Q121" s="214" t="s">
        <v>0</v>
      </c>
      <c r="R121" s="214" t="s">
        <v>0</v>
      </c>
      <c r="S121" s="214" t="s">
        <v>0</v>
      </c>
      <c r="T121" s="214" t="s">
        <v>0</v>
      </c>
      <c r="U121" s="214" t="s">
        <v>0</v>
      </c>
      <c r="V121" s="214" t="s">
        <v>0</v>
      </c>
      <c r="W121" s="214" t="s">
        <v>0</v>
      </c>
      <c r="X121" s="214" t="s">
        <v>0</v>
      </c>
      <c r="Y121" s="214" t="s">
        <v>0</v>
      </c>
      <c r="Z121" s="214" t="s">
        <v>0</v>
      </c>
      <c r="AA121" s="214" t="s">
        <v>0</v>
      </c>
      <c r="AB121" s="214" t="s">
        <v>0</v>
      </c>
      <c r="AC121" s="214" t="s">
        <v>0</v>
      </c>
      <c r="AD121" s="214" t="s">
        <v>0</v>
      </c>
      <c r="AE121" s="214" t="s">
        <v>0</v>
      </c>
      <c r="AF121" s="214" t="s">
        <v>0</v>
      </c>
      <c r="AG121" s="214" t="s">
        <v>0</v>
      </c>
      <c r="AH121" s="214" t="s">
        <v>0</v>
      </c>
      <c r="AI121" s="214" t="s">
        <v>0</v>
      </c>
      <c r="AJ121" s="214" t="s">
        <v>1337</v>
      </c>
      <c r="AK121" s="214" t="s">
        <v>0</v>
      </c>
      <c r="AL121" s="214" t="s">
        <v>0</v>
      </c>
      <c r="AM121" s="214" t="s">
        <v>1337</v>
      </c>
      <c r="AN121" s="214" t="s">
        <v>1337</v>
      </c>
      <c r="AO121" s="217"/>
      <c r="AP121" s="214" t="s">
        <v>5</v>
      </c>
      <c r="AQ121" s="211"/>
      <c r="AR121" s="212" t="s">
        <v>1457</v>
      </c>
      <c r="AS121" s="221" t="s">
        <v>1338</v>
      </c>
      <c r="AT121" s="221" t="str">
        <f t="shared" si="2"/>
        <v>○</v>
      </c>
      <c r="AU121" s="221" t="str">
        <f t="shared" si="3"/>
        <v>×</v>
      </c>
      <c r="AV121" s="6" t="s">
        <v>1138</v>
      </c>
    </row>
    <row r="122" spans="1:48" ht="22.5">
      <c r="A122" s="250">
        <v>119</v>
      </c>
      <c r="B122" s="233" t="s">
        <v>737</v>
      </c>
      <c r="C122" s="209" t="s">
        <v>1025</v>
      </c>
      <c r="D122" s="209" t="s">
        <v>95</v>
      </c>
      <c r="E122" s="210" t="s">
        <v>12</v>
      </c>
      <c r="F122" s="210" t="s">
        <v>180</v>
      </c>
      <c r="G122" s="207">
        <v>3002651</v>
      </c>
      <c r="H122" s="224" t="s">
        <v>1139</v>
      </c>
      <c r="I122" s="210" t="s">
        <v>493</v>
      </c>
      <c r="J122" s="208"/>
      <c r="K122" s="208"/>
      <c r="L122" s="209" t="s">
        <v>179</v>
      </c>
      <c r="M122" s="208" t="s">
        <v>179</v>
      </c>
      <c r="N122" s="208" t="s">
        <v>1297</v>
      </c>
      <c r="O122" s="214" t="s">
        <v>0</v>
      </c>
      <c r="P122" s="214" t="s">
        <v>0</v>
      </c>
      <c r="Q122" s="214" t="s">
        <v>0</v>
      </c>
      <c r="R122" s="214" t="s">
        <v>0</v>
      </c>
      <c r="S122" s="214" t="s">
        <v>0</v>
      </c>
      <c r="T122" s="214" t="s">
        <v>0</v>
      </c>
      <c r="U122" s="214" t="s">
        <v>0</v>
      </c>
      <c r="V122" s="214" t="s">
        <v>0</v>
      </c>
      <c r="W122" s="214" t="s">
        <v>0</v>
      </c>
      <c r="X122" s="214" t="s">
        <v>0</v>
      </c>
      <c r="Y122" s="214" t="s">
        <v>0</v>
      </c>
      <c r="Z122" s="214" t="s">
        <v>0</v>
      </c>
      <c r="AA122" s="214" t="s">
        <v>0</v>
      </c>
      <c r="AB122" s="214" t="s">
        <v>0</v>
      </c>
      <c r="AC122" s="214" t="s">
        <v>0</v>
      </c>
      <c r="AD122" s="214" t="s">
        <v>0</v>
      </c>
      <c r="AE122" s="214" t="s">
        <v>0</v>
      </c>
      <c r="AF122" s="214" t="s">
        <v>0</v>
      </c>
      <c r="AG122" s="214" t="s">
        <v>1337</v>
      </c>
      <c r="AH122" s="214" t="s">
        <v>0</v>
      </c>
      <c r="AI122" s="214" t="s">
        <v>0</v>
      </c>
      <c r="AJ122" s="214" t="s">
        <v>1337</v>
      </c>
      <c r="AK122" s="215" t="s">
        <v>1338</v>
      </c>
      <c r="AL122" s="214" t="s">
        <v>1337</v>
      </c>
      <c r="AM122" s="214" t="s">
        <v>1337</v>
      </c>
      <c r="AN122" s="214" t="s">
        <v>1337</v>
      </c>
      <c r="AO122" s="217" t="s">
        <v>330</v>
      </c>
      <c r="AP122" s="214" t="s">
        <v>5</v>
      </c>
      <c r="AQ122" s="211"/>
      <c r="AR122" s="212"/>
      <c r="AS122" s="221" t="s">
        <v>1338</v>
      </c>
      <c r="AT122" s="221" t="str">
        <f t="shared" si="2"/>
        <v>○</v>
      </c>
      <c r="AU122" s="221" t="str">
        <f t="shared" si="3"/>
        <v>×</v>
      </c>
      <c r="AV122" s="6" t="s">
        <v>1139</v>
      </c>
    </row>
    <row r="123" spans="1:48" ht="56.25">
      <c r="A123" s="250">
        <v>120</v>
      </c>
      <c r="B123" s="233" t="s">
        <v>738</v>
      </c>
      <c r="C123" s="209" t="s">
        <v>948</v>
      </c>
      <c r="D123" s="209" t="s">
        <v>43</v>
      </c>
      <c r="E123" s="210" t="s">
        <v>13</v>
      </c>
      <c r="F123" s="210" t="s">
        <v>938</v>
      </c>
      <c r="G123" s="207">
        <v>3050028</v>
      </c>
      <c r="H123" s="224" t="s">
        <v>178</v>
      </c>
      <c r="I123" s="210" t="s">
        <v>426</v>
      </c>
      <c r="J123" s="208"/>
      <c r="K123" s="208"/>
      <c r="L123" s="209" t="s">
        <v>177</v>
      </c>
      <c r="M123" s="208" t="s">
        <v>177</v>
      </c>
      <c r="N123" s="208" t="s">
        <v>1234</v>
      </c>
      <c r="O123" s="214" t="s">
        <v>0</v>
      </c>
      <c r="P123" s="214" t="s">
        <v>0</v>
      </c>
      <c r="Q123" s="214" t="s">
        <v>0</v>
      </c>
      <c r="R123" s="214" t="s">
        <v>0</v>
      </c>
      <c r="S123" s="214" t="s">
        <v>0</v>
      </c>
      <c r="T123" s="214" t="s">
        <v>0</v>
      </c>
      <c r="U123" s="214" t="s">
        <v>0</v>
      </c>
      <c r="V123" s="214" t="s">
        <v>0</v>
      </c>
      <c r="W123" s="214" t="s">
        <v>0</v>
      </c>
      <c r="X123" s="214" t="s">
        <v>0</v>
      </c>
      <c r="Y123" s="214" t="s">
        <v>0</v>
      </c>
      <c r="Z123" s="214" t="s">
        <v>0</v>
      </c>
      <c r="AA123" s="214" t="s">
        <v>0</v>
      </c>
      <c r="AB123" s="214" t="s">
        <v>1337</v>
      </c>
      <c r="AC123" s="214" t="s">
        <v>1337</v>
      </c>
      <c r="AD123" s="214" t="s">
        <v>0</v>
      </c>
      <c r="AE123" s="214" t="s">
        <v>0</v>
      </c>
      <c r="AF123" s="214" t="s">
        <v>0</v>
      </c>
      <c r="AG123" s="214" t="s">
        <v>1337</v>
      </c>
      <c r="AH123" s="214" t="s">
        <v>0</v>
      </c>
      <c r="AI123" s="214" t="s">
        <v>0</v>
      </c>
      <c r="AJ123" s="214" t="s">
        <v>1337</v>
      </c>
      <c r="AK123" s="214" t="s">
        <v>1337</v>
      </c>
      <c r="AL123" s="214" t="s">
        <v>1337</v>
      </c>
      <c r="AM123" s="214" t="s">
        <v>1337</v>
      </c>
      <c r="AN123" s="214" t="s">
        <v>1337</v>
      </c>
      <c r="AO123" s="217" t="s">
        <v>1373</v>
      </c>
      <c r="AP123" s="214" t="s">
        <v>5</v>
      </c>
      <c r="AQ123" s="211"/>
      <c r="AR123" s="212" t="s">
        <v>1426</v>
      </c>
      <c r="AS123" s="221" t="s">
        <v>1338</v>
      </c>
      <c r="AT123" s="221" t="str">
        <f t="shared" si="2"/>
        <v>○</v>
      </c>
      <c r="AU123" s="221" t="str">
        <f t="shared" si="3"/>
        <v>×</v>
      </c>
      <c r="AV123" s="6" t="s">
        <v>178</v>
      </c>
    </row>
    <row r="124" spans="1:48">
      <c r="A124" s="250">
        <v>121</v>
      </c>
      <c r="B124" s="233" t="s">
        <v>739</v>
      </c>
      <c r="C124" s="209" t="s">
        <v>176</v>
      </c>
      <c r="D124" s="209" t="s">
        <v>126</v>
      </c>
      <c r="E124" s="210" t="s">
        <v>10</v>
      </c>
      <c r="F124" s="210" t="s">
        <v>880</v>
      </c>
      <c r="G124" s="207">
        <v>3004231</v>
      </c>
      <c r="H124" s="224" t="s">
        <v>175</v>
      </c>
      <c r="I124" s="210" t="s">
        <v>427</v>
      </c>
      <c r="J124" s="208"/>
      <c r="K124" s="208"/>
      <c r="L124" s="209" t="s">
        <v>313</v>
      </c>
      <c r="M124" s="208" t="s">
        <v>313</v>
      </c>
      <c r="N124" s="208" t="s">
        <v>1185</v>
      </c>
      <c r="O124" s="214" t="s">
        <v>0</v>
      </c>
      <c r="P124" s="214" t="s">
        <v>0</v>
      </c>
      <c r="Q124" s="214" t="s">
        <v>0</v>
      </c>
      <c r="R124" s="214" t="s">
        <v>0</v>
      </c>
      <c r="S124" s="214" t="s">
        <v>0</v>
      </c>
      <c r="T124" s="214" t="s">
        <v>0</v>
      </c>
      <c r="U124" s="214" t="s">
        <v>0</v>
      </c>
      <c r="V124" s="214" t="s">
        <v>0</v>
      </c>
      <c r="W124" s="214" t="s">
        <v>0</v>
      </c>
      <c r="X124" s="214" t="s">
        <v>1337</v>
      </c>
      <c r="Y124" s="214" t="s">
        <v>1337</v>
      </c>
      <c r="Z124" s="214" t="s">
        <v>1337</v>
      </c>
      <c r="AA124" s="214" t="s">
        <v>1337</v>
      </c>
      <c r="AB124" s="214" t="s">
        <v>1337</v>
      </c>
      <c r="AC124" s="214" t="s">
        <v>1337</v>
      </c>
      <c r="AD124" s="214" t="s">
        <v>1337</v>
      </c>
      <c r="AE124" s="214" t="s">
        <v>1337</v>
      </c>
      <c r="AF124" s="214" t="s">
        <v>1337</v>
      </c>
      <c r="AG124" s="214" t="s">
        <v>1337</v>
      </c>
      <c r="AH124" s="214" t="s">
        <v>1337</v>
      </c>
      <c r="AI124" s="214" t="s">
        <v>0</v>
      </c>
      <c r="AJ124" s="214" t="s">
        <v>1337</v>
      </c>
      <c r="AK124" s="214" t="s">
        <v>1337</v>
      </c>
      <c r="AL124" s="214" t="s">
        <v>1337</v>
      </c>
      <c r="AM124" s="214" t="s">
        <v>1337</v>
      </c>
      <c r="AN124" s="214" t="s">
        <v>1337</v>
      </c>
      <c r="AO124" s="217"/>
      <c r="AP124" s="214" t="s">
        <v>5</v>
      </c>
      <c r="AQ124" s="211"/>
      <c r="AR124" s="212"/>
      <c r="AS124" s="221" t="s">
        <v>1338</v>
      </c>
      <c r="AT124" s="221" t="str">
        <f t="shared" si="2"/>
        <v>○</v>
      </c>
      <c r="AU124" s="221" t="str">
        <f t="shared" si="3"/>
        <v>○</v>
      </c>
      <c r="AV124" s="6" t="s">
        <v>175</v>
      </c>
    </row>
    <row r="125" spans="1:48">
      <c r="A125" s="250">
        <v>122</v>
      </c>
      <c r="B125" s="233" t="s">
        <v>1533</v>
      </c>
      <c r="C125" s="209" t="s">
        <v>1026</v>
      </c>
      <c r="D125" s="209" t="s">
        <v>1027</v>
      </c>
      <c r="E125" s="210" t="s">
        <v>12</v>
      </c>
      <c r="F125" s="210" t="s">
        <v>963</v>
      </c>
      <c r="G125" s="207">
        <v>3050034</v>
      </c>
      <c r="H125" s="224" t="s">
        <v>473</v>
      </c>
      <c r="I125" s="210" t="s">
        <v>428</v>
      </c>
      <c r="J125" s="208"/>
      <c r="K125" s="208"/>
      <c r="L125" s="209" t="s">
        <v>319</v>
      </c>
      <c r="M125" s="208" t="s">
        <v>319</v>
      </c>
      <c r="N125" s="208" t="s">
        <v>1298</v>
      </c>
      <c r="O125" s="215" t="s">
        <v>1673</v>
      </c>
      <c r="P125" s="214" t="s">
        <v>1673</v>
      </c>
      <c r="Q125" s="214" t="s">
        <v>1337</v>
      </c>
      <c r="R125" s="214" t="s">
        <v>1337</v>
      </c>
      <c r="S125" s="214" t="s">
        <v>1337</v>
      </c>
      <c r="T125" s="214" t="s">
        <v>1337</v>
      </c>
      <c r="U125" s="214" t="s">
        <v>1337</v>
      </c>
      <c r="V125" s="214" t="s">
        <v>1337</v>
      </c>
      <c r="W125" s="214" t="s">
        <v>0</v>
      </c>
      <c r="X125" s="214" t="s">
        <v>1337</v>
      </c>
      <c r="Y125" s="214" t="s">
        <v>1337</v>
      </c>
      <c r="Z125" s="214" t="s">
        <v>1337</v>
      </c>
      <c r="AA125" s="214" t="s">
        <v>1337</v>
      </c>
      <c r="AB125" s="214" t="s">
        <v>1337</v>
      </c>
      <c r="AC125" s="214" t="s">
        <v>1337</v>
      </c>
      <c r="AD125" s="214" t="s">
        <v>1337</v>
      </c>
      <c r="AE125" s="214" t="s">
        <v>1337</v>
      </c>
      <c r="AF125" s="214" t="s">
        <v>1337</v>
      </c>
      <c r="AG125" s="214" t="s">
        <v>1337</v>
      </c>
      <c r="AH125" s="214" t="s">
        <v>1337</v>
      </c>
      <c r="AI125" s="214" t="s">
        <v>0</v>
      </c>
      <c r="AJ125" s="214" t="s">
        <v>1337</v>
      </c>
      <c r="AK125" s="215" t="s">
        <v>1337</v>
      </c>
      <c r="AL125" s="215" t="s">
        <v>1337</v>
      </c>
      <c r="AM125" s="214" t="s">
        <v>1337</v>
      </c>
      <c r="AN125" s="214" t="s">
        <v>0</v>
      </c>
      <c r="AO125" s="217"/>
      <c r="AP125" s="214" t="s">
        <v>5</v>
      </c>
      <c r="AQ125" s="211"/>
      <c r="AR125" s="212"/>
      <c r="AS125" s="221" t="s">
        <v>1338</v>
      </c>
      <c r="AT125" s="221" t="str">
        <f t="shared" si="2"/>
        <v>○</v>
      </c>
      <c r="AU125" s="221" t="str">
        <f t="shared" si="3"/>
        <v>○</v>
      </c>
      <c r="AV125" s="6" t="s">
        <v>473</v>
      </c>
    </row>
    <row r="126" spans="1:48">
      <c r="A126" s="250">
        <v>123</v>
      </c>
      <c r="B126" s="233" t="s">
        <v>741</v>
      </c>
      <c r="C126" s="209" t="s">
        <v>174</v>
      </c>
      <c r="D126" s="209" t="s">
        <v>96</v>
      </c>
      <c r="E126" s="210" t="s">
        <v>12</v>
      </c>
      <c r="F126" s="210" t="s">
        <v>997</v>
      </c>
      <c r="G126" s="207">
        <v>3050046</v>
      </c>
      <c r="H126" s="224" t="s">
        <v>474</v>
      </c>
      <c r="I126" s="210" t="s">
        <v>429</v>
      </c>
      <c r="J126" s="208"/>
      <c r="K126" s="208"/>
      <c r="L126" s="209"/>
      <c r="M126" s="208"/>
      <c r="N126" s="208" t="s">
        <v>1299</v>
      </c>
      <c r="O126" s="214" t="s">
        <v>0</v>
      </c>
      <c r="P126" s="214" t="s">
        <v>0</v>
      </c>
      <c r="Q126" s="214" t="s">
        <v>0</v>
      </c>
      <c r="R126" s="214" t="s">
        <v>0</v>
      </c>
      <c r="S126" s="214" t="s">
        <v>0</v>
      </c>
      <c r="T126" s="214" t="s">
        <v>0</v>
      </c>
      <c r="U126" s="214" t="s">
        <v>1337</v>
      </c>
      <c r="V126" s="214" t="s">
        <v>0</v>
      </c>
      <c r="W126" s="214" t="s">
        <v>0</v>
      </c>
      <c r="X126" s="214" t="s">
        <v>1337</v>
      </c>
      <c r="Y126" s="214" t="s">
        <v>0</v>
      </c>
      <c r="Z126" s="214" t="s">
        <v>0</v>
      </c>
      <c r="AA126" s="214" t="s">
        <v>1337</v>
      </c>
      <c r="AB126" s="214" t="s">
        <v>1337</v>
      </c>
      <c r="AC126" s="214" t="s">
        <v>1337</v>
      </c>
      <c r="AD126" s="214" t="s">
        <v>1337</v>
      </c>
      <c r="AE126" s="214" t="s">
        <v>1337</v>
      </c>
      <c r="AF126" s="214" t="s">
        <v>1337</v>
      </c>
      <c r="AG126" s="214" t="s">
        <v>1337</v>
      </c>
      <c r="AH126" s="214" t="s">
        <v>1337</v>
      </c>
      <c r="AI126" s="214" t="s">
        <v>0</v>
      </c>
      <c r="AJ126" s="214" t="s">
        <v>1337</v>
      </c>
      <c r="AK126" s="214" t="s">
        <v>1337</v>
      </c>
      <c r="AL126" s="214" t="s">
        <v>1337</v>
      </c>
      <c r="AM126" s="214" t="s">
        <v>1337</v>
      </c>
      <c r="AN126" s="214" t="s">
        <v>0</v>
      </c>
      <c r="AO126" s="217"/>
      <c r="AP126" s="214" t="s">
        <v>153</v>
      </c>
      <c r="AQ126" s="211" t="s">
        <v>157</v>
      </c>
      <c r="AR126" s="212" t="s">
        <v>1458</v>
      </c>
      <c r="AS126" s="221" t="s">
        <v>1338</v>
      </c>
      <c r="AT126" s="221" t="str">
        <f t="shared" si="2"/>
        <v>○</v>
      </c>
      <c r="AU126" s="221" t="str">
        <f t="shared" si="3"/>
        <v>○</v>
      </c>
      <c r="AV126" s="6" t="s">
        <v>474</v>
      </c>
    </row>
    <row r="127" spans="1:48">
      <c r="A127" s="250">
        <v>124</v>
      </c>
      <c r="B127" s="233" t="s">
        <v>742</v>
      </c>
      <c r="C127" s="209" t="s">
        <v>173</v>
      </c>
      <c r="D127" s="209" t="s">
        <v>140</v>
      </c>
      <c r="E127" s="210" t="s">
        <v>2</v>
      </c>
      <c r="F127" s="210" t="s">
        <v>1060</v>
      </c>
      <c r="G127" s="207">
        <v>3002307</v>
      </c>
      <c r="H127" s="224" t="s">
        <v>1165</v>
      </c>
      <c r="I127" s="210" t="s">
        <v>1166</v>
      </c>
      <c r="J127" s="208"/>
      <c r="K127" s="208"/>
      <c r="L127" s="209"/>
      <c r="M127" s="208"/>
      <c r="N127" s="208" t="s">
        <v>1329</v>
      </c>
      <c r="O127" s="214" t="s">
        <v>0</v>
      </c>
      <c r="P127" s="214" t="s">
        <v>0</v>
      </c>
      <c r="Q127" s="214" t="s">
        <v>0</v>
      </c>
      <c r="R127" s="214" t="s">
        <v>0</v>
      </c>
      <c r="S127" s="214" t="s">
        <v>0</v>
      </c>
      <c r="T127" s="214" t="s">
        <v>0</v>
      </c>
      <c r="U127" s="214" t="s">
        <v>0</v>
      </c>
      <c r="V127" s="214" t="s">
        <v>0</v>
      </c>
      <c r="W127" s="214" t="s">
        <v>0</v>
      </c>
      <c r="X127" s="214" t="s">
        <v>0</v>
      </c>
      <c r="Y127" s="214" t="s">
        <v>0</v>
      </c>
      <c r="Z127" s="214" t="s">
        <v>0</v>
      </c>
      <c r="AA127" s="214" t="s">
        <v>0</v>
      </c>
      <c r="AB127" s="214" t="s">
        <v>0</v>
      </c>
      <c r="AC127" s="214" t="s">
        <v>0</v>
      </c>
      <c r="AD127" s="214" t="s">
        <v>0</v>
      </c>
      <c r="AE127" s="214" t="s">
        <v>0</v>
      </c>
      <c r="AF127" s="214" t="s">
        <v>0</v>
      </c>
      <c r="AG127" s="214" t="s">
        <v>0</v>
      </c>
      <c r="AH127" s="214" t="s">
        <v>0</v>
      </c>
      <c r="AI127" s="214" t="s">
        <v>0</v>
      </c>
      <c r="AJ127" s="214" t="s">
        <v>1337</v>
      </c>
      <c r="AK127" s="214" t="s">
        <v>0</v>
      </c>
      <c r="AL127" s="214" t="s">
        <v>1337</v>
      </c>
      <c r="AM127" s="214" t="s">
        <v>1337</v>
      </c>
      <c r="AN127" s="214" t="s">
        <v>0</v>
      </c>
      <c r="AO127" s="217"/>
      <c r="AP127" s="214" t="s">
        <v>5</v>
      </c>
      <c r="AQ127" s="211"/>
      <c r="AR127" s="212"/>
      <c r="AS127" s="221" t="s">
        <v>1338</v>
      </c>
      <c r="AT127" s="221" t="str">
        <f t="shared" si="2"/>
        <v>○</v>
      </c>
      <c r="AU127" s="221" t="str">
        <f t="shared" si="3"/>
        <v>×</v>
      </c>
      <c r="AV127" s="6" t="s">
        <v>1165</v>
      </c>
    </row>
    <row r="128" spans="1:48" ht="33.75">
      <c r="A128" s="250">
        <v>125</v>
      </c>
      <c r="B128" s="233" t="s">
        <v>743</v>
      </c>
      <c r="C128" s="209" t="s">
        <v>896</v>
      </c>
      <c r="D128" s="209" t="s">
        <v>113</v>
      </c>
      <c r="E128" s="210" t="s">
        <v>11</v>
      </c>
      <c r="F128" s="210" t="s">
        <v>897</v>
      </c>
      <c r="G128" s="207">
        <v>3003251</v>
      </c>
      <c r="H128" s="224" t="s">
        <v>172</v>
      </c>
      <c r="I128" s="210" t="s">
        <v>430</v>
      </c>
      <c r="J128" s="208"/>
      <c r="K128" s="208"/>
      <c r="L128" s="209" t="s">
        <v>171</v>
      </c>
      <c r="M128" s="208" t="s">
        <v>171</v>
      </c>
      <c r="N128" s="208" t="s">
        <v>1200</v>
      </c>
      <c r="O128" s="214" t="s">
        <v>1337</v>
      </c>
      <c r="P128" s="214" t="s">
        <v>1337</v>
      </c>
      <c r="Q128" s="214" t="s">
        <v>1337</v>
      </c>
      <c r="R128" s="214" t="s">
        <v>1337</v>
      </c>
      <c r="S128" s="214" t="s">
        <v>1337</v>
      </c>
      <c r="T128" s="214" t="s">
        <v>1337</v>
      </c>
      <c r="U128" s="214" t="s">
        <v>0</v>
      </c>
      <c r="V128" s="214" t="s">
        <v>0</v>
      </c>
      <c r="W128" s="214" t="s">
        <v>1337</v>
      </c>
      <c r="X128" s="214" t="s">
        <v>1337</v>
      </c>
      <c r="Y128" s="214" t="s">
        <v>0</v>
      </c>
      <c r="Z128" s="214" t="s">
        <v>0</v>
      </c>
      <c r="AA128" s="214" t="s">
        <v>1337</v>
      </c>
      <c r="AB128" s="214" t="s">
        <v>1337</v>
      </c>
      <c r="AC128" s="214" t="s">
        <v>1337</v>
      </c>
      <c r="AD128" s="214" t="s">
        <v>0</v>
      </c>
      <c r="AE128" s="214" t="s">
        <v>0</v>
      </c>
      <c r="AF128" s="214" t="s">
        <v>1337</v>
      </c>
      <c r="AG128" s="214" t="s">
        <v>1337</v>
      </c>
      <c r="AH128" s="214" t="s">
        <v>1337</v>
      </c>
      <c r="AI128" s="214" t="s">
        <v>0</v>
      </c>
      <c r="AJ128" s="214" t="s">
        <v>1337</v>
      </c>
      <c r="AK128" s="214" t="s">
        <v>0</v>
      </c>
      <c r="AL128" s="214" t="s">
        <v>1337</v>
      </c>
      <c r="AM128" s="214" t="s">
        <v>1337</v>
      </c>
      <c r="AN128" s="214" t="s">
        <v>1337</v>
      </c>
      <c r="AO128" s="217" t="s">
        <v>1356</v>
      </c>
      <c r="AP128" s="214" t="s">
        <v>153</v>
      </c>
      <c r="AQ128" s="211" t="s">
        <v>157</v>
      </c>
      <c r="AR128" s="212" t="s">
        <v>1407</v>
      </c>
      <c r="AS128" s="221" t="s">
        <v>1338</v>
      </c>
      <c r="AT128" s="221" t="str">
        <f t="shared" si="2"/>
        <v>○</v>
      </c>
      <c r="AU128" s="221" t="str">
        <f t="shared" si="3"/>
        <v>○</v>
      </c>
      <c r="AV128" s="6" t="s">
        <v>172</v>
      </c>
    </row>
    <row r="129" spans="1:49" ht="33.75">
      <c r="A129" s="250">
        <v>126</v>
      </c>
      <c r="B129" s="233" t="s">
        <v>744</v>
      </c>
      <c r="C129" s="209" t="s">
        <v>170</v>
      </c>
      <c r="D129" s="209" t="s">
        <v>127</v>
      </c>
      <c r="E129" s="210" t="s">
        <v>10</v>
      </c>
      <c r="F129" s="210" t="s">
        <v>880</v>
      </c>
      <c r="G129" s="207">
        <v>3004231</v>
      </c>
      <c r="H129" s="224" t="s">
        <v>169</v>
      </c>
      <c r="I129" s="210" t="s">
        <v>431</v>
      </c>
      <c r="J129" s="208"/>
      <c r="K129" s="208"/>
      <c r="L129" s="209" t="s">
        <v>168</v>
      </c>
      <c r="M129" s="208" t="s">
        <v>168</v>
      </c>
      <c r="N129" s="208" t="s">
        <v>1186</v>
      </c>
      <c r="O129" s="214" t="s">
        <v>0</v>
      </c>
      <c r="P129" s="214" t="s">
        <v>0</v>
      </c>
      <c r="Q129" s="214" t="s">
        <v>0</v>
      </c>
      <c r="R129" s="214" t="s">
        <v>0</v>
      </c>
      <c r="S129" s="214" t="s">
        <v>0</v>
      </c>
      <c r="T129" s="214" t="s">
        <v>0</v>
      </c>
      <c r="U129" s="214" t="s">
        <v>0</v>
      </c>
      <c r="V129" s="214" t="s">
        <v>0</v>
      </c>
      <c r="W129" s="214" t="s">
        <v>0</v>
      </c>
      <c r="X129" s="214" t="s">
        <v>1337</v>
      </c>
      <c r="Y129" s="214" t="s">
        <v>1337</v>
      </c>
      <c r="Z129" s="214" t="s">
        <v>1337</v>
      </c>
      <c r="AA129" s="214" t="s">
        <v>0</v>
      </c>
      <c r="AB129" s="214" t="s">
        <v>1337</v>
      </c>
      <c r="AC129" s="214" t="s">
        <v>1337</v>
      </c>
      <c r="AD129" s="214" t="s">
        <v>0</v>
      </c>
      <c r="AE129" s="214" t="s">
        <v>0</v>
      </c>
      <c r="AF129" s="214" t="s">
        <v>0</v>
      </c>
      <c r="AG129" s="214" t="s">
        <v>1337</v>
      </c>
      <c r="AH129" s="214" t="s">
        <v>0</v>
      </c>
      <c r="AI129" s="214" t="s">
        <v>0</v>
      </c>
      <c r="AJ129" s="214" t="s">
        <v>1337</v>
      </c>
      <c r="AK129" s="215" t="s">
        <v>1337</v>
      </c>
      <c r="AL129" s="215" t="s">
        <v>1337</v>
      </c>
      <c r="AM129" s="214" t="s">
        <v>1337</v>
      </c>
      <c r="AN129" s="214" t="s">
        <v>1337</v>
      </c>
      <c r="AO129" s="217" t="s">
        <v>1353</v>
      </c>
      <c r="AP129" s="214" t="s">
        <v>5</v>
      </c>
      <c r="AQ129" s="211"/>
      <c r="AR129" s="212"/>
      <c r="AS129" s="221" t="s">
        <v>1338</v>
      </c>
      <c r="AT129" s="221" t="str">
        <f t="shared" si="2"/>
        <v>○</v>
      </c>
      <c r="AU129" s="221" t="str">
        <f t="shared" si="3"/>
        <v>×</v>
      </c>
      <c r="AV129" s="6" t="s">
        <v>169</v>
      </c>
    </row>
    <row r="130" spans="1:49">
      <c r="A130" s="250">
        <v>127</v>
      </c>
      <c r="B130" s="233" t="s">
        <v>745</v>
      </c>
      <c r="C130" s="209" t="s">
        <v>886</v>
      </c>
      <c r="D130" s="209" t="s">
        <v>128</v>
      </c>
      <c r="E130" s="210" t="s">
        <v>10</v>
      </c>
      <c r="F130" s="210" t="s">
        <v>884</v>
      </c>
      <c r="G130" s="207">
        <v>3004354</v>
      </c>
      <c r="H130" s="224" t="s">
        <v>1079</v>
      </c>
      <c r="I130" s="210" t="s">
        <v>1080</v>
      </c>
      <c r="J130" s="208"/>
      <c r="K130" s="208"/>
      <c r="L130" s="209" t="s">
        <v>167</v>
      </c>
      <c r="M130" s="208" t="s">
        <v>167</v>
      </c>
      <c r="N130" s="208" t="s">
        <v>1187</v>
      </c>
      <c r="O130" s="214" t="s">
        <v>0</v>
      </c>
      <c r="P130" s="214" t="s">
        <v>1337</v>
      </c>
      <c r="Q130" s="214" t="s">
        <v>1337</v>
      </c>
      <c r="R130" s="214" t="s">
        <v>1337</v>
      </c>
      <c r="S130" s="214" t="s">
        <v>1337</v>
      </c>
      <c r="T130" s="214" t="s">
        <v>1337</v>
      </c>
      <c r="U130" s="214" t="s">
        <v>1337</v>
      </c>
      <c r="V130" s="214" t="s">
        <v>0</v>
      </c>
      <c r="W130" s="214" t="s">
        <v>0</v>
      </c>
      <c r="X130" s="214" t="s">
        <v>1337</v>
      </c>
      <c r="Y130" s="214" t="s">
        <v>1337</v>
      </c>
      <c r="Z130" s="214" t="s">
        <v>1337</v>
      </c>
      <c r="AA130" s="214" t="s">
        <v>1337</v>
      </c>
      <c r="AB130" s="214" t="s">
        <v>1337</v>
      </c>
      <c r="AC130" s="214" t="s">
        <v>1337</v>
      </c>
      <c r="AD130" s="214" t="s">
        <v>0</v>
      </c>
      <c r="AE130" s="214" t="s">
        <v>1337</v>
      </c>
      <c r="AF130" s="214" t="s">
        <v>1337</v>
      </c>
      <c r="AG130" s="214" t="s">
        <v>1337</v>
      </c>
      <c r="AH130" s="214" t="s">
        <v>1337</v>
      </c>
      <c r="AI130" s="214" t="s">
        <v>0</v>
      </c>
      <c r="AJ130" s="214" t="s">
        <v>1337</v>
      </c>
      <c r="AK130" s="214" t="s">
        <v>0</v>
      </c>
      <c r="AL130" s="214" t="s">
        <v>1337</v>
      </c>
      <c r="AM130" s="214" t="s">
        <v>1337</v>
      </c>
      <c r="AN130" s="214" t="s">
        <v>1337</v>
      </c>
      <c r="AO130" s="217"/>
      <c r="AP130" s="214" t="s">
        <v>5</v>
      </c>
      <c r="AQ130" s="211"/>
      <c r="AR130" s="212" t="s">
        <v>1400</v>
      </c>
      <c r="AS130" s="221" t="s">
        <v>1338</v>
      </c>
      <c r="AT130" s="221" t="str">
        <f t="shared" si="2"/>
        <v>○</v>
      </c>
      <c r="AU130" s="221" t="str">
        <f t="shared" si="3"/>
        <v>○</v>
      </c>
      <c r="AV130" s="6" t="s">
        <v>1079</v>
      </c>
    </row>
    <row r="131" spans="1:49" ht="33.75">
      <c r="A131" s="250">
        <v>128</v>
      </c>
      <c r="B131" s="233" t="s">
        <v>746</v>
      </c>
      <c r="C131" s="209" t="s">
        <v>949</v>
      </c>
      <c r="D131" s="209" t="s">
        <v>44</v>
      </c>
      <c r="E131" s="210" t="s">
        <v>13</v>
      </c>
      <c r="F131" s="210" t="s">
        <v>950</v>
      </c>
      <c r="G131" s="207">
        <v>3050008</v>
      </c>
      <c r="H131" s="224" t="s">
        <v>166</v>
      </c>
      <c r="I131" s="210" t="s">
        <v>432</v>
      </c>
      <c r="J131" s="208"/>
      <c r="K131" s="208"/>
      <c r="L131" s="209" t="s">
        <v>165</v>
      </c>
      <c r="M131" s="208" t="s">
        <v>165</v>
      </c>
      <c r="N131" s="208" t="s">
        <v>1235</v>
      </c>
      <c r="O131" s="214" t="s">
        <v>0</v>
      </c>
      <c r="P131" s="214" t="s">
        <v>0</v>
      </c>
      <c r="Q131" s="214" t="s">
        <v>0</v>
      </c>
      <c r="R131" s="214" t="s">
        <v>0</v>
      </c>
      <c r="S131" s="214" t="s">
        <v>0</v>
      </c>
      <c r="T131" s="214" t="s">
        <v>0</v>
      </c>
      <c r="U131" s="214" t="s">
        <v>0</v>
      </c>
      <c r="V131" s="214" t="s">
        <v>0</v>
      </c>
      <c r="W131" s="214" t="s">
        <v>0</v>
      </c>
      <c r="X131" s="214" t="s">
        <v>0</v>
      </c>
      <c r="Y131" s="214" t="s">
        <v>0</v>
      </c>
      <c r="Z131" s="214" t="s">
        <v>0</v>
      </c>
      <c r="AA131" s="214" t="s">
        <v>0</v>
      </c>
      <c r="AB131" s="214" t="s">
        <v>0</v>
      </c>
      <c r="AC131" s="214" t="s">
        <v>0</v>
      </c>
      <c r="AD131" s="214" t="s">
        <v>0</v>
      </c>
      <c r="AE131" s="214" t="s">
        <v>0</v>
      </c>
      <c r="AF131" s="214" t="s">
        <v>0</v>
      </c>
      <c r="AG131" s="214" t="s">
        <v>1337</v>
      </c>
      <c r="AH131" s="214" t="s">
        <v>0</v>
      </c>
      <c r="AI131" s="214" t="s">
        <v>0</v>
      </c>
      <c r="AJ131" s="214" t="s">
        <v>1337</v>
      </c>
      <c r="AK131" s="214" t="s">
        <v>0</v>
      </c>
      <c r="AL131" s="214" t="s">
        <v>1337</v>
      </c>
      <c r="AM131" s="214" t="s">
        <v>1337</v>
      </c>
      <c r="AN131" s="214" t="s">
        <v>1337</v>
      </c>
      <c r="AO131" s="217" t="s">
        <v>1374</v>
      </c>
      <c r="AP131" s="214" t="s">
        <v>5</v>
      </c>
      <c r="AQ131" s="211"/>
      <c r="AR131" s="212"/>
      <c r="AS131" s="221" t="s">
        <v>1338</v>
      </c>
      <c r="AT131" s="221" t="str">
        <f t="shared" si="2"/>
        <v>○</v>
      </c>
      <c r="AU131" s="221" t="str">
        <f t="shared" si="3"/>
        <v>×</v>
      </c>
      <c r="AV131" s="6" t="s">
        <v>166</v>
      </c>
    </row>
    <row r="132" spans="1:49" ht="33.75">
      <c r="A132" s="250">
        <v>129</v>
      </c>
      <c r="B132" s="233" t="s">
        <v>1532</v>
      </c>
      <c r="C132" s="209" t="s">
        <v>1028</v>
      </c>
      <c r="D132" s="209" t="s">
        <v>515</v>
      </c>
      <c r="E132" s="210" t="s">
        <v>149</v>
      </c>
      <c r="F132" s="210" t="s">
        <v>967</v>
      </c>
      <c r="G132" s="207">
        <v>3050861</v>
      </c>
      <c r="H132" s="224" t="s">
        <v>1480</v>
      </c>
      <c r="I132" s="210" t="s">
        <v>1140</v>
      </c>
      <c r="J132" s="208"/>
      <c r="K132" s="208"/>
      <c r="L132" s="209" t="s">
        <v>1300</v>
      </c>
      <c r="M132" s="208" t="s">
        <v>1300</v>
      </c>
      <c r="N132" s="208" t="s">
        <v>1301</v>
      </c>
      <c r="O132" s="215" t="s">
        <v>1337</v>
      </c>
      <c r="P132" s="215" t="s">
        <v>1337</v>
      </c>
      <c r="Q132" s="215" t="s">
        <v>1337</v>
      </c>
      <c r="R132" s="215" t="s">
        <v>1337</v>
      </c>
      <c r="S132" s="215" t="s">
        <v>1337</v>
      </c>
      <c r="T132" s="215" t="s">
        <v>1337</v>
      </c>
      <c r="U132" s="215" t="s">
        <v>1337</v>
      </c>
      <c r="V132" s="215" t="s">
        <v>1337</v>
      </c>
      <c r="W132" s="215" t="s">
        <v>1337</v>
      </c>
      <c r="X132" s="215" t="s">
        <v>1337</v>
      </c>
      <c r="Y132" s="215" t="s">
        <v>1337</v>
      </c>
      <c r="Z132" s="215" t="s">
        <v>1337</v>
      </c>
      <c r="AA132" s="215" t="s">
        <v>1337</v>
      </c>
      <c r="AB132" s="215" t="s">
        <v>1337</v>
      </c>
      <c r="AC132" s="215" t="s">
        <v>1337</v>
      </c>
      <c r="AD132" s="214" t="s">
        <v>0</v>
      </c>
      <c r="AE132" s="214" t="s">
        <v>0</v>
      </c>
      <c r="AF132" s="214" t="s">
        <v>1337</v>
      </c>
      <c r="AG132" s="215" t="s">
        <v>1337</v>
      </c>
      <c r="AH132" s="215" t="s">
        <v>1337</v>
      </c>
      <c r="AI132" s="215" t="s">
        <v>1337</v>
      </c>
      <c r="AJ132" s="214" t="s">
        <v>1337</v>
      </c>
      <c r="AK132" s="214" t="s">
        <v>0</v>
      </c>
      <c r="AL132" s="214" t="s">
        <v>1337</v>
      </c>
      <c r="AM132" s="214" t="s">
        <v>1337</v>
      </c>
      <c r="AN132" s="214" t="s">
        <v>1337</v>
      </c>
      <c r="AO132" s="217"/>
      <c r="AP132" s="214" t="s">
        <v>153</v>
      </c>
      <c r="AQ132" s="211" t="s">
        <v>157</v>
      </c>
      <c r="AR132" s="212" t="s">
        <v>1459</v>
      </c>
      <c r="AS132" s="221" t="s">
        <v>1338</v>
      </c>
      <c r="AT132" s="221" t="str">
        <f t="shared" si="2"/>
        <v>○</v>
      </c>
      <c r="AU132" s="221" t="str">
        <f t="shared" si="3"/>
        <v>○</v>
      </c>
      <c r="AV132" s="6" t="s">
        <v>1511</v>
      </c>
      <c r="AW132" s="7" t="s">
        <v>1512</v>
      </c>
    </row>
    <row r="133" spans="1:49" ht="33.75">
      <c r="A133" s="250">
        <v>130</v>
      </c>
      <c r="B133" s="233" t="s">
        <v>747</v>
      </c>
      <c r="C133" s="209" t="s">
        <v>898</v>
      </c>
      <c r="D133" s="209" t="s">
        <v>114</v>
      </c>
      <c r="E133" s="210" t="s">
        <v>11</v>
      </c>
      <c r="F133" s="210" t="s">
        <v>164</v>
      </c>
      <c r="G133" s="207">
        <v>3003261</v>
      </c>
      <c r="H133" s="224" t="s">
        <v>475</v>
      </c>
      <c r="I133" s="210" t="s">
        <v>433</v>
      </c>
      <c r="J133" s="208"/>
      <c r="K133" s="208"/>
      <c r="L133" s="209" t="s">
        <v>511</v>
      </c>
      <c r="M133" s="208" t="s">
        <v>511</v>
      </c>
      <c r="N133" s="208" t="s">
        <v>1201</v>
      </c>
      <c r="O133" s="214" t="s">
        <v>0</v>
      </c>
      <c r="P133" s="214" t="s">
        <v>0</v>
      </c>
      <c r="Q133" s="214" t="s">
        <v>0</v>
      </c>
      <c r="R133" s="214" t="s">
        <v>0</v>
      </c>
      <c r="S133" s="214" t="s">
        <v>0</v>
      </c>
      <c r="T133" s="214" t="s">
        <v>0</v>
      </c>
      <c r="U133" s="214" t="s">
        <v>0</v>
      </c>
      <c r="V133" s="214" t="s">
        <v>0</v>
      </c>
      <c r="W133" s="214" t="s">
        <v>0</v>
      </c>
      <c r="X133" s="214" t="s">
        <v>1337</v>
      </c>
      <c r="Y133" s="214" t="s">
        <v>1337</v>
      </c>
      <c r="Z133" s="214" t="s">
        <v>1337</v>
      </c>
      <c r="AA133" s="214" t="s">
        <v>0</v>
      </c>
      <c r="AB133" s="214" t="s">
        <v>1337</v>
      </c>
      <c r="AC133" s="214" t="s">
        <v>1337</v>
      </c>
      <c r="AD133" s="214" t="s">
        <v>0</v>
      </c>
      <c r="AE133" s="214" t="s">
        <v>0</v>
      </c>
      <c r="AF133" s="214" t="s">
        <v>1337</v>
      </c>
      <c r="AG133" s="214" t="s">
        <v>1337</v>
      </c>
      <c r="AH133" s="214" t="s">
        <v>0</v>
      </c>
      <c r="AI133" s="214" t="s">
        <v>0</v>
      </c>
      <c r="AJ133" s="214" t="s">
        <v>1337</v>
      </c>
      <c r="AK133" s="214" t="s">
        <v>1337</v>
      </c>
      <c r="AL133" s="214" t="s">
        <v>1337</v>
      </c>
      <c r="AM133" s="214" t="s">
        <v>1337</v>
      </c>
      <c r="AN133" s="214" t="s">
        <v>1337</v>
      </c>
      <c r="AO133" s="218" t="s">
        <v>1686</v>
      </c>
      <c r="AP133" s="214" t="s">
        <v>5</v>
      </c>
      <c r="AQ133" s="211"/>
      <c r="AR133" s="212"/>
      <c r="AS133" s="221" t="s">
        <v>1338</v>
      </c>
      <c r="AT133" s="221" t="str">
        <f t="shared" ref="AT133:AU159" si="4">IF(COUNTIF(O133:AF133,"○")+COUNTIF(AJ133:AL133,"○")&gt;0,"○","×")</f>
        <v>○</v>
      </c>
      <c r="AU133" s="221" t="str">
        <f t="shared" ref="AU133:AU157" si="5">AH133</f>
        <v>×</v>
      </c>
      <c r="AV133" s="6" t="s">
        <v>475</v>
      </c>
    </row>
    <row r="134" spans="1:49" ht="22.5">
      <c r="A134" s="250">
        <v>131</v>
      </c>
      <c r="B134" s="233" t="s">
        <v>748</v>
      </c>
      <c r="C134" s="209" t="s">
        <v>1029</v>
      </c>
      <c r="D134" s="209" t="s">
        <v>1030</v>
      </c>
      <c r="E134" s="210" t="s">
        <v>12</v>
      </c>
      <c r="F134" s="210" t="s">
        <v>990</v>
      </c>
      <c r="G134" s="207">
        <v>3050854</v>
      </c>
      <c r="H134" s="224" t="s">
        <v>476</v>
      </c>
      <c r="I134" s="210" t="s">
        <v>434</v>
      </c>
      <c r="J134" s="208"/>
      <c r="K134" s="208"/>
      <c r="L134" s="209" t="s">
        <v>516</v>
      </c>
      <c r="M134" s="208" t="s">
        <v>516</v>
      </c>
      <c r="N134" s="208" t="s">
        <v>1302</v>
      </c>
      <c r="O134" s="214" t="s">
        <v>0</v>
      </c>
      <c r="P134" s="214" t="s">
        <v>0</v>
      </c>
      <c r="Q134" s="214" t="s">
        <v>0</v>
      </c>
      <c r="R134" s="214" t="s">
        <v>0</v>
      </c>
      <c r="S134" s="214" t="s">
        <v>0</v>
      </c>
      <c r="T134" s="214" t="s">
        <v>0</v>
      </c>
      <c r="U134" s="214" t="s">
        <v>0</v>
      </c>
      <c r="V134" s="214" t="s">
        <v>0</v>
      </c>
      <c r="W134" s="214" t="s">
        <v>0</v>
      </c>
      <c r="X134" s="214" t="s">
        <v>0</v>
      </c>
      <c r="Y134" s="214" t="s">
        <v>0</v>
      </c>
      <c r="Z134" s="214" t="s">
        <v>0</v>
      </c>
      <c r="AA134" s="214" t="s">
        <v>0</v>
      </c>
      <c r="AB134" s="214" t="s">
        <v>0</v>
      </c>
      <c r="AC134" s="214" t="s">
        <v>0</v>
      </c>
      <c r="AD134" s="214" t="s">
        <v>0</v>
      </c>
      <c r="AE134" s="214" t="s">
        <v>0</v>
      </c>
      <c r="AF134" s="214" t="s">
        <v>0</v>
      </c>
      <c r="AG134" s="214" t="s">
        <v>0</v>
      </c>
      <c r="AH134" s="214" t="s">
        <v>0</v>
      </c>
      <c r="AI134" s="214" t="s">
        <v>0</v>
      </c>
      <c r="AJ134" s="214" t="s">
        <v>1337</v>
      </c>
      <c r="AK134" s="215" t="s">
        <v>1337</v>
      </c>
      <c r="AL134" s="214" t="s">
        <v>1337</v>
      </c>
      <c r="AM134" s="214" t="s">
        <v>1337</v>
      </c>
      <c r="AN134" s="214" t="s">
        <v>1337</v>
      </c>
      <c r="AO134" s="217" t="s">
        <v>1355</v>
      </c>
      <c r="AP134" s="214" t="s">
        <v>5</v>
      </c>
      <c r="AQ134" s="211"/>
      <c r="AR134" s="212" t="s">
        <v>1460</v>
      </c>
      <c r="AS134" s="221" t="s">
        <v>1338</v>
      </c>
      <c r="AT134" s="221" t="str">
        <f t="shared" si="4"/>
        <v>○</v>
      </c>
      <c r="AU134" s="221" t="str">
        <f t="shared" si="5"/>
        <v>×</v>
      </c>
      <c r="AV134" s="6" t="s">
        <v>476</v>
      </c>
    </row>
    <row r="135" spans="1:49">
      <c r="A135" s="250">
        <v>132</v>
      </c>
      <c r="B135" s="233" t="s">
        <v>749</v>
      </c>
      <c r="C135" s="209" t="s">
        <v>899</v>
      </c>
      <c r="D135" s="209" t="s">
        <v>115</v>
      </c>
      <c r="E135" s="210" t="s">
        <v>11</v>
      </c>
      <c r="F135" s="210" t="s">
        <v>889</v>
      </c>
      <c r="G135" s="207">
        <v>3003257</v>
      </c>
      <c r="H135" s="224" t="s">
        <v>1083</v>
      </c>
      <c r="I135" s="210" t="s">
        <v>435</v>
      </c>
      <c r="J135" s="208"/>
      <c r="K135" s="208"/>
      <c r="L135" s="209"/>
      <c r="M135" s="208"/>
      <c r="N135" s="208"/>
      <c r="O135" s="214" t="s">
        <v>1337</v>
      </c>
      <c r="P135" s="214" t="s">
        <v>1337</v>
      </c>
      <c r="Q135" s="214" t="s">
        <v>1337</v>
      </c>
      <c r="R135" s="214" t="s">
        <v>1337</v>
      </c>
      <c r="S135" s="214" t="s">
        <v>1337</v>
      </c>
      <c r="T135" s="214" t="s">
        <v>1337</v>
      </c>
      <c r="U135" s="214" t="s">
        <v>1337</v>
      </c>
      <c r="V135" s="214" t="s">
        <v>1337</v>
      </c>
      <c r="W135" s="214" t="s">
        <v>1337</v>
      </c>
      <c r="X135" s="214" t="s">
        <v>1337</v>
      </c>
      <c r="Y135" s="214" t="s">
        <v>1337</v>
      </c>
      <c r="Z135" s="214" t="s">
        <v>1337</v>
      </c>
      <c r="AA135" s="214" t="s">
        <v>1337</v>
      </c>
      <c r="AB135" s="214" t="s">
        <v>1337</v>
      </c>
      <c r="AC135" s="214" t="s">
        <v>1337</v>
      </c>
      <c r="AD135" s="214" t="s">
        <v>0</v>
      </c>
      <c r="AE135" s="214" t="s">
        <v>1337</v>
      </c>
      <c r="AF135" s="214" t="s">
        <v>1337</v>
      </c>
      <c r="AG135" s="214" t="s">
        <v>1337</v>
      </c>
      <c r="AH135" s="214" t="s">
        <v>1337</v>
      </c>
      <c r="AI135" s="214" t="s">
        <v>1337</v>
      </c>
      <c r="AJ135" s="214" t="s">
        <v>1337</v>
      </c>
      <c r="AK135" s="214" t="s">
        <v>1337</v>
      </c>
      <c r="AL135" s="214" t="s">
        <v>0</v>
      </c>
      <c r="AM135" s="214" t="s">
        <v>1337</v>
      </c>
      <c r="AN135" s="214" t="s">
        <v>1337</v>
      </c>
      <c r="AO135" s="217"/>
      <c r="AP135" s="214" t="s">
        <v>153</v>
      </c>
      <c r="AQ135" s="211" t="s">
        <v>327</v>
      </c>
      <c r="AR135" s="212"/>
      <c r="AS135" s="221" t="s">
        <v>1338</v>
      </c>
      <c r="AT135" s="221" t="str">
        <f t="shared" si="4"/>
        <v>○</v>
      </c>
      <c r="AU135" s="221" t="str">
        <f t="shared" si="5"/>
        <v>○</v>
      </c>
      <c r="AV135" s="6" t="s">
        <v>1083</v>
      </c>
    </row>
    <row r="136" spans="1:49" ht="33.75">
      <c r="A136" s="250">
        <v>133</v>
      </c>
      <c r="B136" s="233" t="s">
        <v>750</v>
      </c>
      <c r="C136" s="209" t="s">
        <v>1031</v>
      </c>
      <c r="D136" s="209" t="s">
        <v>97</v>
      </c>
      <c r="E136" s="210" t="s">
        <v>12</v>
      </c>
      <c r="F136" s="210" t="s">
        <v>969</v>
      </c>
      <c r="G136" s="207">
        <v>3050834</v>
      </c>
      <c r="H136" s="224" t="s">
        <v>1141</v>
      </c>
      <c r="I136" s="210" t="s">
        <v>1142</v>
      </c>
      <c r="J136" s="208"/>
      <c r="K136" s="208"/>
      <c r="L136" s="209" t="s">
        <v>340</v>
      </c>
      <c r="M136" s="208" t="s">
        <v>340</v>
      </c>
      <c r="N136" s="208" t="s">
        <v>1303</v>
      </c>
      <c r="O136" s="214" t="s">
        <v>0</v>
      </c>
      <c r="P136" s="214" t="s">
        <v>0</v>
      </c>
      <c r="Q136" s="214" t="s">
        <v>0</v>
      </c>
      <c r="R136" s="214" t="s">
        <v>0</v>
      </c>
      <c r="S136" s="214" t="s">
        <v>0</v>
      </c>
      <c r="T136" s="214" t="s">
        <v>0</v>
      </c>
      <c r="U136" s="214" t="s">
        <v>0</v>
      </c>
      <c r="V136" s="214" t="s">
        <v>0</v>
      </c>
      <c r="W136" s="214" t="s">
        <v>0</v>
      </c>
      <c r="X136" s="214" t="s">
        <v>0</v>
      </c>
      <c r="Y136" s="214" t="s">
        <v>0</v>
      </c>
      <c r="Z136" s="214" t="s">
        <v>0</v>
      </c>
      <c r="AA136" s="214" t="s">
        <v>0</v>
      </c>
      <c r="AB136" s="214" t="s">
        <v>0</v>
      </c>
      <c r="AC136" s="214" t="s">
        <v>0</v>
      </c>
      <c r="AD136" s="214" t="s">
        <v>0</v>
      </c>
      <c r="AE136" s="214" t="s">
        <v>0</v>
      </c>
      <c r="AF136" s="214" t="s">
        <v>1337</v>
      </c>
      <c r="AG136" s="214" t="s">
        <v>0</v>
      </c>
      <c r="AH136" s="214" t="s">
        <v>0</v>
      </c>
      <c r="AI136" s="214" t="s">
        <v>0</v>
      </c>
      <c r="AJ136" s="214" t="s">
        <v>0</v>
      </c>
      <c r="AK136" s="214" t="s">
        <v>0</v>
      </c>
      <c r="AL136" s="214" t="s">
        <v>0</v>
      </c>
      <c r="AM136" s="214" t="s">
        <v>0</v>
      </c>
      <c r="AN136" s="214" t="s">
        <v>0</v>
      </c>
      <c r="AO136" s="217" t="s">
        <v>1390</v>
      </c>
      <c r="AP136" s="214" t="s">
        <v>153</v>
      </c>
      <c r="AQ136" s="211" t="s">
        <v>157</v>
      </c>
      <c r="AR136" s="212" t="s">
        <v>1461</v>
      </c>
      <c r="AS136" s="221" t="s">
        <v>1338</v>
      </c>
      <c r="AT136" s="221" t="str">
        <f t="shared" si="4"/>
        <v>○</v>
      </c>
      <c r="AU136" s="221" t="str">
        <f t="shared" si="5"/>
        <v>×</v>
      </c>
      <c r="AV136" s="6" t="s">
        <v>1141</v>
      </c>
    </row>
    <row r="137" spans="1:49" ht="33.75">
      <c r="A137" s="250">
        <v>134</v>
      </c>
      <c r="B137" s="233" t="s">
        <v>751</v>
      </c>
      <c r="C137" s="209" t="s">
        <v>1032</v>
      </c>
      <c r="D137" s="209" t="s">
        <v>98</v>
      </c>
      <c r="E137" s="210" t="s">
        <v>12</v>
      </c>
      <c r="F137" s="210" t="s">
        <v>1033</v>
      </c>
      <c r="G137" s="207">
        <v>3050035</v>
      </c>
      <c r="H137" s="224" t="s">
        <v>163</v>
      </c>
      <c r="I137" s="210" t="s">
        <v>436</v>
      </c>
      <c r="J137" s="208"/>
      <c r="K137" s="208"/>
      <c r="L137" s="209" t="s">
        <v>162</v>
      </c>
      <c r="M137" s="208" t="s">
        <v>162</v>
      </c>
      <c r="N137" s="208" t="s">
        <v>1304</v>
      </c>
      <c r="O137" s="214" t="s">
        <v>0</v>
      </c>
      <c r="P137" s="214" t="s">
        <v>0</v>
      </c>
      <c r="Q137" s="214" t="s">
        <v>0</v>
      </c>
      <c r="R137" s="214" t="s">
        <v>0</v>
      </c>
      <c r="S137" s="214" t="s">
        <v>0</v>
      </c>
      <c r="T137" s="214" t="s">
        <v>0</v>
      </c>
      <c r="U137" s="214" t="s">
        <v>0</v>
      </c>
      <c r="V137" s="214" t="s">
        <v>0</v>
      </c>
      <c r="W137" s="214" t="s">
        <v>0</v>
      </c>
      <c r="X137" s="214" t="s">
        <v>0</v>
      </c>
      <c r="Y137" s="214" t="s">
        <v>0</v>
      </c>
      <c r="Z137" s="214" t="s">
        <v>0</v>
      </c>
      <c r="AA137" s="214" t="s">
        <v>0</v>
      </c>
      <c r="AB137" s="214" t="s">
        <v>0</v>
      </c>
      <c r="AC137" s="214" t="s">
        <v>0</v>
      </c>
      <c r="AD137" s="214" t="s">
        <v>0</v>
      </c>
      <c r="AE137" s="214" t="s">
        <v>0</v>
      </c>
      <c r="AF137" s="214" t="s">
        <v>0</v>
      </c>
      <c r="AG137" s="214" t="s">
        <v>1337</v>
      </c>
      <c r="AH137" s="214" t="s">
        <v>0</v>
      </c>
      <c r="AI137" s="214" t="s">
        <v>0</v>
      </c>
      <c r="AJ137" s="214" t="s">
        <v>1337</v>
      </c>
      <c r="AK137" s="214" t="s">
        <v>0</v>
      </c>
      <c r="AL137" s="214" t="s">
        <v>0</v>
      </c>
      <c r="AM137" s="214" t="s">
        <v>1337</v>
      </c>
      <c r="AN137" s="214" t="s">
        <v>1337</v>
      </c>
      <c r="AO137" s="217" t="s">
        <v>326</v>
      </c>
      <c r="AP137" s="214" t="s">
        <v>5</v>
      </c>
      <c r="AQ137" s="211"/>
      <c r="AR137" s="212"/>
      <c r="AS137" s="221" t="s">
        <v>1338</v>
      </c>
      <c r="AT137" s="221" t="str">
        <f t="shared" si="4"/>
        <v>○</v>
      </c>
      <c r="AU137" s="221" t="str">
        <f t="shared" si="5"/>
        <v>×</v>
      </c>
      <c r="AV137" s="6" t="s">
        <v>163</v>
      </c>
    </row>
    <row r="138" spans="1:49">
      <c r="A138" s="250">
        <v>135</v>
      </c>
      <c r="B138" s="233" t="s">
        <v>752</v>
      </c>
      <c r="C138" s="209" t="s">
        <v>1064</v>
      </c>
      <c r="D138" s="209" t="s">
        <v>141</v>
      </c>
      <c r="E138" s="210" t="s">
        <v>2</v>
      </c>
      <c r="F138" s="210" t="s">
        <v>1060</v>
      </c>
      <c r="G138" s="207">
        <v>3002337</v>
      </c>
      <c r="H138" s="224" t="s">
        <v>7</v>
      </c>
      <c r="I138" s="210" t="s">
        <v>1167</v>
      </c>
      <c r="J138" s="208"/>
      <c r="K138" s="208"/>
      <c r="L138" s="209" t="s">
        <v>508</v>
      </c>
      <c r="M138" s="208" t="s">
        <v>508</v>
      </c>
      <c r="N138" s="208" t="s">
        <v>1330</v>
      </c>
      <c r="O138" s="214" t="s">
        <v>1337</v>
      </c>
      <c r="P138" s="214" t="s">
        <v>1337</v>
      </c>
      <c r="Q138" s="214" t="s">
        <v>1337</v>
      </c>
      <c r="R138" s="214" t="s">
        <v>1337</v>
      </c>
      <c r="S138" s="214" t="s">
        <v>1337</v>
      </c>
      <c r="T138" s="214" t="s">
        <v>1337</v>
      </c>
      <c r="U138" s="214" t="s">
        <v>1337</v>
      </c>
      <c r="V138" s="214" t="s">
        <v>0</v>
      </c>
      <c r="W138" s="214" t="s">
        <v>1337</v>
      </c>
      <c r="X138" s="214" t="s">
        <v>1337</v>
      </c>
      <c r="Y138" s="214" t="s">
        <v>1337</v>
      </c>
      <c r="Z138" s="214" t="s">
        <v>1337</v>
      </c>
      <c r="AA138" s="214" t="s">
        <v>1337</v>
      </c>
      <c r="AB138" s="214" t="s">
        <v>1337</v>
      </c>
      <c r="AC138" s="214" t="s">
        <v>1337</v>
      </c>
      <c r="AD138" s="214" t="s">
        <v>0</v>
      </c>
      <c r="AE138" s="214" t="s">
        <v>0</v>
      </c>
      <c r="AF138" s="214" t="s">
        <v>1337</v>
      </c>
      <c r="AG138" s="214" t="s">
        <v>1337</v>
      </c>
      <c r="AH138" s="214" t="s">
        <v>1337</v>
      </c>
      <c r="AI138" s="214" t="s">
        <v>1337</v>
      </c>
      <c r="AJ138" s="214" t="s">
        <v>1337</v>
      </c>
      <c r="AK138" s="214" t="s">
        <v>0</v>
      </c>
      <c r="AL138" s="214" t="s">
        <v>1337</v>
      </c>
      <c r="AM138" s="214" t="s">
        <v>1337</v>
      </c>
      <c r="AN138" s="214" t="s">
        <v>1337</v>
      </c>
      <c r="AO138" s="217"/>
      <c r="AP138" s="214" t="s">
        <v>153</v>
      </c>
      <c r="AQ138" s="211" t="s">
        <v>159</v>
      </c>
      <c r="AR138" s="212" t="s">
        <v>323</v>
      </c>
      <c r="AS138" s="221" t="s">
        <v>1338</v>
      </c>
      <c r="AT138" s="221" t="str">
        <f t="shared" si="4"/>
        <v>○</v>
      </c>
      <c r="AU138" s="221" t="str">
        <f t="shared" si="5"/>
        <v>○</v>
      </c>
      <c r="AV138" s="6" t="s">
        <v>7</v>
      </c>
    </row>
    <row r="139" spans="1:49">
      <c r="A139" s="250">
        <v>136</v>
      </c>
      <c r="B139" s="233" t="s">
        <v>1531</v>
      </c>
      <c r="C139" s="209" t="s">
        <v>1034</v>
      </c>
      <c r="D139" s="209" t="s">
        <v>512</v>
      </c>
      <c r="E139" s="210" t="s">
        <v>149</v>
      </c>
      <c r="F139" s="210" t="s">
        <v>245</v>
      </c>
      <c r="G139" s="207">
        <v>3050881</v>
      </c>
      <c r="H139" s="224" t="s">
        <v>1143</v>
      </c>
      <c r="I139" s="210" t="s">
        <v>1144</v>
      </c>
      <c r="J139" s="208"/>
      <c r="K139" s="208"/>
      <c r="L139" s="209" t="s">
        <v>1305</v>
      </c>
      <c r="M139" s="208" t="s">
        <v>1305</v>
      </c>
      <c r="N139" s="208" t="s">
        <v>1306</v>
      </c>
      <c r="O139" s="214" t="s">
        <v>1337</v>
      </c>
      <c r="P139" s="214" t="s">
        <v>1337</v>
      </c>
      <c r="Q139" s="214" t="s">
        <v>1337</v>
      </c>
      <c r="R139" s="214" t="s">
        <v>1337</v>
      </c>
      <c r="S139" s="214" t="s">
        <v>1337</v>
      </c>
      <c r="T139" s="214" t="s">
        <v>1337</v>
      </c>
      <c r="U139" s="214" t="s">
        <v>1337</v>
      </c>
      <c r="V139" s="214" t="s">
        <v>1337</v>
      </c>
      <c r="W139" s="214" t="s">
        <v>1337</v>
      </c>
      <c r="X139" s="214" t="s">
        <v>1337</v>
      </c>
      <c r="Y139" s="214" t="s">
        <v>0</v>
      </c>
      <c r="Z139" s="214" t="s">
        <v>0</v>
      </c>
      <c r="AA139" s="214" t="s">
        <v>1337</v>
      </c>
      <c r="AB139" s="214" t="s">
        <v>1337</v>
      </c>
      <c r="AC139" s="214" t="s">
        <v>1337</v>
      </c>
      <c r="AD139" s="214" t="s">
        <v>0</v>
      </c>
      <c r="AE139" s="214" t="s">
        <v>0</v>
      </c>
      <c r="AF139" s="214" t="s">
        <v>1337</v>
      </c>
      <c r="AG139" s="214" t="s">
        <v>1337</v>
      </c>
      <c r="AH139" s="214" t="s">
        <v>1337</v>
      </c>
      <c r="AI139" s="214" t="s">
        <v>1337</v>
      </c>
      <c r="AJ139" s="214" t="s">
        <v>0</v>
      </c>
      <c r="AK139" s="214" t="s">
        <v>0</v>
      </c>
      <c r="AL139" s="214" t="s">
        <v>0</v>
      </c>
      <c r="AM139" s="214" t="s">
        <v>0</v>
      </c>
      <c r="AN139" s="214" t="s">
        <v>0</v>
      </c>
      <c r="AO139" s="217"/>
      <c r="AP139" s="214" t="s">
        <v>5</v>
      </c>
      <c r="AQ139" s="211"/>
      <c r="AR139" s="212"/>
      <c r="AS139" s="221" t="s">
        <v>1338</v>
      </c>
      <c r="AT139" s="221" t="str">
        <f t="shared" si="4"/>
        <v>○</v>
      </c>
      <c r="AU139" s="221" t="str">
        <f t="shared" si="5"/>
        <v>○</v>
      </c>
      <c r="AV139" s="6" t="s">
        <v>1143</v>
      </c>
    </row>
    <row r="140" spans="1:49" ht="56.25">
      <c r="A140" s="250">
        <v>137</v>
      </c>
      <c r="B140" s="233" t="s">
        <v>753</v>
      </c>
      <c r="C140" s="209" t="s">
        <v>1035</v>
      </c>
      <c r="D140" s="209" t="s">
        <v>99</v>
      </c>
      <c r="E140" s="210" t="s">
        <v>12</v>
      </c>
      <c r="F140" s="210" t="s">
        <v>988</v>
      </c>
      <c r="G140" s="207">
        <v>3050814</v>
      </c>
      <c r="H140" s="224" t="s">
        <v>1145</v>
      </c>
      <c r="I140" s="210" t="s">
        <v>437</v>
      </c>
      <c r="J140" s="208"/>
      <c r="K140" s="208"/>
      <c r="L140" s="209"/>
      <c r="M140" s="208"/>
      <c r="N140" s="208"/>
      <c r="O140" s="214" t="s">
        <v>0</v>
      </c>
      <c r="P140" s="214" t="s">
        <v>0</v>
      </c>
      <c r="Q140" s="214" t="s">
        <v>0</v>
      </c>
      <c r="R140" s="214" t="s">
        <v>0</v>
      </c>
      <c r="S140" s="214" t="s">
        <v>0</v>
      </c>
      <c r="T140" s="214" t="s">
        <v>0</v>
      </c>
      <c r="U140" s="214" t="s">
        <v>0</v>
      </c>
      <c r="V140" s="214" t="s">
        <v>0</v>
      </c>
      <c r="W140" s="214" t="s">
        <v>0</v>
      </c>
      <c r="X140" s="214" t="s">
        <v>0</v>
      </c>
      <c r="Y140" s="214" t="s">
        <v>0</v>
      </c>
      <c r="Z140" s="214" t="s">
        <v>0</v>
      </c>
      <c r="AA140" s="214" t="s">
        <v>0</v>
      </c>
      <c r="AB140" s="214" t="s">
        <v>0</v>
      </c>
      <c r="AC140" s="214" t="s">
        <v>0</v>
      </c>
      <c r="AD140" s="214" t="s">
        <v>0</v>
      </c>
      <c r="AE140" s="214" t="s">
        <v>0</v>
      </c>
      <c r="AF140" s="214" t="s">
        <v>0</v>
      </c>
      <c r="AG140" s="214" t="s">
        <v>1337</v>
      </c>
      <c r="AH140" s="214" t="s">
        <v>0</v>
      </c>
      <c r="AI140" s="214" t="s">
        <v>0</v>
      </c>
      <c r="AJ140" s="214" t="s">
        <v>1337</v>
      </c>
      <c r="AK140" s="214" t="s">
        <v>1337</v>
      </c>
      <c r="AL140" s="214" t="s">
        <v>1337</v>
      </c>
      <c r="AM140" s="214" t="s">
        <v>1337</v>
      </c>
      <c r="AN140" s="214" t="s">
        <v>1337</v>
      </c>
      <c r="AO140" s="217" t="s">
        <v>1679</v>
      </c>
      <c r="AP140" s="214" t="s">
        <v>5</v>
      </c>
      <c r="AQ140" s="211"/>
      <c r="AR140" s="212"/>
      <c r="AS140" s="221" t="s">
        <v>1338</v>
      </c>
      <c r="AT140" s="221" t="str">
        <f t="shared" si="4"/>
        <v>○</v>
      </c>
      <c r="AU140" s="221" t="str">
        <f t="shared" si="5"/>
        <v>×</v>
      </c>
      <c r="AV140" s="6" t="s">
        <v>1145</v>
      </c>
    </row>
    <row r="141" spans="1:49">
      <c r="A141" s="250">
        <v>138</v>
      </c>
      <c r="B141" s="233" t="s">
        <v>754</v>
      </c>
      <c r="C141" s="209" t="s">
        <v>951</v>
      </c>
      <c r="D141" s="209" t="s">
        <v>45</v>
      </c>
      <c r="E141" s="210" t="s">
        <v>13</v>
      </c>
      <c r="F141" s="210" t="s">
        <v>926</v>
      </c>
      <c r="G141" s="207">
        <v>3050032</v>
      </c>
      <c r="H141" s="224" t="s">
        <v>1103</v>
      </c>
      <c r="I141" s="210" t="s">
        <v>438</v>
      </c>
      <c r="J141" s="208"/>
      <c r="K141" s="208"/>
      <c r="L141" s="209"/>
      <c r="M141" s="208"/>
      <c r="N141" s="208"/>
      <c r="O141" s="214" t="s">
        <v>1337</v>
      </c>
      <c r="P141" s="214" t="s">
        <v>1337</v>
      </c>
      <c r="Q141" s="214" t="s">
        <v>1337</v>
      </c>
      <c r="R141" s="214" t="s">
        <v>1337</v>
      </c>
      <c r="S141" s="214" t="s">
        <v>1337</v>
      </c>
      <c r="T141" s="214" t="s">
        <v>1337</v>
      </c>
      <c r="U141" s="214" t="s">
        <v>0</v>
      </c>
      <c r="V141" s="214" t="s">
        <v>0</v>
      </c>
      <c r="W141" s="214" t="s">
        <v>1337</v>
      </c>
      <c r="X141" s="214" t="s">
        <v>1337</v>
      </c>
      <c r="Y141" s="214" t="s">
        <v>0</v>
      </c>
      <c r="Z141" s="214" t="s">
        <v>0</v>
      </c>
      <c r="AA141" s="214" t="s">
        <v>1337</v>
      </c>
      <c r="AB141" s="214" t="s">
        <v>1337</v>
      </c>
      <c r="AC141" s="214" t="s">
        <v>1337</v>
      </c>
      <c r="AD141" s="214" t="s">
        <v>1337</v>
      </c>
      <c r="AE141" s="214" t="s">
        <v>1337</v>
      </c>
      <c r="AF141" s="214" t="s">
        <v>1337</v>
      </c>
      <c r="AG141" s="214" t="s">
        <v>1337</v>
      </c>
      <c r="AH141" s="214" t="s">
        <v>1337</v>
      </c>
      <c r="AI141" s="214" t="s">
        <v>8</v>
      </c>
      <c r="AJ141" s="214" t="s">
        <v>1337</v>
      </c>
      <c r="AK141" s="214" t="s">
        <v>1338</v>
      </c>
      <c r="AL141" s="214" t="s">
        <v>1338</v>
      </c>
      <c r="AM141" s="214" t="s">
        <v>1337</v>
      </c>
      <c r="AN141" s="214" t="s">
        <v>0</v>
      </c>
      <c r="AO141" s="217"/>
      <c r="AP141" s="214" t="s">
        <v>5</v>
      </c>
      <c r="AQ141" s="211"/>
      <c r="AR141" s="212" t="s">
        <v>1427</v>
      </c>
      <c r="AS141" s="221" t="s">
        <v>1338</v>
      </c>
      <c r="AT141" s="221" t="str">
        <f t="shared" si="4"/>
        <v>○</v>
      </c>
      <c r="AU141" s="221" t="str">
        <f t="shared" si="5"/>
        <v>○</v>
      </c>
      <c r="AV141" s="6" t="s">
        <v>1103</v>
      </c>
    </row>
    <row r="142" spans="1:49">
      <c r="A142" s="250">
        <v>139</v>
      </c>
      <c r="B142" s="233" t="s">
        <v>755</v>
      </c>
      <c r="C142" s="209" t="s">
        <v>1036</v>
      </c>
      <c r="D142" s="209" t="s">
        <v>100</v>
      </c>
      <c r="E142" s="210" t="s">
        <v>12</v>
      </c>
      <c r="F142" s="210" t="s">
        <v>1037</v>
      </c>
      <c r="G142" s="207">
        <v>3050051</v>
      </c>
      <c r="H142" s="224" t="s">
        <v>161</v>
      </c>
      <c r="I142" s="210" t="s">
        <v>439</v>
      </c>
      <c r="J142" s="208"/>
      <c r="K142" s="208"/>
      <c r="L142" s="209" t="s">
        <v>160</v>
      </c>
      <c r="M142" s="208" t="s">
        <v>160</v>
      </c>
      <c r="N142" s="208" t="s">
        <v>1307</v>
      </c>
      <c r="O142" s="214" t="s">
        <v>1337</v>
      </c>
      <c r="P142" s="214" t="s">
        <v>1337</v>
      </c>
      <c r="Q142" s="214" t="s">
        <v>1337</v>
      </c>
      <c r="R142" s="214" t="s">
        <v>1337</v>
      </c>
      <c r="S142" s="214" t="s">
        <v>1337</v>
      </c>
      <c r="T142" s="214" t="s">
        <v>8</v>
      </c>
      <c r="U142" s="214" t="s">
        <v>0</v>
      </c>
      <c r="V142" s="214" t="s">
        <v>0</v>
      </c>
      <c r="W142" s="214" t="s">
        <v>1337</v>
      </c>
      <c r="X142" s="214" t="s">
        <v>1337</v>
      </c>
      <c r="Y142" s="214" t="s">
        <v>1337</v>
      </c>
      <c r="Z142" s="214" t="s">
        <v>1337</v>
      </c>
      <c r="AA142" s="214" t="s">
        <v>1337</v>
      </c>
      <c r="AB142" s="214" t="s">
        <v>1337</v>
      </c>
      <c r="AC142" s="214" t="s">
        <v>1337</v>
      </c>
      <c r="AD142" s="214" t="s">
        <v>0</v>
      </c>
      <c r="AE142" s="214" t="s">
        <v>0</v>
      </c>
      <c r="AF142" s="214" t="s">
        <v>1337</v>
      </c>
      <c r="AG142" s="214" t="s">
        <v>1337</v>
      </c>
      <c r="AH142" s="214" t="s">
        <v>1337</v>
      </c>
      <c r="AI142" s="214" t="s">
        <v>0</v>
      </c>
      <c r="AJ142" s="214" t="s">
        <v>1337</v>
      </c>
      <c r="AK142" s="214" t="s">
        <v>1337</v>
      </c>
      <c r="AL142" s="214" t="s">
        <v>1337</v>
      </c>
      <c r="AM142" s="214" t="s">
        <v>1337</v>
      </c>
      <c r="AN142" s="214" t="s">
        <v>1337</v>
      </c>
      <c r="AO142" s="217"/>
      <c r="AP142" s="214" t="s">
        <v>153</v>
      </c>
      <c r="AQ142" s="211" t="s">
        <v>159</v>
      </c>
      <c r="AR142" s="212" t="s">
        <v>1462</v>
      </c>
      <c r="AS142" s="221" t="s">
        <v>1338</v>
      </c>
      <c r="AT142" s="221" t="str">
        <f t="shared" si="4"/>
        <v>○</v>
      </c>
      <c r="AU142" s="221" t="str">
        <f t="shared" si="5"/>
        <v>○</v>
      </c>
      <c r="AV142" s="6" t="s">
        <v>161</v>
      </c>
    </row>
    <row r="143" spans="1:49" ht="33.75">
      <c r="A143" s="250">
        <v>140</v>
      </c>
      <c r="B143" s="233" t="s">
        <v>756</v>
      </c>
      <c r="C143" s="209" t="s">
        <v>952</v>
      </c>
      <c r="D143" s="209" t="s">
        <v>953</v>
      </c>
      <c r="E143" s="210" t="s">
        <v>13</v>
      </c>
      <c r="F143" s="210" t="s">
        <v>907</v>
      </c>
      <c r="G143" s="207">
        <v>3050023</v>
      </c>
      <c r="H143" s="224" t="s">
        <v>1104</v>
      </c>
      <c r="I143" s="210" t="s">
        <v>1105</v>
      </c>
      <c r="J143" s="208"/>
      <c r="K143" s="208"/>
      <c r="L143" s="209" t="s">
        <v>1236</v>
      </c>
      <c r="M143" s="208" t="s">
        <v>1236</v>
      </c>
      <c r="N143" s="208" t="s">
        <v>1237</v>
      </c>
      <c r="O143" s="214" t="s">
        <v>0</v>
      </c>
      <c r="P143" s="214" t="s">
        <v>0</v>
      </c>
      <c r="Q143" s="214" t="s">
        <v>0</v>
      </c>
      <c r="R143" s="214" t="s">
        <v>0</v>
      </c>
      <c r="S143" s="214" t="s">
        <v>0</v>
      </c>
      <c r="T143" s="214" t="s">
        <v>0</v>
      </c>
      <c r="U143" s="214" t="s">
        <v>0</v>
      </c>
      <c r="V143" s="214" t="s">
        <v>0</v>
      </c>
      <c r="W143" s="214" t="s">
        <v>0</v>
      </c>
      <c r="X143" s="214" t="s">
        <v>0</v>
      </c>
      <c r="Y143" s="214" t="s">
        <v>0</v>
      </c>
      <c r="Z143" s="214" t="s">
        <v>0</v>
      </c>
      <c r="AA143" s="214" t="s">
        <v>0</v>
      </c>
      <c r="AB143" s="214" t="s">
        <v>0</v>
      </c>
      <c r="AC143" s="214" t="s">
        <v>0</v>
      </c>
      <c r="AD143" s="214" t="s">
        <v>0</v>
      </c>
      <c r="AE143" s="214" t="s">
        <v>0</v>
      </c>
      <c r="AF143" s="214" t="s">
        <v>0</v>
      </c>
      <c r="AG143" s="214" t="s">
        <v>1337</v>
      </c>
      <c r="AH143" s="214" t="s">
        <v>0</v>
      </c>
      <c r="AI143" s="214" t="s">
        <v>0</v>
      </c>
      <c r="AJ143" s="214" t="s">
        <v>1337</v>
      </c>
      <c r="AK143" s="214" t="s">
        <v>0</v>
      </c>
      <c r="AL143" s="214" t="s">
        <v>1337</v>
      </c>
      <c r="AM143" s="214" t="s">
        <v>1337</v>
      </c>
      <c r="AN143" s="214" t="s">
        <v>0</v>
      </c>
      <c r="AO143" s="217" t="s">
        <v>1375</v>
      </c>
      <c r="AP143" s="214" t="s">
        <v>153</v>
      </c>
      <c r="AQ143" s="211" t="s">
        <v>157</v>
      </c>
      <c r="AR143" s="212" t="s">
        <v>1428</v>
      </c>
      <c r="AS143" s="221" t="s">
        <v>1338</v>
      </c>
      <c r="AT143" s="221" t="str">
        <f t="shared" si="4"/>
        <v>○</v>
      </c>
      <c r="AU143" s="221" t="str">
        <f t="shared" si="5"/>
        <v>×</v>
      </c>
      <c r="AV143" s="6" t="s">
        <v>1104</v>
      </c>
    </row>
    <row r="144" spans="1:49">
      <c r="A144" s="250">
        <v>141</v>
      </c>
      <c r="B144" s="233" t="s">
        <v>757</v>
      </c>
      <c r="C144" s="209" t="s">
        <v>1038</v>
      </c>
      <c r="D144" s="209" t="s">
        <v>101</v>
      </c>
      <c r="E144" s="210" t="s">
        <v>12</v>
      </c>
      <c r="F144" s="210" t="s">
        <v>978</v>
      </c>
      <c r="G144" s="207">
        <v>3050823</v>
      </c>
      <c r="H144" s="224" t="s">
        <v>1146</v>
      </c>
      <c r="I144" s="210" t="s">
        <v>440</v>
      </c>
      <c r="J144" s="208"/>
      <c r="K144" s="208"/>
      <c r="L144" s="209" t="s">
        <v>158</v>
      </c>
      <c r="M144" s="208" t="s">
        <v>158</v>
      </c>
      <c r="N144" s="208" t="s">
        <v>1308</v>
      </c>
      <c r="O144" s="214" t="s">
        <v>0</v>
      </c>
      <c r="P144" s="214" t="s">
        <v>0</v>
      </c>
      <c r="Q144" s="214" t="s">
        <v>0</v>
      </c>
      <c r="R144" s="214" t="s">
        <v>0</v>
      </c>
      <c r="S144" s="214" t="s">
        <v>0</v>
      </c>
      <c r="T144" s="214" t="s">
        <v>0</v>
      </c>
      <c r="U144" s="214" t="s">
        <v>0</v>
      </c>
      <c r="V144" s="214" t="s">
        <v>0</v>
      </c>
      <c r="W144" s="214" t="s">
        <v>0</v>
      </c>
      <c r="X144" s="214" t="s">
        <v>1337</v>
      </c>
      <c r="Y144" s="214" t="s">
        <v>0</v>
      </c>
      <c r="Z144" s="214" t="s">
        <v>0</v>
      </c>
      <c r="AA144" s="214" t="s">
        <v>1337</v>
      </c>
      <c r="AB144" s="214" t="s">
        <v>1337</v>
      </c>
      <c r="AC144" s="214" t="s">
        <v>1337</v>
      </c>
      <c r="AD144" s="214" t="s">
        <v>0</v>
      </c>
      <c r="AE144" s="214" t="s">
        <v>1337</v>
      </c>
      <c r="AF144" s="214" t="s">
        <v>1337</v>
      </c>
      <c r="AG144" s="214" t="s">
        <v>1337</v>
      </c>
      <c r="AH144" s="214" t="s">
        <v>0</v>
      </c>
      <c r="AI144" s="214" t="s">
        <v>0</v>
      </c>
      <c r="AJ144" s="214" t="s">
        <v>1337</v>
      </c>
      <c r="AK144" s="214" t="s">
        <v>1337</v>
      </c>
      <c r="AL144" s="214" t="s">
        <v>1337</v>
      </c>
      <c r="AM144" s="214" t="s">
        <v>1337</v>
      </c>
      <c r="AN144" s="214" t="s">
        <v>1337</v>
      </c>
      <c r="AO144" s="217"/>
      <c r="AP144" s="214" t="s">
        <v>5</v>
      </c>
      <c r="AQ144" s="211"/>
      <c r="AR144" s="212" t="s">
        <v>1463</v>
      </c>
      <c r="AS144" s="221" t="s">
        <v>1338</v>
      </c>
      <c r="AT144" s="221" t="str">
        <f t="shared" si="4"/>
        <v>○</v>
      </c>
      <c r="AU144" s="221" t="str">
        <f t="shared" si="5"/>
        <v>×</v>
      </c>
      <c r="AV144" s="6" t="s">
        <v>1146</v>
      </c>
    </row>
    <row r="145" spans="1:48" ht="22.5">
      <c r="A145" s="250">
        <v>142</v>
      </c>
      <c r="B145" s="233" t="s">
        <v>758</v>
      </c>
      <c r="C145" s="209" t="s">
        <v>1065</v>
      </c>
      <c r="D145" s="209" t="s">
        <v>142</v>
      </c>
      <c r="E145" s="210" t="s">
        <v>2</v>
      </c>
      <c r="F145" s="210" t="s">
        <v>1060</v>
      </c>
      <c r="G145" s="207">
        <v>3002358</v>
      </c>
      <c r="H145" s="224" t="s">
        <v>6</v>
      </c>
      <c r="I145" s="210" t="s">
        <v>1168</v>
      </c>
      <c r="J145" s="208"/>
      <c r="K145" s="208"/>
      <c r="L145" s="209" t="s">
        <v>314</v>
      </c>
      <c r="M145" s="208" t="s">
        <v>314</v>
      </c>
      <c r="N145" s="208" t="s">
        <v>1331</v>
      </c>
      <c r="O145" s="214" t="s">
        <v>0</v>
      </c>
      <c r="P145" s="214" t="s">
        <v>0</v>
      </c>
      <c r="Q145" s="214" t="s">
        <v>0</v>
      </c>
      <c r="R145" s="214" t="s">
        <v>0</v>
      </c>
      <c r="S145" s="214" t="s">
        <v>0</v>
      </c>
      <c r="T145" s="214" t="s">
        <v>0</v>
      </c>
      <c r="U145" s="214" t="s">
        <v>0</v>
      </c>
      <c r="V145" s="214" t="s">
        <v>0</v>
      </c>
      <c r="W145" s="214" t="s">
        <v>0</v>
      </c>
      <c r="X145" s="214" t="s">
        <v>0</v>
      </c>
      <c r="Y145" s="214" t="s">
        <v>0</v>
      </c>
      <c r="Z145" s="214" t="s">
        <v>0</v>
      </c>
      <c r="AA145" s="214" t="s">
        <v>0</v>
      </c>
      <c r="AB145" s="214" t="s">
        <v>0</v>
      </c>
      <c r="AC145" s="214" t="s">
        <v>0</v>
      </c>
      <c r="AD145" s="214" t="s">
        <v>0</v>
      </c>
      <c r="AE145" s="214" t="s">
        <v>0</v>
      </c>
      <c r="AF145" s="214" t="s">
        <v>0</v>
      </c>
      <c r="AG145" s="214" t="s">
        <v>0</v>
      </c>
      <c r="AH145" s="214" t="s">
        <v>0</v>
      </c>
      <c r="AI145" s="214" t="s">
        <v>0</v>
      </c>
      <c r="AJ145" s="214" t="s">
        <v>1337</v>
      </c>
      <c r="AK145" s="214" t="s">
        <v>0</v>
      </c>
      <c r="AL145" s="215" t="s">
        <v>1338</v>
      </c>
      <c r="AM145" s="214" t="s">
        <v>1337</v>
      </c>
      <c r="AN145" s="214" t="s">
        <v>1337</v>
      </c>
      <c r="AO145" s="217" t="s">
        <v>306</v>
      </c>
      <c r="AP145" s="214" t="s">
        <v>5</v>
      </c>
      <c r="AQ145" s="211"/>
      <c r="AR145" s="212"/>
      <c r="AS145" s="221" t="s">
        <v>1338</v>
      </c>
      <c r="AT145" s="221" t="str">
        <f t="shared" si="4"/>
        <v>○</v>
      </c>
      <c r="AU145" s="221" t="str">
        <f t="shared" si="5"/>
        <v>×</v>
      </c>
      <c r="AV145" s="6" t="s">
        <v>6</v>
      </c>
    </row>
    <row r="146" spans="1:48">
      <c r="A146" s="250">
        <v>143</v>
      </c>
      <c r="B146" s="233" t="s">
        <v>759</v>
      </c>
      <c r="C146" s="209" t="s">
        <v>1066</v>
      </c>
      <c r="D146" s="209" t="s">
        <v>143</v>
      </c>
      <c r="E146" s="210" t="s">
        <v>2</v>
      </c>
      <c r="F146" s="210" t="s">
        <v>1060</v>
      </c>
      <c r="G146" s="207">
        <v>3002359</v>
      </c>
      <c r="H146" s="224" t="s">
        <v>1169</v>
      </c>
      <c r="I146" s="210" t="s">
        <v>1170</v>
      </c>
      <c r="J146" s="208"/>
      <c r="K146" s="208"/>
      <c r="L146" s="209" t="s">
        <v>315</v>
      </c>
      <c r="M146" s="208" t="s">
        <v>315</v>
      </c>
      <c r="N146" s="208" t="s">
        <v>1332</v>
      </c>
      <c r="O146" s="214" t="s">
        <v>1337</v>
      </c>
      <c r="P146" s="214" t="s">
        <v>1337</v>
      </c>
      <c r="Q146" s="214" t="s">
        <v>1337</v>
      </c>
      <c r="R146" s="214" t="s">
        <v>1337</v>
      </c>
      <c r="S146" s="214" t="s">
        <v>1337</v>
      </c>
      <c r="T146" s="214" t="s">
        <v>1337</v>
      </c>
      <c r="U146" s="214" t="s">
        <v>1337</v>
      </c>
      <c r="V146" s="214" t="s">
        <v>1337</v>
      </c>
      <c r="W146" s="214" t="s">
        <v>1337</v>
      </c>
      <c r="X146" s="214" t="s">
        <v>1337</v>
      </c>
      <c r="Y146" s="214" t="s">
        <v>0</v>
      </c>
      <c r="Z146" s="214" t="s">
        <v>0</v>
      </c>
      <c r="AA146" s="214" t="s">
        <v>1337</v>
      </c>
      <c r="AB146" s="214" t="s">
        <v>1337</v>
      </c>
      <c r="AC146" s="214" t="s">
        <v>1337</v>
      </c>
      <c r="AD146" s="215" t="s">
        <v>8</v>
      </c>
      <c r="AE146" s="215" t="s">
        <v>8</v>
      </c>
      <c r="AF146" s="215" t="s">
        <v>1338</v>
      </c>
      <c r="AG146" s="214" t="s">
        <v>1337</v>
      </c>
      <c r="AH146" s="214" t="s">
        <v>1337</v>
      </c>
      <c r="AI146" s="214" t="s">
        <v>0</v>
      </c>
      <c r="AJ146" s="214" t="s">
        <v>0</v>
      </c>
      <c r="AK146" s="214" t="s">
        <v>0</v>
      </c>
      <c r="AL146" s="214" t="s">
        <v>0</v>
      </c>
      <c r="AM146" s="214" t="s">
        <v>0</v>
      </c>
      <c r="AN146" s="214" t="s">
        <v>0</v>
      </c>
      <c r="AO146" s="217"/>
      <c r="AP146" s="214" t="s">
        <v>5</v>
      </c>
      <c r="AQ146" s="211"/>
      <c r="AR146" s="212"/>
      <c r="AS146" s="221" t="s">
        <v>1338</v>
      </c>
      <c r="AT146" s="221" t="str">
        <f t="shared" si="4"/>
        <v>○</v>
      </c>
      <c r="AU146" s="221" t="str">
        <f t="shared" si="5"/>
        <v>○</v>
      </c>
      <c r="AV146" s="6" t="s">
        <v>1169</v>
      </c>
    </row>
    <row r="147" spans="1:48">
      <c r="A147" s="250">
        <v>144</v>
      </c>
      <c r="B147" s="233" t="s">
        <v>760</v>
      </c>
      <c r="C147" s="209" t="s">
        <v>1067</v>
      </c>
      <c r="D147" s="209" t="s">
        <v>144</v>
      </c>
      <c r="E147" s="210" t="s">
        <v>2</v>
      </c>
      <c r="F147" s="210" t="s">
        <v>1060</v>
      </c>
      <c r="G147" s="207">
        <v>3002417</v>
      </c>
      <c r="H147" s="224" t="s">
        <v>4</v>
      </c>
      <c r="I147" s="210" t="s">
        <v>1171</v>
      </c>
      <c r="J147" s="208"/>
      <c r="K147" s="208"/>
      <c r="L147" s="209" t="s">
        <v>155</v>
      </c>
      <c r="M147" s="208" t="s">
        <v>155</v>
      </c>
      <c r="N147" s="208" t="s">
        <v>1333</v>
      </c>
      <c r="O147" s="214" t="s">
        <v>1337</v>
      </c>
      <c r="P147" s="214" t="s">
        <v>1337</v>
      </c>
      <c r="Q147" s="214" t="s">
        <v>1337</v>
      </c>
      <c r="R147" s="214" t="s">
        <v>1337</v>
      </c>
      <c r="S147" s="214" t="s">
        <v>1337</v>
      </c>
      <c r="T147" s="214" t="s">
        <v>1337</v>
      </c>
      <c r="U147" s="214" t="s">
        <v>1337</v>
      </c>
      <c r="V147" s="214" t="s">
        <v>1337</v>
      </c>
      <c r="W147" s="214" t="s">
        <v>1337</v>
      </c>
      <c r="X147" s="214" t="s">
        <v>1337</v>
      </c>
      <c r="Y147" s="214" t="s">
        <v>0</v>
      </c>
      <c r="Z147" s="214" t="s">
        <v>0</v>
      </c>
      <c r="AA147" s="214" t="s">
        <v>1337</v>
      </c>
      <c r="AB147" s="214" t="s">
        <v>1337</v>
      </c>
      <c r="AC147" s="214" t="s">
        <v>1337</v>
      </c>
      <c r="AD147" s="214" t="s">
        <v>0</v>
      </c>
      <c r="AE147" s="214" t="s">
        <v>0</v>
      </c>
      <c r="AF147" s="214" t="s">
        <v>1337</v>
      </c>
      <c r="AG147" s="214" t="s">
        <v>1337</v>
      </c>
      <c r="AH147" s="214" t="s">
        <v>1337</v>
      </c>
      <c r="AI147" s="214" t="s">
        <v>0</v>
      </c>
      <c r="AJ147" s="214" t="s">
        <v>0</v>
      </c>
      <c r="AK147" s="214" t="s">
        <v>0</v>
      </c>
      <c r="AL147" s="214" t="s">
        <v>0</v>
      </c>
      <c r="AM147" s="214" t="s">
        <v>0</v>
      </c>
      <c r="AN147" s="214" t="s">
        <v>0</v>
      </c>
      <c r="AO147" s="217"/>
      <c r="AP147" s="214" t="s">
        <v>5</v>
      </c>
      <c r="AQ147" s="211"/>
      <c r="AR147" s="212" t="s">
        <v>1473</v>
      </c>
      <c r="AS147" s="221" t="s">
        <v>1338</v>
      </c>
      <c r="AT147" s="221" t="str">
        <f t="shared" si="4"/>
        <v>○</v>
      </c>
      <c r="AU147" s="221" t="str">
        <f t="shared" si="5"/>
        <v>○</v>
      </c>
      <c r="AV147" s="6" t="s">
        <v>4</v>
      </c>
    </row>
    <row r="148" spans="1:48" ht="56.25">
      <c r="A148" s="250">
        <v>145</v>
      </c>
      <c r="B148" s="233" t="s">
        <v>761</v>
      </c>
      <c r="C148" s="209" t="s">
        <v>1039</v>
      </c>
      <c r="D148" s="209" t="s">
        <v>1040</v>
      </c>
      <c r="E148" s="210" t="s">
        <v>12</v>
      </c>
      <c r="F148" s="210" t="s">
        <v>1041</v>
      </c>
      <c r="G148" s="207">
        <v>3050883</v>
      </c>
      <c r="H148" s="224" t="s">
        <v>1147</v>
      </c>
      <c r="I148" s="210" t="s">
        <v>441</v>
      </c>
      <c r="J148" s="208"/>
      <c r="K148" s="208"/>
      <c r="L148" s="209" t="s">
        <v>154</v>
      </c>
      <c r="M148" s="208" t="s">
        <v>154</v>
      </c>
      <c r="N148" s="208" t="s">
        <v>1309</v>
      </c>
      <c r="O148" s="214" t="s">
        <v>0</v>
      </c>
      <c r="P148" s="214" t="s">
        <v>0</v>
      </c>
      <c r="Q148" s="214" t="s">
        <v>0</v>
      </c>
      <c r="R148" s="214" t="s">
        <v>0</v>
      </c>
      <c r="S148" s="214" t="s">
        <v>0</v>
      </c>
      <c r="T148" s="214" t="s">
        <v>0</v>
      </c>
      <c r="U148" s="214" t="s">
        <v>0</v>
      </c>
      <c r="V148" s="214" t="s">
        <v>0</v>
      </c>
      <c r="W148" s="214" t="s">
        <v>0</v>
      </c>
      <c r="X148" s="214" t="s">
        <v>0</v>
      </c>
      <c r="Y148" s="214" t="s">
        <v>0</v>
      </c>
      <c r="Z148" s="214" t="s">
        <v>0</v>
      </c>
      <c r="AA148" s="214" t="s">
        <v>0</v>
      </c>
      <c r="AB148" s="214" t="s">
        <v>1337</v>
      </c>
      <c r="AC148" s="214" t="s">
        <v>1337</v>
      </c>
      <c r="AD148" s="214" t="s">
        <v>0</v>
      </c>
      <c r="AE148" s="214" t="s">
        <v>0</v>
      </c>
      <c r="AF148" s="214" t="s">
        <v>1337</v>
      </c>
      <c r="AG148" s="214" t="s">
        <v>1337</v>
      </c>
      <c r="AH148" s="214" t="s">
        <v>0</v>
      </c>
      <c r="AI148" s="214" t="s">
        <v>0</v>
      </c>
      <c r="AJ148" s="214" t="s">
        <v>1337</v>
      </c>
      <c r="AK148" s="214" t="s">
        <v>1337</v>
      </c>
      <c r="AL148" s="214" t="s">
        <v>1337</v>
      </c>
      <c r="AM148" s="214" t="s">
        <v>1337</v>
      </c>
      <c r="AN148" s="214" t="s">
        <v>1337</v>
      </c>
      <c r="AO148" s="217" t="s">
        <v>1691</v>
      </c>
      <c r="AP148" s="214" t="s">
        <v>5</v>
      </c>
      <c r="AQ148" s="211"/>
      <c r="AR148" s="212" t="s">
        <v>1464</v>
      </c>
      <c r="AS148" s="221" t="s">
        <v>1338</v>
      </c>
      <c r="AT148" s="221" t="str">
        <f t="shared" si="4"/>
        <v>○</v>
      </c>
      <c r="AU148" s="221" t="str">
        <f t="shared" si="5"/>
        <v>×</v>
      </c>
      <c r="AV148" s="6" t="s">
        <v>1147</v>
      </c>
    </row>
    <row r="149" spans="1:48" ht="22.5">
      <c r="A149" s="250">
        <v>146</v>
      </c>
      <c r="B149" s="233" t="s">
        <v>1610</v>
      </c>
      <c r="C149" s="304" t="s">
        <v>1677</v>
      </c>
      <c r="D149" s="209" t="s">
        <v>900</v>
      </c>
      <c r="E149" s="210" t="s">
        <v>11</v>
      </c>
      <c r="F149" s="207" t="s">
        <v>901</v>
      </c>
      <c r="G149" s="207">
        <v>3003252</v>
      </c>
      <c r="H149" s="224" t="s">
        <v>1084</v>
      </c>
      <c r="I149" s="210" t="s">
        <v>1085</v>
      </c>
      <c r="J149" s="208"/>
      <c r="K149" s="208"/>
      <c r="L149" s="209"/>
      <c r="M149" s="208"/>
      <c r="N149" s="208" t="s">
        <v>1202</v>
      </c>
      <c r="O149" s="214" t="s">
        <v>0</v>
      </c>
      <c r="P149" s="214" t="s">
        <v>0</v>
      </c>
      <c r="Q149" s="214" t="s">
        <v>0</v>
      </c>
      <c r="R149" s="214" t="s">
        <v>0</v>
      </c>
      <c r="S149" s="214" t="s">
        <v>0</v>
      </c>
      <c r="T149" s="214" t="s">
        <v>0</v>
      </c>
      <c r="U149" s="214" t="s">
        <v>0</v>
      </c>
      <c r="V149" s="214" t="s">
        <v>0</v>
      </c>
      <c r="W149" s="214" t="s">
        <v>0</v>
      </c>
      <c r="X149" s="214" t="s">
        <v>0</v>
      </c>
      <c r="Y149" s="214" t="s">
        <v>0</v>
      </c>
      <c r="Z149" s="214" t="s">
        <v>0</v>
      </c>
      <c r="AA149" s="214" t="s">
        <v>0</v>
      </c>
      <c r="AB149" s="214" t="s">
        <v>0</v>
      </c>
      <c r="AC149" s="214" t="s">
        <v>0</v>
      </c>
      <c r="AD149" s="214" t="s">
        <v>0</v>
      </c>
      <c r="AE149" s="214" t="s">
        <v>0</v>
      </c>
      <c r="AF149" s="214" t="s">
        <v>0</v>
      </c>
      <c r="AG149" s="214" t="s">
        <v>0</v>
      </c>
      <c r="AH149" s="214" t="s">
        <v>0</v>
      </c>
      <c r="AI149" s="214" t="s">
        <v>0</v>
      </c>
      <c r="AJ149" s="214" t="s">
        <v>1337</v>
      </c>
      <c r="AK149" s="214" t="s">
        <v>0</v>
      </c>
      <c r="AL149" s="214" t="s">
        <v>0</v>
      </c>
      <c r="AM149" s="214" t="s">
        <v>1337</v>
      </c>
      <c r="AN149" s="214" t="s">
        <v>1337</v>
      </c>
      <c r="AO149" s="217" t="s">
        <v>1355</v>
      </c>
      <c r="AP149" s="214" t="s">
        <v>5</v>
      </c>
      <c r="AQ149" s="211"/>
      <c r="AR149" s="212"/>
      <c r="AS149" s="221" t="s">
        <v>1338</v>
      </c>
      <c r="AT149" s="221" t="str">
        <f t="shared" si="4"/>
        <v>○</v>
      </c>
      <c r="AU149" s="221" t="str">
        <f t="shared" si="5"/>
        <v>×</v>
      </c>
      <c r="AV149" s="6" t="s">
        <v>1483</v>
      </c>
    </row>
    <row r="150" spans="1:48" ht="22.5">
      <c r="A150" s="250">
        <v>147</v>
      </c>
      <c r="B150" s="233" t="s">
        <v>1611</v>
      </c>
      <c r="C150" s="303" t="s">
        <v>1676</v>
      </c>
      <c r="D150" s="209" t="s">
        <v>116</v>
      </c>
      <c r="E150" s="210" t="s">
        <v>2</v>
      </c>
      <c r="F150" s="210" t="s">
        <v>1060</v>
      </c>
      <c r="G150" s="207">
        <v>3002308</v>
      </c>
      <c r="H150" s="224" t="s">
        <v>1172</v>
      </c>
      <c r="I150" s="210" t="s">
        <v>3</v>
      </c>
      <c r="J150" s="208"/>
      <c r="K150" s="208"/>
      <c r="L150" s="209"/>
      <c r="M150" s="208"/>
      <c r="N150" s="208" t="s">
        <v>1334</v>
      </c>
      <c r="O150" s="214" t="s">
        <v>0</v>
      </c>
      <c r="P150" s="214" t="s">
        <v>0</v>
      </c>
      <c r="Q150" s="214" t="s">
        <v>0</v>
      </c>
      <c r="R150" s="214" t="s">
        <v>0</v>
      </c>
      <c r="S150" s="214" t="s">
        <v>0</v>
      </c>
      <c r="T150" s="214" t="s">
        <v>0</v>
      </c>
      <c r="U150" s="214" t="s">
        <v>0</v>
      </c>
      <c r="V150" s="214" t="s">
        <v>0</v>
      </c>
      <c r="W150" s="214" t="s">
        <v>0</v>
      </c>
      <c r="X150" s="214" t="s">
        <v>0</v>
      </c>
      <c r="Y150" s="214" t="s">
        <v>0</v>
      </c>
      <c r="Z150" s="214" t="s">
        <v>0</v>
      </c>
      <c r="AA150" s="214" t="s">
        <v>0</v>
      </c>
      <c r="AB150" s="214" t="s">
        <v>0</v>
      </c>
      <c r="AC150" s="214" t="s">
        <v>0</v>
      </c>
      <c r="AD150" s="214" t="s">
        <v>0</v>
      </c>
      <c r="AE150" s="214" t="s">
        <v>0</v>
      </c>
      <c r="AF150" s="214" t="s">
        <v>0</v>
      </c>
      <c r="AG150" s="214" t="s">
        <v>1337</v>
      </c>
      <c r="AH150" s="214" t="s">
        <v>0</v>
      </c>
      <c r="AI150" s="214" t="s">
        <v>0</v>
      </c>
      <c r="AJ150" s="214" t="s">
        <v>1337</v>
      </c>
      <c r="AK150" s="215" t="s">
        <v>1337</v>
      </c>
      <c r="AL150" s="215" t="s">
        <v>1337</v>
      </c>
      <c r="AM150" s="214" t="s">
        <v>1337</v>
      </c>
      <c r="AN150" s="214" t="s">
        <v>1337</v>
      </c>
      <c r="AO150" s="217" t="s">
        <v>330</v>
      </c>
      <c r="AP150" s="214" t="s">
        <v>5</v>
      </c>
      <c r="AQ150" s="211"/>
      <c r="AR150" s="212"/>
      <c r="AS150" s="221" t="s">
        <v>1338</v>
      </c>
      <c r="AT150" s="221" t="str">
        <f t="shared" si="4"/>
        <v>○</v>
      </c>
      <c r="AU150" s="221" t="str">
        <f t="shared" si="5"/>
        <v>×</v>
      </c>
      <c r="AV150" s="6" t="s">
        <v>1172</v>
      </c>
    </row>
    <row r="151" spans="1:48">
      <c r="A151" s="250">
        <v>148</v>
      </c>
      <c r="B151" s="233" t="s">
        <v>762</v>
      </c>
      <c r="C151" s="209" t="s">
        <v>1068</v>
      </c>
      <c r="D151" s="209" t="s">
        <v>145</v>
      </c>
      <c r="E151" s="210" t="s">
        <v>2</v>
      </c>
      <c r="F151" s="210" t="s">
        <v>1060</v>
      </c>
      <c r="G151" s="207">
        <v>3002337</v>
      </c>
      <c r="H151" s="224" t="s">
        <v>1173</v>
      </c>
      <c r="I151" s="210" t="s">
        <v>1</v>
      </c>
      <c r="J151" s="208"/>
      <c r="K151" s="208"/>
      <c r="L151" s="209"/>
      <c r="M151" s="208"/>
      <c r="N151" s="208"/>
      <c r="O151" s="214" t="s">
        <v>1337</v>
      </c>
      <c r="P151" s="214" t="s">
        <v>1337</v>
      </c>
      <c r="Q151" s="214" t="s">
        <v>1337</v>
      </c>
      <c r="R151" s="214" t="s">
        <v>1337</v>
      </c>
      <c r="S151" s="214" t="s">
        <v>1337</v>
      </c>
      <c r="T151" s="214" t="s">
        <v>1337</v>
      </c>
      <c r="U151" s="214" t="s">
        <v>1337</v>
      </c>
      <c r="V151" s="214" t="s">
        <v>1337</v>
      </c>
      <c r="W151" s="214" t="s">
        <v>1337</v>
      </c>
      <c r="X151" s="214" t="s">
        <v>1337</v>
      </c>
      <c r="Y151" s="214" t="s">
        <v>1337</v>
      </c>
      <c r="Z151" s="214" t="s">
        <v>1337</v>
      </c>
      <c r="AA151" s="214" t="s">
        <v>1337</v>
      </c>
      <c r="AB151" s="214" t="s">
        <v>1337</v>
      </c>
      <c r="AC151" s="214" t="s">
        <v>1337</v>
      </c>
      <c r="AD151" s="214" t="s">
        <v>0</v>
      </c>
      <c r="AE151" s="214" t="s">
        <v>1337</v>
      </c>
      <c r="AF151" s="214" t="s">
        <v>1337</v>
      </c>
      <c r="AG151" s="214" t="s">
        <v>1337</v>
      </c>
      <c r="AH151" s="214" t="s">
        <v>1337</v>
      </c>
      <c r="AI151" s="214" t="s">
        <v>1337</v>
      </c>
      <c r="AJ151" s="214" t="s">
        <v>1337</v>
      </c>
      <c r="AK151" s="214" t="s">
        <v>1338</v>
      </c>
      <c r="AL151" s="214" t="s">
        <v>1338</v>
      </c>
      <c r="AM151" s="214" t="s">
        <v>1337</v>
      </c>
      <c r="AN151" s="214" t="s">
        <v>1337</v>
      </c>
      <c r="AO151" s="217"/>
      <c r="AP151" s="214" t="s">
        <v>5</v>
      </c>
      <c r="AQ151" s="211"/>
      <c r="AR151" s="212"/>
      <c r="AS151" s="221" t="s">
        <v>1338</v>
      </c>
      <c r="AT151" s="221" t="str">
        <f t="shared" si="4"/>
        <v>○</v>
      </c>
      <c r="AU151" s="221" t="str">
        <f t="shared" si="5"/>
        <v>○</v>
      </c>
      <c r="AV151" s="6" t="s">
        <v>1173</v>
      </c>
    </row>
    <row r="152" spans="1:48">
      <c r="A152" s="250">
        <v>149</v>
      </c>
      <c r="B152" s="233" t="s">
        <v>763</v>
      </c>
      <c r="C152" s="209" t="s">
        <v>152</v>
      </c>
      <c r="D152" s="209" t="s">
        <v>102</v>
      </c>
      <c r="E152" s="210" t="s">
        <v>12</v>
      </c>
      <c r="F152" s="210" t="s">
        <v>967</v>
      </c>
      <c r="G152" s="207">
        <v>3050861</v>
      </c>
      <c r="H152" s="224" t="s">
        <v>151</v>
      </c>
      <c r="I152" s="210" t="s">
        <v>1148</v>
      </c>
      <c r="J152" s="208"/>
      <c r="K152" s="208"/>
      <c r="L152" s="209" t="s">
        <v>444</v>
      </c>
      <c r="M152" s="208" t="s">
        <v>444</v>
      </c>
      <c r="N152" s="208" t="s">
        <v>1310</v>
      </c>
      <c r="O152" s="214" t="s">
        <v>0</v>
      </c>
      <c r="P152" s="214" t="s">
        <v>0</v>
      </c>
      <c r="Q152" s="214" t="s">
        <v>0</v>
      </c>
      <c r="R152" s="214" t="s">
        <v>0</v>
      </c>
      <c r="S152" s="214" t="s">
        <v>0</v>
      </c>
      <c r="T152" s="214" t="s">
        <v>0</v>
      </c>
      <c r="U152" s="214" t="s">
        <v>0</v>
      </c>
      <c r="V152" s="214" t="s">
        <v>0</v>
      </c>
      <c r="W152" s="214" t="s">
        <v>0</v>
      </c>
      <c r="X152" s="214" t="s">
        <v>0</v>
      </c>
      <c r="Y152" s="214" t="s">
        <v>0</v>
      </c>
      <c r="Z152" s="214" t="s">
        <v>0</v>
      </c>
      <c r="AA152" s="214" t="s">
        <v>0</v>
      </c>
      <c r="AB152" s="214" t="s">
        <v>0</v>
      </c>
      <c r="AC152" s="214" t="s">
        <v>0</v>
      </c>
      <c r="AD152" s="214" t="s">
        <v>0</v>
      </c>
      <c r="AE152" s="214" t="s">
        <v>0</v>
      </c>
      <c r="AF152" s="214" t="s">
        <v>0</v>
      </c>
      <c r="AG152" s="214" t="s">
        <v>0</v>
      </c>
      <c r="AH152" s="214" t="s">
        <v>0</v>
      </c>
      <c r="AI152" s="214" t="s">
        <v>0</v>
      </c>
      <c r="AJ152" s="214" t="s">
        <v>1337</v>
      </c>
      <c r="AK152" s="214" t="s">
        <v>0</v>
      </c>
      <c r="AL152" s="214" t="s">
        <v>1337</v>
      </c>
      <c r="AM152" s="214" t="s">
        <v>1337</v>
      </c>
      <c r="AN152" s="214" t="s">
        <v>1337</v>
      </c>
      <c r="AO152" s="217"/>
      <c r="AP152" s="214" t="s">
        <v>5</v>
      </c>
      <c r="AQ152" s="211"/>
      <c r="AR152" s="212"/>
      <c r="AS152" s="221" t="s">
        <v>1338</v>
      </c>
      <c r="AT152" s="221" t="str">
        <f t="shared" si="4"/>
        <v>○</v>
      </c>
      <c r="AU152" s="221" t="str">
        <f t="shared" si="5"/>
        <v>×</v>
      </c>
      <c r="AV152" s="6" t="s">
        <v>151</v>
      </c>
    </row>
    <row r="153" spans="1:48" ht="56.25">
      <c r="A153" s="250">
        <v>150</v>
      </c>
      <c r="B153" s="233" t="s">
        <v>764</v>
      </c>
      <c r="C153" s="209" t="s">
        <v>954</v>
      </c>
      <c r="D153" s="209" t="s">
        <v>46</v>
      </c>
      <c r="E153" s="210" t="s">
        <v>13</v>
      </c>
      <c r="F153" s="210" t="s">
        <v>150</v>
      </c>
      <c r="G153" s="207">
        <v>3050024</v>
      </c>
      <c r="H153" s="224" t="s">
        <v>477</v>
      </c>
      <c r="I153" s="210" t="s">
        <v>442</v>
      </c>
      <c r="J153" s="208"/>
      <c r="K153" s="208"/>
      <c r="L153" s="209" t="s">
        <v>316</v>
      </c>
      <c r="M153" s="208" t="s">
        <v>316</v>
      </c>
      <c r="N153" s="208" t="s">
        <v>1238</v>
      </c>
      <c r="O153" s="214" t="s">
        <v>0</v>
      </c>
      <c r="P153" s="214" t="s">
        <v>0</v>
      </c>
      <c r="Q153" s="214" t="s">
        <v>0</v>
      </c>
      <c r="R153" s="214" t="s">
        <v>0</v>
      </c>
      <c r="S153" s="214" t="s">
        <v>0</v>
      </c>
      <c r="T153" s="214" t="s">
        <v>0</v>
      </c>
      <c r="U153" s="214" t="s">
        <v>0</v>
      </c>
      <c r="V153" s="214" t="s">
        <v>0</v>
      </c>
      <c r="W153" s="214" t="s">
        <v>0</v>
      </c>
      <c r="X153" s="214" t="s">
        <v>0</v>
      </c>
      <c r="Y153" s="214" t="s">
        <v>0</v>
      </c>
      <c r="Z153" s="214" t="s">
        <v>0</v>
      </c>
      <c r="AA153" s="214" t="s">
        <v>0</v>
      </c>
      <c r="AB153" s="214" t="s">
        <v>0</v>
      </c>
      <c r="AC153" s="214" t="s">
        <v>0</v>
      </c>
      <c r="AD153" s="214" t="s">
        <v>0</v>
      </c>
      <c r="AE153" s="214" t="s">
        <v>0</v>
      </c>
      <c r="AF153" s="214" t="s">
        <v>0</v>
      </c>
      <c r="AG153" s="214" t="s">
        <v>0</v>
      </c>
      <c r="AH153" s="214" t="s">
        <v>0</v>
      </c>
      <c r="AI153" s="214" t="s">
        <v>0</v>
      </c>
      <c r="AJ153" s="214" t="s">
        <v>1337</v>
      </c>
      <c r="AK153" s="214" t="s">
        <v>0</v>
      </c>
      <c r="AL153" s="214" t="s">
        <v>1337</v>
      </c>
      <c r="AM153" s="214" t="s">
        <v>1337</v>
      </c>
      <c r="AN153" s="214" t="s">
        <v>1337</v>
      </c>
      <c r="AO153" s="217" t="s">
        <v>1685</v>
      </c>
      <c r="AP153" s="214" t="s">
        <v>153</v>
      </c>
      <c r="AQ153" s="211" t="s">
        <v>157</v>
      </c>
      <c r="AR153" s="212" t="s">
        <v>324</v>
      </c>
      <c r="AS153" s="221" t="s">
        <v>1338</v>
      </c>
      <c r="AT153" s="221" t="str">
        <f t="shared" si="4"/>
        <v>○</v>
      </c>
      <c r="AU153" s="221" t="str">
        <f t="shared" si="5"/>
        <v>×</v>
      </c>
      <c r="AV153" s="6" t="s">
        <v>477</v>
      </c>
    </row>
    <row r="154" spans="1:48" ht="67.5">
      <c r="A154" s="250">
        <v>151</v>
      </c>
      <c r="B154" s="233" t="s">
        <v>765</v>
      </c>
      <c r="C154" s="209" t="s">
        <v>1042</v>
      </c>
      <c r="D154" s="209" t="s">
        <v>1043</v>
      </c>
      <c r="E154" s="210" t="s">
        <v>12</v>
      </c>
      <c r="F154" s="210" t="s">
        <v>957</v>
      </c>
      <c r="G154" s="207">
        <v>3050817</v>
      </c>
      <c r="H154" s="224" t="s">
        <v>1149</v>
      </c>
      <c r="I154" s="210" t="s">
        <v>495</v>
      </c>
      <c r="J154" s="208"/>
      <c r="K154" s="208"/>
      <c r="L154" s="209"/>
      <c r="M154" s="208"/>
      <c r="N154" s="208"/>
      <c r="O154" s="214" t="s">
        <v>0</v>
      </c>
      <c r="P154" s="214" t="s">
        <v>0</v>
      </c>
      <c r="Q154" s="214" t="s">
        <v>0</v>
      </c>
      <c r="R154" s="214" t="s">
        <v>0</v>
      </c>
      <c r="S154" s="214" t="s">
        <v>0</v>
      </c>
      <c r="T154" s="214" t="s">
        <v>0</v>
      </c>
      <c r="U154" s="214" t="s">
        <v>0</v>
      </c>
      <c r="V154" s="214" t="s">
        <v>0</v>
      </c>
      <c r="W154" s="214" t="s">
        <v>0</v>
      </c>
      <c r="X154" s="214" t="s">
        <v>0</v>
      </c>
      <c r="Y154" s="214" t="s">
        <v>0</v>
      </c>
      <c r="Z154" s="214" t="s">
        <v>0</v>
      </c>
      <c r="AA154" s="214" t="s">
        <v>0</v>
      </c>
      <c r="AB154" s="214" t="s">
        <v>0</v>
      </c>
      <c r="AC154" s="214" t="s">
        <v>0</v>
      </c>
      <c r="AD154" s="214" t="s">
        <v>0</v>
      </c>
      <c r="AE154" s="214" t="s">
        <v>0</v>
      </c>
      <c r="AF154" s="214" t="s">
        <v>1337</v>
      </c>
      <c r="AG154" s="214" t="s">
        <v>1337</v>
      </c>
      <c r="AH154" s="214" t="s">
        <v>0</v>
      </c>
      <c r="AI154" s="214" t="s">
        <v>0</v>
      </c>
      <c r="AJ154" s="214" t="s">
        <v>0</v>
      </c>
      <c r="AK154" s="214" t="s">
        <v>0</v>
      </c>
      <c r="AL154" s="214" t="s">
        <v>0</v>
      </c>
      <c r="AM154" s="214" t="s">
        <v>1337</v>
      </c>
      <c r="AN154" s="214" t="s">
        <v>0</v>
      </c>
      <c r="AO154" s="217" t="s">
        <v>1680</v>
      </c>
      <c r="AP154" s="214" t="s">
        <v>5</v>
      </c>
      <c r="AQ154" s="211"/>
      <c r="AR154" s="212" t="s">
        <v>1465</v>
      </c>
      <c r="AS154" s="221" t="s">
        <v>1338</v>
      </c>
      <c r="AT154" s="221" t="str">
        <f t="shared" si="4"/>
        <v>○</v>
      </c>
      <c r="AU154" s="221" t="str">
        <f t="shared" si="5"/>
        <v>×</v>
      </c>
      <c r="AV154" s="6" t="s">
        <v>1149</v>
      </c>
    </row>
    <row r="155" spans="1:48">
      <c r="A155" s="250">
        <v>152</v>
      </c>
      <c r="B155" s="233" t="s">
        <v>766</v>
      </c>
      <c r="C155" s="209" t="s">
        <v>955</v>
      </c>
      <c r="D155" s="209" t="s">
        <v>47</v>
      </c>
      <c r="E155" s="210" t="s">
        <v>13</v>
      </c>
      <c r="F155" s="210" t="s">
        <v>950</v>
      </c>
      <c r="G155" s="207">
        <v>3050008</v>
      </c>
      <c r="H155" s="224" t="s">
        <v>1106</v>
      </c>
      <c r="I155" s="210" t="s">
        <v>1107</v>
      </c>
      <c r="J155" s="208"/>
      <c r="K155" s="208"/>
      <c r="L155" s="209"/>
      <c r="M155" s="208"/>
      <c r="N155" s="208"/>
      <c r="O155" s="214" t="s">
        <v>1338</v>
      </c>
      <c r="P155" s="214" t="s">
        <v>1338</v>
      </c>
      <c r="Q155" s="214" t="s">
        <v>1338</v>
      </c>
      <c r="R155" s="214" t="s">
        <v>1338</v>
      </c>
      <c r="S155" s="214" t="s">
        <v>1338</v>
      </c>
      <c r="T155" s="214" t="s">
        <v>1338</v>
      </c>
      <c r="U155" s="214" t="s">
        <v>1338</v>
      </c>
      <c r="V155" s="214" t="s">
        <v>1338</v>
      </c>
      <c r="W155" s="214" t="s">
        <v>1338</v>
      </c>
      <c r="X155" s="214" t="s">
        <v>1338</v>
      </c>
      <c r="Y155" s="214" t="s">
        <v>0</v>
      </c>
      <c r="Z155" s="214" t="s">
        <v>0</v>
      </c>
      <c r="AA155" s="214" t="s">
        <v>1338</v>
      </c>
      <c r="AB155" s="214" t="s">
        <v>1338</v>
      </c>
      <c r="AC155" s="214" t="s">
        <v>1338</v>
      </c>
      <c r="AD155" s="214" t="s">
        <v>0</v>
      </c>
      <c r="AE155" s="214" t="s">
        <v>0</v>
      </c>
      <c r="AF155" s="214" t="s">
        <v>1338</v>
      </c>
      <c r="AG155" s="214" t="s">
        <v>1338</v>
      </c>
      <c r="AH155" s="214" t="s">
        <v>1338</v>
      </c>
      <c r="AI155" s="214" t="s">
        <v>1338</v>
      </c>
      <c r="AJ155" s="214" t="s">
        <v>8</v>
      </c>
      <c r="AK155" s="214" t="s">
        <v>8</v>
      </c>
      <c r="AL155" s="214" t="s">
        <v>8</v>
      </c>
      <c r="AM155" s="214" t="s">
        <v>8</v>
      </c>
      <c r="AN155" s="214" t="s">
        <v>8</v>
      </c>
      <c r="AO155" s="217"/>
      <c r="AP155" s="214" t="s">
        <v>445</v>
      </c>
      <c r="AQ155" s="211" t="s">
        <v>1429</v>
      </c>
      <c r="AR155" s="212" t="s">
        <v>1430</v>
      </c>
      <c r="AS155" s="221" t="s">
        <v>1338</v>
      </c>
      <c r="AT155" s="221" t="str">
        <f t="shared" si="4"/>
        <v>○</v>
      </c>
      <c r="AU155" s="221" t="str">
        <f t="shared" si="5"/>
        <v>○</v>
      </c>
      <c r="AV155" s="6" t="s">
        <v>1106</v>
      </c>
    </row>
    <row r="156" spans="1:48" ht="90">
      <c r="A156" s="250">
        <v>153</v>
      </c>
      <c r="B156" s="233" t="s">
        <v>767</v>
      </c>
      <c r="C156" s="209" t="s">
        <v>1044</v>
      </c>
      <c r="D156" s="209" t="s">
        <v>479</v>
      </c>
      <c r="E156" s="210" t="s">
        <v>149</v>
      </c>
      <c r="F156" s="210" t="s">
        <v>971</v>
      </c>
      <c r="G156" s="207">
        <v>3002655</v>
      </c>
      <c r="H156" s="224" t="s">
        <v>1150</v>
      </c>
      <c r="I156" s="210" t="s">
        <v>1151</v>
      </c>
      <c r="J156" s="208"/>
      <c r="K156" s="208"/>
      <c r="L156" s="209" t="s">
        <v>1311</v>
      </c>
      <c r="M156" s="208" t="s">
        <v>1311</v>
      </c>
      <c r="N156" s="208" t="s">
        <v>1312</v>
      </c>
      <c r="O156" s="214" t="s">
        <v>0</v>
      </c>
      <c r="P156" s="214" t="s">
        <v>0</v>
      </c>
      <c r="Q156" s="214" t="s">
        <v>0</v>
      </c>
      <c r="R156" s="214" t="s">
        <v>0</v>
      </c>
      <c r="S156" s="214" t="s">
        <v>0</v>
      </c>
      <c r="T156" s="214" t="s">
        <v>0</v>
      </c>
      <c r="U156" s="214" t="s">
        <v>0</v>
      </c>
      <c r="V156" s="214" t="s">
        <v>0</v>
      </c>
      <c r="W156" s="214" t="s">
        <v>0</v>
      </c>
      <c r="X156" s="214" t="s">
        <v>0</v>
      </c>
      <c r="Y156" s="214" t="s">
        <v>0</v>
      </c>
      <c r="Z156" s="214" t="s">
        <v>0</v>
      </c>
      <c r="AA156" s="214" t="s">
        <v>0</v>
      </c>
      <c r="AB156" s="214" t="s">
        <v>0</v>
      </c>
      <c r="AC156" s="214" t="s">
        <v>0</v>
      </c>
      <c r="AD156" s="214" t="s">
        <v>0</v>
      </c>
      <c r="AE156" s="214" t="s">
        <v>0</v>
      </c>
      <c r="AF156" s="214" t="s">
        <v>0</v>
      </c>
      <c r="AG156" s="214" t="s">
        <v>1337</v>
      </c>
      <c r="AH156" s="214" t="s">
        <v>0</v>
      </c>
      <c r="AI156" s="214" t="s">
        <v>0</v>
      </c>
      <c r="AJ156" s="214" t="s">
        <v>0</v>
      </c>
      <c r="AK156" s="214" t="s">
        <v>0</v>
      </c>
      <c r="AL156" s="214" t="s">
        <v>0</v>
      </c>
      <c r="AM156" s="214" t="s">
        <v>1337</v>
      </c>
      <c r="AN156" s="215" t="s">
        <v>0</v>
      </c>
      <c r="AO156" s="217" t="s">
        <v>1681</v>
      </c>
      <c r="AP156" s="214" t="s">
        <v>5</v>
      </c>
      <c r="AQ156" s="211"/>
      <c r="AR156" s="212"/>
      <c r="AS156" s="221" t="s">
        <v>1338</v>
      </c>
      <c r="AT156" s="221" t="str">
        <f t="shared" si="4"/>
        <v>×</v>
      </c>
      <c r="AU156" s="221" t="str">
        <f t="shared" si="5"/>
        <v>×</v>
      </c>
      <c r="AV156" s="6" t="s">
        <v>1150</v>
      </c>
    </row>
    <row r="157" spans="1:48">
      <c r="A157" s="250">
        <v>154</v>
      </c>
      <c r="B157" s="233" t="s">
        <v>768</v>
      </c>
      <c r="C157" s="209" t="s">
        <v>1045</v>
      </c>
      <c r="D157" s="209" t="s">
        <v>103</v>
      </c>
      <c r="E157" s="210" t="s">
        <v>12</v>
      </c>
      <c r="F157" s="210" t="s">
        <v>963</v>
      </c>
      <c r="G157" s="207">
        <v>3050034</v>
      </c>
      <c r="H157" s="224" t="s">
        <v>147</v>
      </c>
      <c r="I157" s="210" t="s">
        <v>494</v>
      </c>
      <c r="J157" s="208"/>
      <c r="K157" s="208"/>
      <c r="L157" s="209" t="s">
        <v>146</v>
      </c>
      <c r="M157" s="208" t="s">
        <v>146</v>
      </c>
      <c r="N157" s="208" t="s">
        <v>1313</v>
      </c>
      <c r="O157" s="214" t="s">
        <v>1337</v>
      </c>
      <c r="P157" s="214" t="s">
        <v>1337</v>
      </c>
      <c r="Q157" s="214" t="s">
        <v>1337</v>
      </c>
      <c r="R157" s="214" t="s">
        <v>1337</v>
      </c>
      <c r="S157" s="214" t="s">
        <v>1337</v>
      </c>
      <c r="T157" s="214" t="s">
        <v>1337</v>
      </c>
      <c r="U157" s="214" t="s">
        <v>0</v>
      </c>
      <c r="V157" s="214" t="s">
        <v>0</v>
      </c>
      <c r="W157" s="214" t="s">
        <v>1337</v>
      </c>
      <c r="X157" s="214" t="s">
        <v>1337</v>
      </c>
      <c r="Y157" s="214" t="s">
        <v>0</v>
      </c>
      <c r="Z157" s="214" t="s">
        <v>0</v>
      </c>
      <c r="AA157" s="214" t="s">
        <v>1337</v>
      </c>
      <c r="AB157" s="214" t="s">
        <v>1337</v>
      </c>
      <c r="AC157" s="214" t="s">
        <v>1337</v>
      </c>
      <c r="AD157" s="214" t="s">
        <v>0</v>
      </c>
      <c r="AE157" s="214" t="s">
        <v>0</v>
      </c>
      <c r="AF157" s="214" t="s">
        <v>1337</v>
      </c>
      <c r="AG157" s="214" t="s">
        <v>1337</v>
      </c>
      <c r="AH157" s="214" t="s">
        <v>1337</v>
      </c>
      <c r="AI157" s="214" t="s">
        <v>0</v>
      </c>
      <c r="AJ157" s="214" t="s">
        <v>1337</v>
      </c>
      <c r="AK157" s="214" t="s">
        <v>1337</v>
      </c>
      <c r="AL157" s="214" t="s">
        <v>1337</v>
      </c>
      <c r="AM157" s="214" t="s">
        <v>1337</v>
      </c>
      <c r="AN157" s="214" t="s">
        <v>1337</v>
      </c>
      <c r="AO157" s="217"/>
      <c r="AP157" s="214" t="s">
        <v>5</v>
      </c>
      <c r="AQ157" s="211"/>
      <c r="AR157" s="212" t="s">
        <v>1466</v>
      </c>
      <c r="AS157" s="221" t="s">
        <v>1338</v>
      </c>
      <c r="AT157" s="221" t="str">
        <f t="shared" si="4"/>
        <v>○</v>
      </c>
      <c r="AU157" s="221" t="str">
        <f t="shared" si="5"/>
        <v>○</v>
      </c>
      <c r="AV157" s="6" t="s">
        <v>147</v>
      </c>
    </row>
    <row r="158" spans="1:48">
      <c r="A158" s="250">
        <v>155</v>
      </c>
      <c r="B158" s="233" t="s">
        <v>1735</v>
      </c>
      <c r="C158" s="209" t="s">
        <v>1730</v>
      </c>
      <c r="D158" s="209" t="s">
        <v>1731</v>
      </c>
      <c r="E158" s="210" t="s">
        <v>1732</v>
      </c>
      <c r="F158" s="210" t="s">
        <v>1733</v>
      </c>
      <c r="G158" s="207">
        <v>3050024</v>
      </c>
      <c r="H158" s="224" t="s">
        <v>1734</v>
      </c>
      <c r="I158" s="210" t="s">
        <v>1737</v>
      </c>
      <c r="J158" s="240"/>
      <c r="K158" s="240"/>
      <c r="L158" s="209" t="s">
        <v>1740</v>
      </c>
      <c r="M158" s="239"/>
      <c r="N158" s="239"/>
      <c r="O158" s="239"/>
      <c r="P158" s="239"/>
      <c r="Q158" s="241"/>
      <c r="R158" s="239"/>
      <c r="S158" s="242"/>
      <c r="T158" s="242"/>
      <c r="U158" s="242"/>
      <c r="V158" s="242"/>
      <c r="W158" s="242"/>
      <c r="X158" s="242"/>
      <c r="Y158" s="242"/>
      <c r="Z158" s="242"/>
      <c r="AA158" s="242"/>
      <c r="AB158" s="242"/>
      <c r="AC158" s="242"/>
      <c r="AD158" s="242"/>
      <c r="AE158" s="242"/>
      <c r="AF158" s="214" t="s">
        <v>1337</v>
      </c>
      <c r="AG158" s="242"/>
      <c r="AH158" s="242"/>
      <c r="AI158" s="242"/>
      <c r="AJ158" s="242"/>
      <c r="AK158" s="242"/>
      <c r="AL158" s="242"/>
      <c r="AM158" s="242"/>
      <c r="AN158" s="242"/>
      <c r="AO158" s="242"/>
      <c r="AP158" s="214" t="s">
        <v>5</v>
      </c>
      <c r="AQ158" s="242"/>
      <c r="AR158" s="242"/>
      <c r="AS158" s="221" t="s">
        <v>1338</v>
      </c>
      <c r="AT158" s="221" t="str">
        <f t="shared" si="4"/>
        <v>○</v>
      </c>
      <c r="AU158" s="242"/>
    </row>
    <row r="159" spans="1:48" ht="24">
      <c r="A159" s="250">
        <v>156</v>
      </c>
      <c r="B159" s="233" t="s">
        <v>1736</v>
      </c>
      <c r="C159" s="209" t="s">
        <v>1738</v>
      </c>
      <c r="D159" s="209" t="s">
        <v>1739</v>
      </c>
      <c r="E159" s="210" t="s">
        <v>1727</v>
      </c>
      <c r="F159" s="210" t="s">
        <v>931</v>
      </c>
      <c r="G159" s="207">
        <v>3050031</v>
      </c>
      <c r="H159" s="224" t="s">
        <v>1728</v>
      </c>
      <c r="I159" s="210" t="s">
        <v>1729</v>
      </c>
      <c r="J159" s="240"/>
      <c r="K159" s="240"/>
      <c r="L159" s="209" t="s">
        <v>1741</v>
      </c>
      <c r="M159" s="239"/>
      <c r="N159" s="239"/>
      <c r="O159" s="214" t="s">
        <v>1337</v>
      </c>
      <c r="P159" s="214" t="s">
        <v>1337</v>
      </c>
      <c r="Q159" s="214" t="s">
        <v>1337</v>
      </c>
      <c r="R159" s="214" t="s">
        <v>1337</v>
      </c>
      <c r="S159" s="214" t="s">
        <v>1337</v>
      </c>
      <c r="T159" s="214" t="s">
        <v>1337</v>
      </c>
      <c r="U159" s="214" t="s">
        <v>1337</v>
      </c>
      <c r="V159" s="214" t="s">
        <v>1337</v>
      </c>
      <c r="W159" s="214" t="s">
        <v>1337</v>
      </c>
      <c r="X159" s="214" t="s">
        <v>1337</v>
      </c>
      <c r="Y159" s="214" t="s">
        <v>1337</v>
      </c>
      <c r="Z159" s="214" t="s">
        <v>1337</v>
      </c>
      <c r="AA159" s="214" t="s">
        <v>1337</v>
      </c>
      <c r="AB159" s="214" t="s">
        <v>1337</v>
      </c>
      <c r="AC159" s="214" t="s">
        <v>1337</v>
      </c>
      <c r="AD159" s="214" t="s">
        <v>1337</v>
      </c>
      <c r="AE159" s="214" t="s">
        <v>1337</v>
      </c>
      <c r="AF159" s="214" t="s">
        <v>1337</v>
      </c>
      <c r="AG159" s="214" t="s">
        <v>1337</v>
      </c>
      <c r="AH159" s="214" t="s">
        <v>1337</v>
      </c>
      <c r="AI159" s="214" t="s">
        <v>1337</v>
      </c>
      <c r="AJ159" s="214" t="s">
        <v>1337</v>
      </c>
      <c r="AK159" s="214" t="s">
        <v>1337</v>
      </c>
      <c r="AL159" s="214" t="s">
        <v>1337</v>
      </c>
      <c r="AM159" s="214" t="s">
        <v>1337</v>
      </c>
      <c r="AN159" s="214" t="s">
        <v>1337</v>
      </c>
      <c r="AO159" s="242"/>
      <c r="AP159" s="214" t="s">
        <v>5</v>
      </c>
      <c r="AQ159" s="242"/>
      <c r="AR159" s="242"/>
      <c r="AS159" s="221" t="s">
        <v>1338</v>
      </c>
      <c r="AT159" s="221" t="str">
        <f t="shared" si="4"/>
        <v>○</v>
      </c>
      <c r="AU159" s="221" t="str">
        <f t="shared" si="4"/>
        <v>○</v>
      </c>
    </row>
    <row r="160" spans="1:48">
      <c r="A160" s="250"/>
      <c r="B160" s="233"/>
      <c r="C160" s="209"/>
      <c r="D160" s="209"/>
      <c r="E160" s="210"/>
      <c r="F160" s="210"/>
      <c r="G160" s="207"/>
      <c r="H160" s="224"/>
      <c r="I160" s="210"/>
      <c r="J160" s="240"/>
      <c r="K160" s="240"/>
      <c r="L160" s="240"/>
      <c r="M160" s="239"/>
      <c r="N160" s="239"/>
      <c r="O160" s="239"/>
      <c r="P160" s="239"/>
      <c r="Q160" s="241"/>
      <c r="R160" s="239"/>
      <c r="S160" s="242"/>
      <c r="T160" s="242"/>
      <c r="U160" s="242"/>
      <c r="V160" s="242"/>
      <c r="W160" s="242"/>
      <c r="X160" s="242"/>
      <c r="Y160" s="242"/>
      <c r="Z160" s="242"/>
      <c r="AA160" s="242"/>
      <c r="AB160" s="242"/>
      <c r="AC160" s="242"/>
      <c r="AD160" s="242"/>
      <c r="AE160" s="242"/>
      <c r="AF160" s="242"/>
      <c r="AG160" s="242"/>
      <c r="AH160" s="242"/>
      <c r="AI160" s="242"/>
      <c r="AJ160" s="242"/>
      <c r="AK160" s="242"/>
      <c r="AL160" s="242"/>
      <c r="AM160" s="242"/>
      <c r="AN160" s="242"/>
      <c r="AO160" s="242"/>
      <c r="AP160" s="242"/>
      <c r="AQ160" s="242"/>
      <c r="AR160" s="242"/>
      <c r="AS160" s="242"/>
      <c r="AT160" s="242"/>
      <c r="AU160" s="242"/>
    </row>
    <row r="161" spans="1:47">
      <c r="A161" s="250"/>
      <c r="B161" s="233"/>
      <c r="C161" s="209"/>
      <c r="D161" s="209"/>
      <c r="E161" s="210"/>
      <c r="F161" s="210"/>
      <c r="G161" s="207"/>
      <c r="H161" s="224"/>
      <c r="I161" s="210"/>
      <c r="J161" s="240"/>
      <c r="K161" s="240"/>
      <c r="L161" s="240"/>
      <c r="M161" s="239"/>
      <c r="N161" s="239"/>
      <c r="O161" s="239"/>
      <c r="P161" s="239"/>
      <c r="Q161" s="241"/>
      <c r="R161" s="239"/>
      <c r="S161" s="242"/>
      <c r="T161" s="242"/>
      <c r="U161" s="242"/>
      <c r="V161" s="242"/>
      <c r="W161" s="242"/>
      <c r="X161" s="242"/>
      <c r="Y161" s="242"/>
      <c r="Z161" s="242"/>
      <c r="AA161" s="242"/>
      <c r="AB161" s="242"/>
      <c r="AC161" s="242"/>
      <c r="AD161" s="242"/>
      <c r="AE161" s="242"/>
      <c r="AF161" s="242"/>
      <c r="AG161" s="242"/>
      <c r="AH161" s="242"/>
      <c r="AI161" s="242"/>
      <c r="AJ161" s="242"/>
      <c r="AK161" s="242"/>
      <c r="AL161" s="242"/>
      <c r="AM161" s="242"/>
      <c r="AN161" s="242"/>
      <c r="AO161" s="242"/>
      <c r="AP161" s="242"/>
      <c r="AQ161" s="242"/>
      <c r="AR161" s="242"/>
      <c r="AS161" s="242"/>
      <c r="AT161" s="242"/>
      <c r="AU161" s="242"/>
    </row>
    <row r="162" spans="1:47">
      <c r="A162" s="250"/>
      <c r="B162" s="233"/>
      <c r="C162" s="209"/>
      <c r="D162" s="209"/>
      <c r="E162" s="210"/>
      <c r="F162" s="210"/>
      <c r="G162" s="207"/>
      <c r="H162" s="224"/>
      <c r="I162" s="210"/>
      <c r="J162" s="240"/>
      <c r="K162" s="240"/>
      <c r="L162" s="240"/>
      <c r="M162" s="239"/>
      <c r="N162" s="239"/>
      <c r="O162" s="239"/>
      <c r="P162" s="239"/>
      <c r="Q162" s="241"/>
      <c r="R162" s="239"/>
      <c r="S162" s="242"/>
      <c r="T162" s="242"/>
      <c r="U162" s="242"/>
      <c r="V162" s="242"/>
      <c r="W162" s="242"/>
      <c r="X162" s="242"/>
      <c r="Y162" s="242"/>
      <c r="Z162" s="242"/>
      <c r="AA162" s="242"/>
      <c r="AB162" s="242"/>
      <c r="AC162" s="242"/>
      <c r="AD162" s="242"/>
      <c r="AE162" s="242"/>
      <c r="AF162" s="242"/>
      <c r="AG162" s="242"/>
      <c r="AH162" s="242"/>
      <c r="AI162" s="242"/>
      <c r="AJ162" s="242"/>
      <c r="AK162" s="242"/>
      <c r="AL162" s="242"/>
      <c r="AM162" s="242"/>
      <c r="AN162" s="242"/>
      <c r="AO162" s="242"/>
      <c r="AP162" s="242"/>
      <c r="AQ162" s="242"/>
      <c r="AR162" s="242"/>
      <c r="AS162" s="242"/>
      <c r="AT162" s="242"/>
      <c r="AU162" s="242"/>
    </row>
    <row r="163" spans="1:47">
      <c r="A163" s="250">
        <v>200</v>
      </c>
      <c r="B163" s="233" t="s">
        <v>1536</v>
      </c>
      <c r="C163" s="209" t="s">
        <v>1538</v>
      </c>
      <c r="D163" s="209"/>
      <c r="E163" s="210"/>
      <c r="F163" s="210"/>
      <c r="G163" s="207">
        <v>3058555</v>
      </c>
      <c r="H163" s="224" t="s">
        <v>1537</v>
      </c>
      <c r="I163" s="210" t="s">
        <v>1539</v>
      </c>
      <c r="J163" s="240"/>
      <c r="K163" s="240"/>
      <c r="L163" s="240"/>
      <c r="M163" s="239"/>
      <c r="N163" s="239"/>
      <c r="O163" s="239"/>
      <c r="P163" s="239"/>
      <c r="Q163" s="241"/>
      <c r="R163" s="239"/>
      <c r="S163" s="242"/>
      <c r="T163" s="242"/>
      <c r="U163" s="242"/>
      <c r="V163" s="242"/>
      <c r="W163" s="242"/>
      <c r="X163" s="242"/>
      <c r="Y163" s="242"/>
      <c r="Z163" s="242"/>
      <c r="AA163" s="242"/>
      <c r="AB163" s="242"/>
      <c r="AC163" s="242"/>
      <c r="AD163" s="242"/>
      <c r="AE163" s="242"/>
      <c r="AF163" s="242"/>
      <c r="AG163" s="214"/>
      <c r="AH163" s="242"/>
      <c r="AI163" s="242"/>
      <c r="AJ163" s="242"/>
      <c r="AK163" s="242"/>
      <c r="AL163" s="242"/>
      <c r="AM163" s="214"/>
      <c r="AN163" s="214"/>
      <c r="AO163" s="242"/>
      <c r="AP163" s="242"/>
      <c r="AQ163" s="242"/>
      <c r="AR163" s="242"/>
      <c r="AS163" s="242"/>
      <c r="AT163" s="242"/>
      <c r="AU163" s="242"/>
    </row>
  </sheetData>
  <autoFilter ref="A3:BD157" xr:uid="{7661FA77-1AD1-49DF-A86A-1B40780DAABC}"/>
  <phoneticPr fontId="4"/>
  <conditionalFormatting sqref="B3:B157">
    <cfRule type="duplicateValues" dxfId="14" priority="37"/>
  </conditionalFormatting>
  <conditionalFormatting sqref="B158:B163">
    <cfRule type="duplicateValues" dxfId="13" priority="1"/>
  </conditionalFormatting>
  <hyperlinks>
    <hyperlink ref="L97" r:id="rId1" xr:uid="{3984697C-034D-4B45-A142-D2C2629FC302}"/>
  </hyperlinks>
  <pageMargins left="0.7" right="0.7" top="0.75" bottom="0.75" header="0.3" footer="0.3"/>
  <pageSetup paperSize="9" orientation="portrait" verticalDpi="0"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1025-69B0-4EF2-BC93-5A01DD65976E}">
  <sheetPr codeName="Sheet14"/>
  <dimension ref="B2:T25"/>
  <sheetViews>
    <sheetView zoomScale="85" zoomScaleNormal="85" workbookViewId="0">
      <selection activeCell="O7" sqref="O7"/>
    </sheetView>
  </sheetViews>
  <sheetFormatPr defaultRowHeight="13.5"/>
  <cols>
    <col min="2" max="2" width="2.75" customWidth="1"/>
    <col min="3" max="5" width="5.5" customWidth="1"/>
    <col min="9" max="9" width="23.5" customWidth="1"/>
    <col min="10" max="10" width="14.125" customWidth="1"/>
    <col min="11" max="11" width="2.75" customWidth="1"/>
    <col min="12" max="12" width="4.875" customWidth="1"/>
    <col min="13" max="13" width="10.875" customWidth="1"/>
    <col min="14" max="14" width="14.5" customWidth="1"/>
    <col min="15" max="17" width="12.75" customWidth="1"/>
    <col min="18" max="18" width="13.25" customWidth="1"/>
    <col min="19" max="20" width="12.75" customWidth="1"/>
  </cols>
  <sheetData>
    <row r="2" spans="2:20" ht="20.100000000000001" customHeight="1">
      <c r="B2" t="s">
        <v>848</v>
      </c>
      <c r="I2" s="9" t="s">
        <v>1555</v>
      </c>
      <c r="K2" t="s">
        <v>862</v>
      </c>
      <c r="N2" t="s">
        <v>1579</v>
      </c>
      <c r="P2" t="s">
        <v>1659</v>
      </c>
    </row>
    <row r="3" spans="2:20" ht="20.100000000000001" customHeight="1">
      <c r="C3" s="270" t="s">
        <v>1547</v>
      </c>
      <c r="I3" s="9"/>
      <c r="L3" t="s">
        <v>1651</v>
      </c>
    </row>
    <row r="4" spans="2:20" ht="20.100000000000001" customHeight="1">
      <c r="C4" s="270" t="s">
        <v>1550</v>
      </c>
      <c r="I4" s="260" t="s">
        <v>1346</v>
      </c>
      <c r="L4" t="s">
        <v>1652</v>
      </c>
    </row>
    <row r="5" spans="2:20" ht="20.100000000000001" customHeight="1">
      <c r="C5" s="270" t="s">
        <v>1549</v>
      </c>
      <c r="I5" s="260" t="s">
        <v>1347</v>
      </c>
    </row>
    <row r="6" spans="2:20" ht="20.100000000000001" customHeight="1">
      <c r="C6" s="270" t="s">
        <v>1548</v>
      </c>
      <c r="I6" s="260" t="s">
        <v>1342</v>
      </c>
      <c r="K6" t="s">
        <v>1653</v>
      </c>
      <c r="N6" s="785" t="s">
        <v>1660</v>
      </c>
      <c r="O6" s="785"/>
      <c r="P6" s="785"/>
      <c r="Q6" t="s">
        <v>1658</v>
      </c>
    </row>
    <row r="8" spans="2:20" ht="20.100000000000001" customHeight="1">
      <c r="B8" t="s">
        <v>1546</v>
      </c>
      <c r="K8" t="s">
        <v>867</v>
      </c>
    </row>
    <row r="9" spans="2:20" ht="20.100000000000001" customHeight="1">
      <c r="C9" s="270" t="s">
        <v>1560</v>
      </c>
      <c r="I9" s="228" t="s">
        <v>1567</v>
      </c>
      <c r="L9" t="s">
        <v>868</v>
      </c>
      <c r="N9" s="129"/>
      <c r="O9" s="234" t="s">
        <v>1519</v>
      </c>
      <c r="P9" s="234" t="s">
        <v>1520</v>
      </c>
      <c r="Q9" s="234" t="s">
        <v>1522</v>
      </c>
      <c r="R9" s="234" t="s">
        <v>1524</v>
      </c>
    </row>
    <row r="10" spans="2:20" ht="24.95" customHeight="1">
      <c r="C10" s="270" t="s">
        <v>1561</v>
      </c>
      <c r="I10" s="228" t="s">
        <v>1567</v>
      </c>
      <c r="N10" s="258" t="s">
        <v>1535</v>
      </c>
      <c r="O10" s="227" t="s">
        <v>1518</v>
      </c>
      <c r="P10" s="228">
        <v>2025</v>
      </c>
      <c r="Q10" s="228" t="s">
        <v>1521</v>
      </c>
      <c r="R10" s="228" t="s">
        <v>1523</v>
      </c>
    </row>
    <row r="11" spans="2:20" ht="20.100000000000001" customHeight="1">
      <c r="C11" s="270" t="s">
        <v>1562</v>
      </c>
      <c r="I11" s="228" t="s">
        <v>1567</v>
      </c>
      <c r="O11" s="20"/>
    </row>
    <row r="12" spans="2:20" ht="20.100000000000001" customHeight="1">
      <c r="C12" s="270" t="s">
        <v>1559</v>
      </c>
      <c r="I12" s="228" t="s">
        <v>1568</v>
      </c>
      <c r="L12" t="s">
        <v>869</v>
      </c>
      <c r="O12" s="234" t="s">
        <v>1526</v>
      </c>
      <c r="P12" s="234" t="s">
        <v>1527</v>
      </c>
      <c r="Q12" s="234" t="s">
        <v>1528</v>
      </c>
      <c r="R12" s="234" t="s">
        <v>1529</v>
      </c>
      <c r="S12" s="234" t="s">
        <v>1525</v>
      </c>
      <c r="T12" s="237"/>
    </row>
    <row r="13" spans="2:20" ht="20.100000000000001" customHeight="1">
      <c r="C13" s="270" t="s">
        <v>1556</v>
      </c>
      <c r="N13" s="67" t="s">
        <v>1534</v>
      </c>
      <c r="O13" s="235">
        <v>6</v>
      </c>
      <c r="P13" s="235">
        <v>7</v>
      </c>
      <c r="Q13" s="235">
        <v>2</v>
      </c>
      <c r="R13" s="235">
        <v>8</v>
      </c>
      <c r="S13" s="235" t="s">
        <v>1563</v>
      </c>
      <c r="T13" s="237"/>
    </row>
    <row r="14" spans="2:20" ht="20.100000000000001" customHeight="1">
      <c r="C14" s="270" t="s">
        <v>1558</v>
      </c>
      <c r="N14" s="129" t="s">
        <v>1544</v>
      </c>
      <c r="O14" s="238"/>
      <c r="P14" s="238"/>
      <c r="Q14" s="238"/>
      <c r="R14" s="238"/>
      <c r="S14" s="238"/>
      <c r="T14" s="237"/>
    </row>
    <row r="15" spans="2:20" ht="20.100000000000001" customHeight="1">
      <c r="C15" s="270" t="s">
        <v>1557</v>
      </c>
      <c r="N15" s="236" t="s">
        <v>1545</v>
      </c>
    </row>
    <row r="16" spans="2:20" ht="20.100000000000001" customHeight="1">
      <c r="L16" t="s">
        <v>870</v>
      </c>
    </row>
    <row r="17" spans="3:18" ht="20.100000000000001" customHeight="1">
      <c r="L17" s="257" t="s">
        <v>1553</v>
      </c>
      <c r="M17" t="s">
        <v>1552</v>
      </c>
    </row>
    <row r="18" spans="3:18" ht="20.100000000000001" customHeight="1">
      <c r="C18" s="271" t="s">
        <v>1569</v>
      </c>
      <c r="L18" s="257" t="s">
        <v>1553</v>
      </c>
      <c r="M18" t="s">
        <v>1554</v>
      </c>
      <c r="R18" t="s">
        <v>1338</v>
      </c>
    </row>
    <row r="19" spans="3:18" ht="20.100000000000001" customHeight="1">
      <c r="L19" s="257" t="s">
        <v>1553</v>
      </c>
      <c r="M19" t="s">
        <v>1654</v>
      </c>
    </row>
    <row r="20" spans="3:18" ht="20.100000000000001" customHeight="1">
      <c r="L20" s="297" t="s">
        <v>1553</v>
      </c>
      <c r="M20" t="s">
        <v>1655</v>
      </c>
    </row>
    <row r="21" spans="3:18" ht="20.100000000000001" customHeight="1">
      <c r="L21" s="297" t="s">
        <v>1553</v>
      </c>
      <c r="M21" t="s">
        <v>1656</v>
      </c>
    </row>
    <row r="22" spans="3:18" ht="20.100000000000001" customHeight="1">
      <c r="M22" t="s">
        <v>1657</v>
      </c>
    </row>
    <row r="23" spans="3:18" ht="20.100000000000001" customHeight="1"/>
    <row r="24" spans="3:18" ht="20.100000000000001" customHeight="1"/>
    <row r="25" spans="3:18" ht="20.100000000000001" customHeight="1"/>
  </sheetData>
  <mergeCells count="1">
    <mergeCell ref="N6:P6"/>
  </mergeCells>
  <phoneticPr fontId="4"/>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医療機関コード_一部_反映">
                <anchor moveWithCells="1" sizeWithCells="1">
                  <from>
                    <xdr:col>7</xdr:col>
                    <xdr:colOff>76200</xdr:colOff>
                    <xdr:row>3</xdr:row>
                    <xdr:rowOff>38100</xdr:rowOff>
                  </from>
                  <to>
                    <xdr:col>7</xdr:col>
                    <xdr:colOff>533400</xdr:colOff>
                    <xdr:row>3</xdr:row>
                    <xdr:rowOff>219075</xdr:rowOff>
                  </to>
                </anchor>
              </controlPr>
            </control>
          </mc:Choice>
        </mc:AlternateContent>
        <mc:AlternateContent xmlns:mc="http://schemas.openxmlformats.org/markup-compatibility/2006">
          <mc:Choice Requires="x14">
            <control shapeId="27651" r:id="rId5" name="Button 3">
              <controlPr defaultSize="0" print="0" autoFill="0" autoPict="0" macro="[0]!医療機関コード_一部_反映">
                <anchor moveWithCells="1" sizeWithCells="1">
                  <from>
                    <xdr:col>7</xdr:col>
                    <xdr:colOff>76200</xdr:colOff>
                    <xdr:row>4</xdr:row>
                    <xdr:rowOff>47625</xdr:rowOff>
                  </from>
                  <to>
                    <xdr:col>7</xdr:col>
                    <xdr:colOff>533400</xdr:colOff>
                    <xdr:row>4</xdr:row>
                    <xdr:rowOff>228600</xdr:rowOff>
                  </to>
                </anchor>
              </controlPr>
            </control>
          </mc:Choice>
        </mc:AlternateContent>
        <mc:AlternateContent xmlns:mc="http://schemas.openxmlformats.org/markup-compatibility/2006">
          <mc:Choice Requires="x14">
            <control shapeId="27653" r:id="rId6" name="Button 5">
              <controlPr defaultSize="0" print="0" autoFill="0" autoPict="0" macro="[0]!医療機関コード_一部_反映">
                <anchor moveWithCells="1" sizeWithCells="1">
                  <from>
                    <xdr:col>7</xdr:col>
                    <xdr:colOff>76200</xdr:colOff>
                    <xdr:row>5</xdr:row>
                    <xdr:rowOff>38100</xdr:rowOff>
                  </from>
                  <to>
                    <xdr:col>7</xdr:col>
                    <xdr:colOff>533400</xdr:colOff>
                    <xdr:row>5</xdr:row>
                    <xdr:rowOff>219075</xdr:rowOff>
                  </to>
                </anchor>
              </controlPr>
            </control>
          </mc:Choice>
        </mc:AlternateContent>
        <mc:AlternateContent xmlns:mc="http://schemas.openxmlformats.org/markup-compatibility/2006">
          <mc:Choice Requires="x14">
            <control shapeId="27654" r:id="rId7" name="Button 6">
              <controlPr defaultSize="0" print="0" autoFill="0" autoPict="0" macro="[0]!医療機関コード全て反映">
                <anchor moveWithCells="1" sizeWithCells="1">
                  <from>
                    <xdr:col>7</xdr:col>
                    <xdr:colOff>76200</xdr:colOff>
                    <xdr:row>2</xdr:row>
                    <xdr:rowOff>38100</xdr:rowOff>
                  </from>
                  <to>
                    <xdr:col>7</xdr:col>
                    <xdr:colOff>533400</xdr:colOff>
                    <xdr:row>2</xdr:row>
                    <xdr:rowOff>219075</xdr:rowOff>
                  </to>
                </anchor>
              </controlPr>
            </control>
          </mc:Choice>
        </mc:AlternateContent>
        <mc:AlternateContent xmlns:mc="http://schemas.openxmlformats.org/markup-compatibility/2006">
          <mc:Choice Requires="x14">
            <control shapeId="27655" r:id="rId8" name="Button 7">
              <controlPr defaultSize="0" print="0" autoFill="0" autoPict="0" macro="[0]!請求書等印刷_定期_任意">
                <anchor moveWithCells="1" sizeWithCells="1">
                  <from>
                    <xdr:col>7</xdr:col>
                    <xdr:colOff>85725</xdr:colOff>
                    <xdr:row>8</xdr:row>
                    <xdr:rowOff>57150</xdr:rowOff>
                  </from>
                  <to>
                    <xdr:col>7</xdr:col>
                    <xdr:colOff>542925</xdr:colOff>
                    <xdr:row>8</xdr:row>
                    <xdr:rowOff>238125</xdr:rowOff>
                  </to>
                </anchor>
              </controlPr>
            </control>
          </mc:Choice>
        </mc:AlternateContent>
        <mc:AlternateContent xmlns:mc="http://schemas.openxmlformats.org/markup-compatibility/2006">
          <mc:Choice Requires="x14">
            <control shapeId="27656" r:id="rId9" name="Button 8">
              <controlPr defaultSize="0" print="0" autoFill="0" autoPict="0" macro="[0]!請求書等印刷_定期_任意">
                <anchor moveWithCells="1" sizeWithCells="1">
                  <from>
                    <xdr:col>7</xdr:col>
                    <xdr:colOff>85725</xdr:colOff>
                    <xdr:row>9</xdr:row>
                    <xdr:rowOff>66675</xdr:rowOff>
                  </from>
                  <to>
                    <xdr:col>7</xdr:col>
                    <xdr:colOff>542925</xdr:colOff>
                    <xdr:row>9</xdr:row>
                    <xdr:rowOff>247650</xdr:rowOff>
                  </to>
                </anchor>
              </controlPr>
            </control>
          </mc:Choice>
        </mc:AlternateContent>
        <mc:AlternateContent xmlns:mc="http://schemas.openxmlformats.org/markup-compatibility/2006">
          <mc:Choice Requires="x14">
            <control shapeId="27657" r:id="rId10" name="Button 9">
              <controlPr defaultSize="0" print="0" autoFill="0" autoPict="0" macro="[0]!請求書等印刷_定期_任意">
                <anchor moveWithCells="1" sizeWithCells="1">
                  <from>
                    <xdr:col>7</xdr:col>
                    <xdr:colOff>85725</xdr:colOff>
                    <xdr:row>10</xdr:row>
                    <xdr:rowOff>19050</xdr:rowOff>
                  </from>
                  <to>
                    <xdr:col>7</xdr:col>
                    <xdr:colOff>542925</xdr:colOff>
                    <xdr:row>10</xdr:row>
                    <xdr:rowOff>200025</xdr:rowOff>
                  </to>
                </anchor>
              </controlPr>
            </control>
          </mc:Choice>
        </mc:AlternateContent>
        <mc:AlternateContent xmlns:mc="http://schemas.openxmlformats.org/markup-compatibility/2006">
          <mc:Choice Requires="x14">
            <control shapeId="27658" r:id="rId11" name="Button 10">
              <controlPr defaultSize="0" print="0" autoFill="0" autoPict="0" macro="[0]!請求書等印刷_定期_任意">
                <anchor moveWithCells="1" sizeWithCells="1">
                  <from>
                    <xdr:col>7</xdr:col>
                    <xdr:colOff>85725</xdr:colOff>
                    <xdr:row>11</xdr:row>
                    <xdr:rowOff>28575</xdr:rowOff>
                  </from>
                  <to>
                    <xdr:col>7</xdr:col>
                    <xdr:colOff>542925</xdr:colOff>
                    <xdr:row>11</xdr:row>
                    <xdr:rowOff>200025</xdr:rowOff>
                  </to>
                </anchor>
              </controlPr>
            </control>
          </mc:Choice>
        </mc:AlternateContent>
        <mc:AlternateContent xmlns:mc="http://schemas.openxmlformats.org/markup-compatibility/2006">
          <mc:Choice Requires="x14">
            <control shapeId="27660" r:id="rId12" name="Button 12">
              <controlPr defaultSize="0" print="0" autoFill="0" autoPict="0" macro="[0]!請求書等印刷_インフル_コロナ">
                <anchor moveWithCells="1" sizeWithCells="1">
                  <from>
                    <xdr:col>7</xdr:col>
                    <xdr:colOff>85725</xdr:colOff>
                    <xdr:row>12</xdr:row>
                    <xdr:rowOff>38100</xdr:rowOff>
                  </from>
                  <to>
                    <xdr:col>7</xdr:col>
                    <xdr:colOff>542925</xdr:colOff>
                    <xdr:row>12</xdr:row>
                    <xdr:rowOff>219075</xdr:rowOff>
                  </to>
                </anchor>
              </controlPr>
            </control>
          </mc:Choice>
        </mc:AlternateContent>
        <mc:AlternateContent xmlns:mc="http://schemas.openxmlformats.org/markup-compatibility/2006">
          <mc:Choice Requires="x14">
            <control shapeId="27661" r:id="rId13" name="Button 13">
              <controlPr defaultSize="0" print="0" autoFill="0" autoPict="0" macro="[0]!請求書等印刷_インフル_コロナ">
                <anchor moveWithCells="1" sizeWithCells="1">
                  <from>
                    <xdr:col>7</xdr:col>
                    <xdr:colOff>85725</xdr:colOff>
                    <xdr:row>13</xdr:row>
                    <xdr:rowOff>47625</xdr:rowOff>
                  </from>
                  <to>
                    <xdr:col>7</xdr:col>
                    <xdr:colOff>542925</xdr:colOff>
                    <xdr:row>13</xdr:row>
                    <xdr:rowOff>228600</xdr:rowOff>
                  </to>
                </anchor>
              </controlPr>
            </control>
          </mc:Choice>
        </mc:AlternateContent>
        <mc:AlternateContent xmlns:mc="http://schemas.openxmlformats.org/markup-compatibility/2006">
          <mc:Choice Requires="x14">
            <control shapeId="27662" r:id="rId14" name="Button 14">
              <controlPr defaultSize="0" print="0" autoFill="0" autoPict="0" macro="[0]!請求書等印刷_インフル_コロナ">
                <anchor moveWithCells="1" sizeWithCells="1">
                  <from>
                    <xdr:col>7</xdr:col>
                    <xdr:colOff>85725</xdr:colOff>
                    <xdr:row>14</xdr:row>
                    <xdr:rowOff>66675</xdr:rowOff>
                  </from>
                  <to>
                    <xdr:col>7</xdr:col>
                    <xdr:colOff>542925</xdr:colOff>
                    <xdr:row>14</xdr:row>
                    <xdr:rowOff>238125</xdr:rowOff>
                  </to>
                </anchor>
              </controlPr>
            </control>
          </mc:Choice>
        </mc:AlternateContent>
        <mc:AlternateContent xmlns:mc="http://schemas.openxmlformats.org/markup-compatibility/2006">
          <mc:Choice Requires="x14">
            <control shapeId="27663" r:id="rId15" name="Button 15">
              <controlPr defaultSize="0" print="0" autoFill="0" autoPict="0" macro="[0]!HP用2">
                <anchor moveWithCells="1" sizeWithCells="1">
                  <from>
                    <xdr:col>18</xdr:col>
                    <xdr:colOff>95250</xdr:colOff>
                    <xdr:row>2</xdr:row>
                    <xdr:rowOff>28575</xdr:rowOff>
                  </from>
                  <to>
                    <xdr:col>18</xdr:col>
                    <xdr:colOff>819150</xdr:colOff>
                    <xdr:row>2</xdr:row>
                    <xdr:rowOff>219075</xdr:rowOff>
                  </to>
                </anchor>
              </controlPr>
            </control>
          </mc:Choice>
        </mc:AlternateContent>
        <mc:AlternateContent xmlns:mc="http://schemas.openxmlformats.org/markup-compatibility/2006">
          <mc:Choice Requires="x14">
            <control shapeId="27664" r:id="rId16" name="Button 16">
              <controlPr defaultSize="0" print="0" autoFill="0" autoPict="0" macro="[0]!HP用1">
                <anchor moveWithCells="1" sizeWithCells="1">
                  <from>
                    <xdr:col>18</xdr:col>
                    <xdr:colOff>95250</xdr:colOff>
                    <xdr:row>3</xdr:row>
                    <xdr:rowOff>28575</xdr:rowOff>
                  </from>
                  <to>
                    <xdr:col>18</xdr:col>
                    <xdr:colOff>819150</xdr:colOff>
                    <xdr:row>3</xdr:row>
                    <xdr:rowOff>219075</xdr:rowOff>
                  </to>
                </anchor>
              </controlPr>
            </control>
          </mc:Choice>
        </mc:AlternateContent>
        <mc:AlternateContent xmlns:mc="http://schemas.openxmlformats.org/markup-compatibility/2006">
          <mc:Choice Requires="x14">
            <control shapeId="27665" r:id="rId17" name="Button 17">
              <controlPr defaultSize="0" print="0" autoFill="0" autoPict="0" macro="[0]!PDF出力">
                <anchor moveWithCells="1" sizeWithCells="1">
                  <from>
                    <xdr:col>12</xdr:col>
                    <xdr:colOff>352425</xdr:colOff>
                    <xdr:row>5</xdr:row>
                    <xdr:rowOff>19050</xdr:rowOff>
                  </from>
                  <to>
                    <xdr:col>13</xdr:col>
                    <xdr:colOff>219075</xdr:colOff>
                    <xdr:row>5</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5A0CF-6073-40BD-96EB-AB967A118AD9}">
  <sheetPr codeName="Sheet15"/>
  <dimension ref="A1:AN13"/>
  <sheetViews>
    <sheetView view="pageBreakPreview" zoomScaleNormal="100" zoomScaleSheetLayoutView="100" workbookViewId="0">
      <selection activeCell="AC18" sqref="AC18"/>
    </sheetView>
  </sheetViews>
  <sheetFormatPr defaultRowHeight="13.5"/>
  <cols>
    <col min="1" max="8" width="3.75" customWidth="1"/>
    <col min="9" max="13" width="3.875" customWidth="1"/>
    <col min="14" max="20" width="4.375" customWidth="1"/>
    <col min="21" max="26" width="3.75" customWidth="1"/>
    <col min="28" max="41" width="3.75" customWidth="1"/>
  </cols>
  <sheetData>
    <row r="1" spans="1:40" ht="15.6" customHeight="1" thickBot="1">
      <c r="A1" s="197"/>
      <c r="B1" s="197"/>
      <c r="C1" s="197"/>
      <c r="D1" s="197"/>
      <c r="E1" s="197"/>
      <c r="F1" s="197"/>
      <c r="G1" s="197"/>
      <c r="H1" s="197"/>
      <c r="I1" s="197"/>
      <c r="J1" s="197"/>
      <c r="K1" s="197"/>
      <c r="L1" s="197"/>
      <c r="M1" s="197"/>
      <c r="N1" s="197"/>
      <c r="O1" s="197"/>
      <c r="P1" s="197"/>
      <c r="Q1" s="197"/>
      <c r="R1" s="197"/>
      <c r="S1" s="197"/>
      <c r="T1" s="197"/>
      <c r="U1" s="197"/>
      <c r="V1" s="197"/>
      <c r="W1" s="197"/>
      <c r="X1" s="197"/>
      <c r="Y1" s="197"/>
      <c r="AA1" s="198">
        <v>2</v>
      </c>
      <c r="AE1" s="259">
        <v>1</v>
      </c>
      <c r="AF1" s="198" t="s">
        <v>852</v>
      </c>
      <c r="AG1" s="259">
        <v>2</v>
      </c>
      <c r="AH1" s="198" t="s">
        <v>853</v>
      </c>
    </row>
    <row r="2" spans="1:40" ht="22.5" customHeight="1">
      <c r="A2" s="197"/>
      <c r="B2" s="197"/>
      <c r="C2" s="197"/>
      <c r="D2" s="197"/>
      <c r="E2" s="197"/>
      <c r="F2" s="790" t="str">
        <f ca="1">LEFT(VLOOKUP(AA1,INDIRECT(AG13),AG9,FALSE),3)&amp;"‐"&amp;RIGHT(VLOOKUP(AA1,INDIRECT(AG13),AG9,FALSE),4)</f>
        <v>305‐0817</v>
      </c>
      <c r="G2" s="790"/>
      <c r="H2" s="790"/>
      <c r="I2" s="790"/>
      <c r="J2" s="790"/>
      <c r="K2" s="790"/>
      <c r="L2" s="197"/>
      <c r="M2" s="197"/>
      <c r="N2" s="197"/>
      <c r="O2" s="197"/>
      <c r="P2" s="197"/>
      <c r="Q2" s="197"/>
      <c r="R2" s="197"/>
      <c r="S2" s="197"/>
      <c r="T2" s="197"/>
      <c r="U2" s="197"/>
      <c r="V2" s="197"/>
      <c r="W2" s="197"/>
      <c r="X2" s="197"/>
      <c r="Y2" s="197"/>
      <c r="AE2" t="s">
        <v>864</v>
      </c>
    </row>
    <row r="3" spans="1:40" ht="5.0999999999999996" customHeight="1" thickBot="1">
      <c r="A3" s="197"/>
      <c r="B3" s="197"/>
      <c r="C3" s="197"/>
      <c r="D3" s="197"/>
      <c r="E3" s="197"/>
      <c r="F3" s="197"/>
      <c r="G3" s="197"/>
      <c r="H3" s="197"/>
      <c r="I3" s="197"/>
      <c r="J3" s="197"/>
      <c r="K3" s="197"/>
      <c r="L3" s="197"/>
      <c r="M3" s="197"/>
      <c r="N3" s="197"/>
      <c r="O3" s="197"/>
      <c r="P3" s="197"/>
      <c r="Q3" s="197"/>
      <c r="R3" s="197"/>
      <c r="S3" s="197"/>
      <c r="T3" s="197"/>
      <c r="U3" s="197"/>
      <c r="V3" s="197"/>
      <c r="W3" s="197"/>
      <c r="X3" s="197"/>
      <c r="Y3" s="197"/>
    </row>
    <row r="4" spans="1:40" ht="22.5" customHeight="1" thickBot="1">
      <c r="A4" s="197"/>
      <c r="B4" s="197"/>
      <c r="C4" s="197"/>
      <c r="D4" s="197"/>
      <c r="E4" s="197"/>
      <c r="F4" s="791" t="str">
        <f ca="1">VLOOKUP(AA1,INDIRECT(AG13),AG10,FALSE)</f>
        <v>つくば市研究学園4-4-11</v>
      </c>
      <c r="G4" s="791"/>
      <c r="H4" s="791"/>
      <c r="I4" s="791"/>
      <c r="J4" s="791"/>
      <c r="K4" s="791"/>
      <c r="L4" s="791"/>
      <c r="M4" s="791"/>
      <c r="N4" s="791"/>
      <c r="O4" s="791"/>
      <c r="P4" s="791"/>
      <c r="Q4" s="791"/>
      <c r="R4" s="791"/>
      <c r="S4" s="199"/>
      <c r="T4" s="197"/>
      <c r="U4" s="197"/>
      <c r="V4" s="197"/>
      <c r="W4" s="197"/>
      <c r="X4" s="197"/>
      <c r="Y4" s="197"/>
      <c r="AE4" s="787" t="s">
        <v>863</v>
      </c>
      <c r="AF4" s="788"/>
      <c r="AG4" s="788"/>
      <c r="AH4" s="788"/>
      <c r="AI4" s="788"/>
      <c r="AJ4" s="788"/>
      <c r="AK4" s="788"/>
      <c r="AL4" s="788"/>
      <c r="AM4" s="789"/>
    </row>
    <row r="5" spans="1:40" ht="22.5" customHeight="1">
      <c r="A5" s="197"/>
      <c r="B5" s="197"/>
      <c r="C5" s="197"/>
      <c r="D5" s="197"/>
      <c r="E5" s="197"/>
      <c r="F5" s="200"/>
      <c r="G5" s="791" t="str">
        <f ca="1">IF(VLOOKUP(AA1,INDIRECT(AG13),AG11,FALSE)="","",VLOOKUP(AA1,INDIRECT(AG13),AG11,FALSE))</f>
        <v/>
      </c>
      <c r="H5" s="791"/>
      <c r="I5" s="791"/>
      <c r="J5" s="791"/>
      <c r="K5" s="791"/>
      <c r="L5" s="791"/>
      <c r="M5" s="791"/>
      <c r="N5" s="791"/>
      <c r="O5" s="791"/>
      <c r="P5" s="791"/>
      <c r="Q5" s="791"/>
      <c r="R5" s="791"/>
      <c r="S5" s="199"/>
      <c r="T5" s="197"/>
      <c r="U5" s="197"/>
      <c r="V5" s="197"/>
      <c r="W5" s="197"/>
      <c r="X5" s="197"/>
      <c r="Y5" s="197"/>
      <c r="AE5" t="s">
        <v>865</v>
      </c>
    </row>
    <row r="6" spans="1:40" ht="9.9499999999999993" customHeight="1">
      <c r="A6" s="197"/>
      <c r="B6" s="197"/>
      <c r="C6" s="197"/>
      <c r="D6" s="197"/>
      <c r="E6" s="197"/>
      <c r="F6" s="197"/>
      <c r="G6" s="197"/>
      <c r="H6" s="197"/>
      <c r="I6" s="197"/>
      <c r="J6" s="197"/>
      <c r="K6" s="197"/>
      <c r="L6" s="197"/>
      <c r="M6" s="197"/>
      <c r="N6" s="197"/>
      <c r="O6" s="197"/>
      <c r="P6" s="197"/>
      <c r="Q6" s="197"/>
      <c r="R6" s="197"/>
      <c r="S6" s="197"/>
      <c r="T6" s="197"/>
      <c r="U6" s="197"/>
      <c r="V6" s="197"/>
      <c r="W6" s="197"/>
      <c r="X6" s="197"/>
      <c r="Y6" s="197"/>
    </row>
    <row r="7" spans="1:40" ht="9.9499999999999993" customHeight="1">
      <c r="A7" s="197"/>
      <c r="B7" s="197"/>
      <c r="C7" s="197"/>
      <c r="D7" s="197"/>
      <c r="E7" s="197"/>
      <c r="F7" s="197"/>
      <c r="G7" s="197"/>
      <c r="H7" s="197"/>
      <c r="I7" s="197"/>
      <c r="J7" s="197"/>
      <c r="K7" s="197"/>
      <c r="L7" s="197"/>
      <c r="M7" s="197"/>
      <c r="N7" s="197"/>
      <c r="O7" s="197"/>
      <c r="P7" s="197"/>
      <c r="Q7" s="197"/>
      <c r="R7" s="197"/>
      <c r="S7" s="197"/>
      <c r="T7" s="197"/>
      <c r="U7" s="197"/>
      <c r="V7" s="197"/>
      <c r="W7" s="197"/>
      <c r="X7" s="197"/>
      <c r="Y7" s="197"/>
    </row>
    <row r="8" spans="1:40" ht="26.45" customHeight="1">
      <c r="A8" s="197"/>
      <c r="B8" s="197"/>
      <c r="C8" s="197"/>
      <c r="D8" s="197"/>
      <c r="E8" s="197"/>
      <c r="F8" s="792" t="str">
        <f ca="1">VLOOKUP(AA1,INDIRECT(AG13),AG12,FALSE)&amp;"　御中"</f>
        <v>あおきこどもクリニック　御中</v>
      </c>
      <c r="G8" s="792"/>
      <c r="H8" s="792"/>
      <c r="I8" s="792"/>
      <c r="J8" s="792"/>
      <c r="K8" s="792"/>
      <c r="L8" s="792"/>
      <c r="M8" s="792"/>
      <c r="N8" s="792"/>
      <c r="O8" s="792"/>
      <c r="P8" s="792"/>
      <c r="Q8" s="792"/>
      <c r="R8" s="792"/>
      <c r="S8" s="199"/>
      <c r="T8" s="197"/>
      <c r="U8" s="197"/>
      <c r="V8" s="197"/>
      <c r="W8" s="197"/>
      <c r="X8" s="197"/>
      <c r="Y8" s="197"/>
    </row>
    <row r="9" spans="1:40" ht="15.95" customHeight="1">
      <c r="A9" s="197"/>
      <c r="B9" s="197"/>
      <c r="C9" s="197"/>
      <c r="D9" s="197"/>
      <c r="E9" s="197"/>
      <c r="F9" s="197"/>
      <c r="G9" s="197"/>
      <c r="H9" s="197"/>
      <c r="I9" s="197"/>
      <c r="J9" s="197"/>
      <c r="K9" s="197"/>
      <c r="L9" s="197"/>
      <c r="M9" s="197"/>
      <c r="N9" s="201"/>
      <c r="O9" s="201"/>
      <c r="P9" s="201"/>
      <c r="Q9" s="201"/>
      <c r="R9" s="201"/>
      <c r="S9" s="201"/>
      <c r="T9" s="201"/>
      <c r="U9" s="197"/>
      <c r="V9" s="197"/>
      <c r="W9" s="197"/>
      <c r="X9" s="197"/>
      <c r="Y9" s="197"/>
      <c r="AB9" s="264" t="s">
        <v>857</v>
      </c>
      <c r="AC9" s="31"/>
      <c r="AD9" s="31"/>
      <c r="AE9" s="31"/>
      <c r="AF9" s="265"/>
      <c r="AG9" s="266">
        <v>7</v>
      </c>
    </row>
    <row r="10" spans="1:40" ht="15.95" customHeight="1">
      <c r="A10" s="197"/>
      <c r="B10" s="197"/>
      <c r="C10" s="197"/>
      <c r="D10" s="197"/>
      <c r="E10" s="197"/>
      <c r="F10" s="197"/>
      <c r="G10" s="197"/>
      <c r="H10" s="197"/>
      <c r="I10" s="197"/>
      <c r="J10" s="197"/>
      <c r="K10" s="197"/>
      <c r="L10" s="197"/>
      <c r="M10" s="197"/>
      <c r="N10" s="201"/>
      <c r="O10" s="201"/>
      <c r="P10" s="201"/>
      <c r="Q10" s="201"/>
      <c r="R10" s="201"/>
      <c r="S10" s="201"/>
      <c r="T10" s="201"/>
      <c r="U10" s="197"/>
      <c r="V10" s="197"/>
      <c r="W10" s="197"/>
      <c r="X10" s="197"/>
      <c r="Y10" s="197"/>
      <c r="AB10" s="264" t="s">
        <v>858</v>
      </c>
      <c r="AC10" s="31"/>
      <c r="AD10" s="31"/>
      <c r="AE10" s="31"/>
      <c r="AF10" s="265"/>
      <c r="AG10" s="266">
        <v>48</v>
      </c>
    </row>
    <row r="11" spans="1:40" ht="15.95" customHeight="1">
      <c r="A11" s="197"/>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AB11" s="264" t="s">
        <v>859</v>
      </c>
      <c r="AC11" s="31"/>
      <c r="AD11" s="31"/>
      <c r="AE11" s="31"/>
      <c r="AF11" s="265"/>
      <c r="AG11" s="266">
        <v>49</v>
      </c>
    </row>
    <row r="12" spans="1:40" ht="22.5" customHeight="1">
      <c r="A12" s="197"/>
      <c r="B12" s="197"/>
      <c r="C12" s="197"/>
      <c r="D12" s="197"/>
      <c r="E12" s="197"/>
      <c r="F12" s="197"/>
      <c r="G12" s="197"/>
      <c r="H12" s="197"/>
      <c r="I12" s="786"/>
      <c r="J12" s="786"/>
      <c r="K12" s="786"/>
      <c r="L12" s="786"/>
      <c r="M12" s="786"/>
      <c r="N12" s="786"/>
      <c r="O12" s="786"/>
      <c r="P12" s="786"/>
      <c r="Q12" s="786"/>
      <c r="R12" s="199"/>
      <c r="S12" s="197"/>
      <c r="T12" s="197"/>
      <c r="U12" s="197"/>
      <c r="V12" s="197"/>
      <c r="W12" s="197"/>
      <c r="X12" s="197"/>
      <c r="Y12" s="197"/>
      <c r="AB12" s="261" t="s">
        <v>860</v>
      </c>
      <c r="AC12" s="262"/>
      <c r="AD12" s="262"/>
      <c r="AE12" s="262"/>
      <c r="AF12" s="263"/>
      <c r="AG12" s="267">
        <v>3</v>
      </c>
    </row>
    <row r="13" spans="1:40" ht="15" customHeight="1">
      <c r="A13" s="197"/>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AB13" s="264" t="s">
        <v>1514</v>
      </c>
      <c r="AC13" s="31"/>
      <c r="AD13" s="31"/>
      <c r="AE13" s="31"/>
      <c r="AF13" s="265"/>
      <c r="AG13" s="268" t="s">
        <v>1564</v>
      </c>
      <c r="AH13" s="31"/>
      <c r="AI13" s="31"/>
      <c r="AJ13" s="31"/>
      <c r="AK13" s="31"/>
      <c r="AL13" s="31"/>
      <c r="AM13" s="31"/>
      <c r="AN13" s="265"/>
    </row>
  </sheetData>
  <mergeCells count="6">
    <mergeCell ref="I12:Q12"/>
    <mergeCell ref="AE4:AM4"/>
    <mergeCell ref="F2:K2"/>
    <mergeCell ref="F4:R4"/>
    <mergeCell ref="G5:R5"/>
    <mergeCell ref="F8:R8"/>
  </mergeCells>
  <phoneticPr fontId="4"/>
  <pageMargins left="0.7" right="0.7" top="0.75" bottom="0.75" header="0.3" footer="0.3"/>
  <pageSetup paperSiz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範囲指定印刷_封筒">
                <anchor moveWithCells="1" sizeWithCells="1">
                  <from>
                    <xdr:col>28</xdr:col>
                    <xdr:colOff>0</xdr:colOff>
                    <xdr:row>1</xdr:row>
                    <xdr:rowOff>66675</xdr:rowOff>
                  </from>
                  <to>
                    <xdr:col>30</xdr:col>
                    <xdr:colOff>0</xdr:colOff>
                    <xdr:row>1</xdr:row>
                    <xdr:rowOff>276225</xdr:rowOff>
                  </to>
                </anchor>
              </controlPr>
            </control>
          </mc:Choice>
        </mc:AlternateContent>
        <mc:AlternateContent xmlns:mc="http://schemas.openxmlformats.org/markup-compatibility/2006">
          <mc:Choice Requires="x14">
            <control shapeId="21506" r:id="rId5" name="Button 2">
              <controlPr defaultSize="0" print="0" autoFill="0" autoPict="0" macro="[0]!種類指定印刷_封筒">
                <anchor moveWithCells="1" sizeWithCells="1">
                  <from>
                    <xdr:col>28</xdr:col>
                    <xdr:colOff>0</xdr:colOff>
                    <xdr:row>4</xdr:row>
                    <xdr:rowOff>57150</xdr:rowOff>
                  </from>
                  <to>
                    <xdr:col>29</xdr:col>
                    <xdr:colOff>257175</xdr:colOff>
                    <xdr:row>4</xdr:row>
                    <xdr:rowOff>276225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1A07-B50D-4347-AC29-C3A7942A334E}">
  <sheetPr codeName="Sheet16">
    <pageSetUpPr fitToPage="1"/>
  </sheetPr>
  <dimension ref="A1:AB167"/>
  <sheetViews>
    <sheetView view="pageBreakPreview" zoomScale="60" zoomScaleNormal="60" workbookViewId="0">
      <selection activeCell="AC8" sqref="AC8"/>
    </sheetView>
  </sheetViews>
  <sheetFormatPr defaultRowHeight="24"/>
  <cols>
    <col min="1" max="1" width="10" style="293" customWidth="1"/>
    <col min="2" max="2" width="26.125" customWidth="1"/>
    <col min="3" max="3" width="6.75" style="297" customWidth="1"/>
    <col min="4" max="4" width="13" customWidth="1"/>
    <col min="5" max="8" width="4.25" customWidth="1"/>
    <col min="9" max="9" width="3.875" customWidth="1"/>
    <col min="10" max="18" width="4.25" customWidth="1"/>
    <col min="19" max="19" width="4.25" bestFit="1" customWidth="1"/>
    <col min="20" max="21" width="4.25" customWidth="1"/>
    <col min="22" max="23" width="5.125" customWidth="1"/>
    <col min="24" max="24" width="4.25" bestFit="1" customWidth="1"/>
    <col min="25" max="25" width="4.25" customWidth="1"/>
    <col min="26" max="26" width="56.375" customWidth="1"/>
  </cols>
  <sheetData>
    <row r="1" spans="1:28" ht="24.75">
      <c r="B1" s="799" t="s">
        <v>1598</v>
      </c>
      <c r="C1" s="799"/>
      <c r="D1" s="799"/>
      <c r="E1" s="799"/>
      <c r="F1" s="799"/>
      <c r="G1" s="799"/>
      <c r="H1" s="799"/>
      <c r="I1" s="799"/>
      <c r="J1" s="799"/>
      <c r="K1" s="799"/>
      <c r="L1" s="799"/>
      <c r="M1" s="799"/>
      <c r="N1" s="799"/>
      <c r="O1" s="799"/>
      <c r="P1" s="799"/>
      <c r="Q1" s="799"/>
      <c r="R1" s="799"/>
      <c r="S1" s="799"/>
      <c r="T1" s="799"/>
      <c r="U1" s="799"/>
      <c r="V1" s="799"/>
      <c r="W1" s="799"/>
      <c r="X1" s="799"/>
      <c r="Y1" s="799"/>
      <c r="Z1" s="799"/>
      <c r="AB1" t="s">
        <v>1661</v>
      </c>
    </row>
    <row r="2" spans="1:28">
      <c r="B2" s="273" t="s">
        <v>1599</v>
      </c>
      <c r="C2" s="274"/>
      <c r="D2" s="274"/>
      <c r="E2" s="274"/>
      <c r="F2" s="274"/>
      <c r="G2" s="274"/>
      <c r="H2" s="274"/>
      <c r="I2" s="274"/>
      <c r="J2" s="274"/>
      <c r="K2" s="274"/>
      <c r="L2" s="274"/>
      <c r="M2" s="274"/>
      <c r="N2" s="274"/>
      <c r="O2" s="274"/>
      <c r="P2" s="274"/>
      <c r="Q2" s="274"/>
      <c r="R2" s="274"/>
      <c r="S2" s="274"/>
      <c r="T2" s="274"/>
      <c r="U2" s="274"/>
      <c r="V2" s="274"/>
      <c r="W2" s="274"/>
      <c r="X2" s="274"/>
      <c r="Y2" s="274"/>
      <c r="Z2" s="274"/>
    </row>
    <row r="3" spans="1:28">
      <c r="B3" s="273" t="s">
        <v>1722</v>
      </c>
      <c r="C3" s="274"/>
      <c r="D3" s="274"/>
      <c r="E3" s="274"/>
      <c r="F3" s="274"/>
      <c r="G3" s="274"/>
      <c r="H3" s="274"/>
      <c r="I3" s="274"/>
      <c r="J3" s="274"/>
      <c r="K3" s="274"/>
      <c r="L3" s="274"/>
      <c r="M3" s="274"/>
      <c r="N3" s="274"/>
      <c r="O3" s="274"/>
      <c r="P3" s="274"/>
      <c r="Q3" s="274"/>
      <c r="R3" s="274"/>
      <c r="S3" s="274"/>
      <c r="T3" s="274"/>
      <c r="U3" s="274"/>
      <c r="V3" s="274"/>
      <c r="W3" s="274"/>
      <c r="X3" s="274"/>
      <c r="Y3" s="274"/>
      <c r="Z3" s="274"/>
    </row>
    <row r="4" spans="1:28">
      <c r="B4" s="273" t="s">
        <v>1582</v>
      </c>
      <c r="C4" s="274"/>
      <c r="D4" s="274"/>
      <c r="E4" s="274"/>
      <c r="F4" s="274"/>
      <c r="G4" s="274"/>
      <c r="H4" s="274"/>
      <c r="I4" s="274"/>
      <c r="J4" s="274"/>
      <c r="K4" s="274"/>
      <c r="L4" s="274"/>
      <c r="M4" s="274"/>
      <c r="N4" s="274"/>
      <c r="O4" s="274"/>
      <c r="P4" s="274"/>
      <c r="Q4" s="274"/>
      <c r="R4" s="274"/>
      <c r="S4" s="274"/>
      <c r="T4" s="274"/>
      <c r="U4" s="274"/>
      <c r="V4" s="274"/>
      <c r="W4" s="274"/>
      <c r="X4" s="274"/>
      <c r="Y4" s="274"/>
      <c r="Z4" s="300" t="s">
        <v>1725</v>
      </c>
      <c r="AB4" t="s">
        <v>1662</v>
      </c>
    </row>
    <row r="5" spans="1:28" hidden="1">
      <c r="B5" s="275">
        <v>2</v>
      </c>
      <c r="C5" s="275">
        <v>5</v>
      </c>
      <c r="D5" s="275">
        <v>8</v>
      </c>
      <c r="E5" s="275">
        <v>14</v>
      </c>
      <c r="F5" s="275">
        <v>15</v>
      </c>
      <c r="G5" s="275">
        <v>16</v>
      </c>
      <c r="H5" s="275">
        <v>17</v>
      </c>
      <c r="I5" s="275">
        <v>18</v>
      </c>
      <c r="J5" s="275">
        <v>19</v>
      </c>
      <c r="K5" s="275">
        <v>22</v>
      </c>
      <c r="L5" s="275">
        <v>23</v>
      </c>
      <c r="M5" s="275">
        <v>26</v>
      </c>
      <c r="N5" s="275">
        <v>27</v>
      </c>
      <c r="O5" s="275">
        <v>28</v>
      </c>
      <c r="P5" s="275">
        <v>29</v>
      </c>
      <c r="Q5" s="275">
        <v>30</v>
      </c>
      <c r="R5" s="275">
        <v>31</v>
      </c>
      <c r="S5" s="275">
        <v>32</v>
      </c>
      <c r="T5" s="275">
        <v>33</v>
      </c>
      <c r="U5" s="275">
        <v>35</v>
      </c>
      <c r="V5" s="275">
        <v>36</v>
      </c>
      <c r="W5" s="275">
        <v>37</v>
      </c>
      <c r="X5" s="275">
        <v>38</v>
      </c>
      <c r="Y5" s="275">
        <v>39</v>
      </c>
      <c r="Z5" s="276">
        <v>40</v>
      </c>
      <c r="AA5" s="198"/>
      <c r="AB5" s="198"/>
    </row>
    <row r="6" spans="1:28" ht="186.75">
      <c r="B6" s="277" t="s">
        <v>1583</v>
      </c>
      <c r="C6" s="277" t="s">
        <v>288</v>
      </c>
      <c r="D6" s="277" t="s">
        <v>1584</v>
      </c>
      <c r="E6" s="278" t="s">
        <v>292</v>
      </c>
      <c r="F6" s="278" t="s">
        <v>293</v>
      </c>
      <c r="G6" s="278" t="s">
        <v>1585</v>
      </c>
      <c r="H6" s="278" t="s">
        <v>294</v>
      </c>
      <c r="I6" s="279" t="s">
        <v>1586</v>
      </c>
      <c r="J6" s="278" t="s">
        <v>295</v>
      </c>
      <c r="K6" s="278" t="s">
        <v>298</v>
      </c>
      <c r="L6" s="278" t="s">
        <v>299</v>
      </c>
      <c r="M6" s="278" t="s">
        <v>302</v>
      </c>
      <c r="N6" s="278" t="s">
        <v>303</v>
      </c>
      <c r="O6" s="278" t="s">
        <v>304</v>
      </c>
      <c r="P6" s="278" t="s">
        <v>1587</v>
      </c>
      <c r="Q6" s="278" t="s">
        <v>1588</v>
      </c>
      <c r="R6" s="278" t="s">
        <v>1589</v>
      </c>
      <c r="S6" s="278" t="s">
        <v>1590</v>
      </c>
      <c r="T6" s="278" t="s">
        <v>305</v>
      </c>
      <c r="U6" s="278" t="s">
        <v>1591</v>
      </c>
      <c r="V6" s="289" t="s">
        <v>1481</v>
      </c>
      <c r="W6" s="289" t="s">
        <v>1345</v>
      </c>
      <c r="X6" s="278" t="s">
        <v>1592</v>
      </c>
      <c r="Y6" s="278" t="s">
        <v>1593</v>
      </c>
      <c r="Z6" s="277" t="s">
        <v>1594</v>
      </c>
    </row>
    <row r="7" spans="1:28">
      <c r="B7" s="800" t="s">
        <v>1595</v>
      </c>
      <c r="C7" s="801"/>
      <c r="D7" s="801"/>
      <c r="E7" s="801"/>
      <c r="F7" s="801"/>
      <c r="G7" s="801"/>
      <c r="H7" s="801"/>
      <c r="I7" s="801"/>
      <c r="J7" s="801"/>
      <c r="K7" s="801"/>
      <c r="L7" s="801"/>
      <c r="M7" s="801"/>
      <c r="N7" s="801"/>
      <c r="O7" s="801"/>
      <c r="P7" s="801"/>
      <c r="Q7" s="801"/>
      <c r="R7" s="801"/>
      <c r="S7" s="801"/>
      <c r="T7" s="801"/>
      <c r="U7" s="801"/>
      <c r="V7" s="801"/>
      <c r="W7" s="801"/>
      <c r="X7" s="801"/>
      <c r="Y7" s="801"/>
      <c r="Z7" s="802"/>
    </row>
    <row r="8" spans="1:28" ht="28.5">
      <c r="A8" s="294" t="s">
        <v>625</v>
      </c>
      <c r="B8" s="287" t="str">
        <f>VLOOKUP($A8,請求書等医療機関一覧用!$B:$AO,B$5,FALSE)</f>
        <v>あつしクリニック</v>
      </c>
      <c r="C8" s="288" t="str">
        <f>VLOOKUP($A8,請求書等医療機関一覧用!$B:$AO,C$5,FALSE)</f>
        <v>田水山</v>
      </c>
      <c r="D8" s="288" t="str">
        <f>VLOOKUP($A8,請求書等医療機関一覧用!$B:$AO,D$5,FALSE)</f>
        <v>850-7878</v>
      </c>
      <c r="E8" s="288" t="str">
        <f>VLOOKUP($A8,請求書等医療機関一覧用!$B:$AO,E$5,FALSE)</f>
        <v>×</v>
      </c>
      <c r="F8" s="288" t="str">
        <f>VLOOKUP($A8,請求書等医療機関一覧用!$B:$AO,F$5,FALSE)</f>
        <v>○</v>
      </c>
      <c r="G8" s="288" t="str">
        <f>VLOOKUP($A8,請求書等医療機関一覧用!$B:$AO,G$5,FALSE)</f>
        <v>○</v>
      </c>
      <c r="H8" s="288" t="str">
        <f>VLOOKUP($A8,請求書等医療機関一覧用!$B:$AO,H$5,FALSE)</f>
        <v>×</v>
      </c>
      <c r="I8" s="288" t="str">
        <f>VLOOKUP($A8,請求書等医療機関一覧用!$B:$AO,I$5,FALSE)</f>
        <v>○</v>
      </c>
      <c r="J8" s="288" t="str">
        <f>VLOOKUP($A8,請求書等医療機関一覧用!$B:$AO,J$5,FALSE)</f>
        <v>○</v>
      </c>
      <c r="K8" s="288" t="str">
        <f>VLOOKUP($A8,請求書等医療機関一覧用!$B:$AO,K$5,FALSE)</f>
        <v>×</v>
      </c>
      <c r="L8" s="288" t="str">
        <f>VLOOKUP($A8,請求書等医療機関一覧用!$B:$AO,L$5,FALSE)</f>
        <v>○</v>
      </c>
      <c r="M8" s="288" t="str">
        <f>VLOOKUP($A8,請求書等医療機関一覧用!$B:$AO,M$5,FALSE)</f>
        <v>○</v>
      </c>
      <c r="N8" s="288" t="str">
        <f>VLOOKUP($A8,請求書等医療機関一覧用!$B:$AO,N$5,FALSE)</f>
        <v>○</v>
      </c>
      <c r="O8" s="288" t="str">
        <f>VLOOKUP($A8,請求書等医療機関一覧用!$B:$AO,O$5,FALSE)</f>
        <v>○</v>
      </c>
      <c r="P8" s="288" t="str">
        <f>VLOOKUP($A8,請求書等医療機関一覧用!$B:$AO,P$5,FALSE)</f>
        <v>×</v>
      </c>
      <c r="Q8" s="288" t="str">
        <f>VLOOKUP($A8,請求書等医療機関一覧用!$B:$AO,Q$5,FALSE)</f>
        <v>×</v>
      </c>
      <c r="R8" s="288" t="str">
        <f>VLOOKUP($A8,請求書等医療機関一覧用!$B:$AO,R$5,FALSE)</f>
        <v>×</v>
      </c>
      <c r="S8" s="288" t="str">
        <f>VLOOKUP($A8,請求書等医療機関一覧用!$B:$AO,S$5,FALSE)</f>
        <v>○</v>
      </c>
      <c r="T8" s="288" t="str">
        <f>VLOOKUP($A8,請求書等医療機関一覧用!$B:$AO,T$5,FALSE)</f>
        <v>×</v>
      </c>
      <c r="U8" s="288" t="str">
        <f>VLOOKUP($A8,請求書等医療機関一覧用!$B:$AO,U$5,FALSE)</f>
        <v>○</v>
      </c>
      <c r="V8" s="288" t="str">
        <f>VLOOKUP($A8,請求書等医療機関一覧用!$B:$AO,V$5,FALSE)</f>
        <v>○</v>
      </c>
      <c r="W8" s="288" t="str">
        <f>VLOOKUP($A8,請求書等医療機関一覧用!$B:$AO,W$5,FALSE)</f>
        <v>○</v>
      </c>
      <c r="X8" s="288" t="str">
        <f>VLOOKUP($A8,請求書等医療機関一覧用!$B:$AO,X$5,FALSE)</f>
        <v>○</v>
      </c>
      <c r="Y8" s="288" t="str">
        <f>VLOOKUP($A8,請求書等医療機関一覧用!$B:$AO,Y$5,FALSE)</f>
        <v>○</v>
      </c>
      <c r="Z8" s="290" t="str">
        <f>IF(VLOOKUP($A8,請求書等医療機関一覧用!$B:$AO,Z$5,FALSE)="","",VLOOKUP($A8,請求書等医療機関一覧用!$B:$AO,Z$5,FALSE))</f>
        <v>小児インフルエンザ予防接種は3歳以上。高齢者新型コロナはかかりつけの方のみ。</v>
      </c>
      <c r="AA8">
        <f>ROW()-ROW(AA7)</f>
        <v>1</v>
      </c>
    </row>
    <row r="9" spans="1:28" ht="23.25">
      <c r="A9" s="294" t="s">
        <v>630</v>
      </c>
      <c r="B9" s="287" t="str">
        <f>VLOOKUP($A9,請求書等医療機関一覧用!$B:$AO,B$5,FALSE)</f>
        <v>飯田医院</v>
      </c>
      <c r="C9" s="288" t="str">
        <f>VLOOKUP($A9,請求書等医療機関一覧用!$B:$AO,C$5,FALSE)</f>
        <v>沼田</v>
      </c>
      <c r="D9" s="288" t="str">
        <f>VLOOKUP($A9,請求書等医療機関一覧用!$B:$AO,D$5,FALSE)</f>
        <v>866-0025</v>
      </c>
      <c r="E9" s="288" t="str">
        <f>VLOOKUP($A9,請求書等医療機関一覧用!$B:$AO,E$5,FALSE)</f>
        <v>×</v>
      </c>
      <c r="F9" s="288" t="str">
        <f>VLOOKUP($A9,請求書等医療機関一覧用!$B:$AO,F$5,FALSE)</f>
        <v>×</v>
      </c>
      <c r="G9" s="288" t="str">
        <f>VLOOKUP($A9,請求書等医療機関一覧用!$B:$AO,G$5,FALSE)</f>
        <v>×</v>
      </c>
      <c r="H9" s="288" t="str">
        <f>VLOOKUP($A9,請求書等医療機関一覧用!$B:$AO,H$5,FALSE)</f>
        <v>×</v>
      </c>
      <c r="I9" s="288" t="str">
        <f>VLOOKUP($A9,請求書等医療機関一覧用!$B:$AO,I$5,FALSE)</f>
        <v>×</v>
      </c>
      <c r="J9" s="288" t="str">
        <f>VLOOKUP($A9,請求書等医療機関一覧用!$B:$AO,J$5,FALSE)</f>
        <v>×</v>
      </c>
      <c r="K9" s="288" t="str">
        <f>VLOOKUP($A9,請求書等医療機関一覧用!$B:$AO,K$5,FALSE)</f>
        <v>×</v>
      </c>
      <c r="L9" s="288" t="str">
        <f>VLOOKUP($A9,請求書等医療機関一覧用!$B:$AO,L$5,FALSE)</f>
        <v>×</v>
      </c>
      <c r="M9" s="288" t="str">
        <f>VLOOKUP($A9,請求書等医療機関一覧用!$B:$AO,M$5,FALSE)</f>
        <v>×</v>
      </c>
      <c r="N9" s="288" t="str">
        <f>VLOOKUP($A9,請求書等医療機関一覧用!$B:$AO,N$5,FALSE)</f>
        <v>×</v>
      </c>
      <c r="O9" s="288" t="str">
        <f>VLOOKUP($A9,請求書等医療機関一覧用!$B:$AO,O$5,FALSE)</f>
        <v>×</v>
      </c>
      <c r="P9" s="288" t="str">
        <f>VLOOKUP($A9,請求書等医療機関一覧用!$B:$AO,P$5,FALSE)</f>
        <v>×</v>
      </c>
      <c r="Q9" s="288" t="str">
        <f>VLOOKUP($A9,請求書等医療機関一覧用!$B:$AO,Q$5,FALSE)</f>
        <v>×</v>
      </c>
      <c r="R9" s="288" t="str">
        <f>VLOOKUP($A9,請求書等医療機関一覧用!$B:$AO,R$5,FALSE)</f>
        <v>×</v>
      </c>
      <c r="S9" s="288" t="str">
        <f>VLOOKUP($A9,請求書等医療機関一覧用!$B:$AO,S$5,FALSE)</f>
        <v>×</v>
      </c>
      <c r="T9" s="288" t="str">
        <f>VLOOKUP($A9,請求書等医療機関一覧用!$B:$AO,T$5,FALSE)</f>
        <v>×</v>
      </c>
      <c r="U9" s="288" t="str">
        <f>VLOOKUP($A9,請求書等医療機関一覧用!$B:$AO,U$5,FALSE)</f>
        <v>×</v>
      </c>
      <c r="V9" s="288" t="str">
        <f>VLOOKUP($A9,請求書等医療機関一覧用!$B:$AO,V$5,FALSE)</f>
        <v>×</v>
      </c>
      <c r="W9" s="288" t="str">
        <f>VLOOKUP($A9,請求書等医療機関一覧用!$B:$AO,W$5,FALSE)</f>
        <v>×</v>
      </c>
      <c r="X9" s="288" t="str">
        <f>VLOOKUP($A9,請求書等医療機関一覧用!$B:$AO,X$5,FALSE)</f>
        <v>×</v>
      </c>
      <c r="Y9" s="288" t="str">
        <f>VLOOKUP($A9,請求書等医療機関一覧用!$B:$AO,Y$5,FALSE)</f>
        <v>×</v>
      </c>
      <c r="Z9" s="290" t="str">
        <f>IF(VLOOKUP($A9,請求書等医療機関一覧用!$B:$AO,Z$5,FALSE)="","",VLOOKUP($A9,請求書等医療機関一覧用!$B:$AO,Z$5,FALSE))</f>
        <v>令和７年７月から休診</v>
      </c>
      <c r="AA9">
        <v>2</v>
      </c>
    </row>
    <row r="10" spans="1:28" ht="23.25">
      <c r="A10" s="294" t="s">
        <v>631</v>
      </c>
      <c r="B10" s="287" t="str">
        <f>VLOOKUP($A10,請求書等医療機関一覧用!$B:$AO,B$5,FALSE)</f>
        <v>飯村医院</v>
      </c>
      <c r="C10" s="288" t="str">
        <f>VLOOKUP($A10,請求書等医療機関一覧用!$B:$AO,C$5,FALSE)</f>
        <v>北条</v>
      </c>
      <c r="D10" s="288" t="str">
        <f>VLOOKUP($A10,請求書等医療機関一覧用!$B:$AO,D$5,FALSE)</f>
        <v>867-0068</v>
      </c>
      <c r="E10" s="288" t="str">
        <f>VLOOKUP($A10,請求書等医療機関一覧用!$B:$AO,E$5,FALSE)</f>
        <v>○</v>
      </c>
      <c r="F10" s="288" t="str">
        <f>VLOOKUP($A10,請求書等医療機関一覧用!$B:$AO,F$5,FALSE)</f>
        <v>○</v>
      </c>
      <c r="G10" s="288" t="str">
        <f>VLOOKUP($A10,請求書等医療機関一覧用!$B:$AO,G$5,FALSE)</f>
        <v>○</v>
      </c>
      <c r="H10" s="288" t="str">
        <f>VLOOKUP($A10,請求書等医療機関一覧用!$B:$AO,H$5,FALSE)</f>
        <v>○</v>
      </c>
      <c r="I10" s="288" t="str">
        <f>VLOOKUP($A10,請求書等医療機関一覧用!$B:$AO,I$5,FALSE)</f>
        <v>○</v>
      </c>
      <c r="J10" s="288" t="str">
        <f>VLOOKUP($A10,請求書等医療機関一覧用!$B:$AO,J$5,FALSE)</f>
        <v>○</v>
      </c>
      <c r="K10" s="288" t="str">
        <f>VLOOKUP($A10,請求書等医療機関一覧用!$B:$AO,K$5,FALSE)</f>
        <v>○</v>
      </c>
      <c r="L10" s="288" t="str">
        <f>VLOOKUP($A10,請求書等医療機関一覧用!$B:$AO,L$5,FALSE)</f>
        <v>○</v>
      </c>
      <c r="M10" s="288" t="str">
        <f>VLOOKUP($A10,請求書等医療機関一覧用!$B:$AO,M$5,FALSE)</f>
        <v>○</v>
      </c>
      <c r="N10" s="288" t="str">
        <f>VLOOKUP($A10,請求書等医療機関一覧用!$B:$AO,N$5,FALSE)</f>
        <v>○</v>
      </c>
      <c r="O10" s="288" t="str">
        <f>VLOOKUP($A10,請求書等医療機関一覧用!$B:$AO,O$5,FALSE)</f>
        <v>○</v>
      </c>
      <c r="P10" s="288" t="str">
        <f>VLOOKUP($A10,請求書等医療機関一覧用!$B:$AO,P$5,FALSE)</f>
        <v>○</v>
      </c>
      <c r="Q10" s="288" t="str">
        <f>VLOOKUP($A10,請求書等医療機関一覧用!$B:$AO,Q$5,FALSE)</f>
        <v>○</v>
      </c>
      <c r="R10" s="288" t="str">
        <f>VLOOKUP($A10,請求書等医療機関一覧用!$B:$AO,R$5,FALSE)</f>
        <v>○</v>
      </c>
      <c r="S10" s="288" t="str">
        <f>VLOOKUP($A10,請求書等医療機関一覧用!$B:$AO,S$5,FALSE)</f>
        <v>○</v>
      </c>
      <c r="T10" s="288" t="str">
        <f>VLOOKUP($A10,請求書等医療機関一覧用!$B:$AO,T$5,FALSE)</f>
        <v>○</v>
      </c>
      <c r="U10" s="288" t="str">
        <f>VLOOKUP($A10,請求書等医療機関一覧用!$B:$AO,U$5,FALSE)</f>
        <v>○</v>
      </c>
      <c r="V10" s="288" t="str">
        <f>VLOOKUP($A10,請求書等医療機関一覧用!$B:$AO,V$5,FALSE)</f>
        <v>○</v>
      </c>
      <c r="W10" s="288" t="str">
        <f>VLOOKUP($A10,請求書等医療機関一覧用!$B:$AO,W$5,FALSE)</f>
        <v>○</v>
      </c>
      <c r="X10" s="288" t="str">
        <f>VLOOKUP($A10,請求書等医療機関一覧用!$B:$AO,X$5,FALSE)</f>
        <v>○</v>
      </c>
      <c r="Y10" s="288" t="str">
        <f>VLOOKUP($A10,請求書等医療機関一覧用!$B:$AO,Y$5,FALSE)</f>
        <v>○</v>
      </c>
      <c r="Z10" s="290" t="str">
        <f>IF(VLOOKUP($A10,請求書等医療機関一覧用!$B:$AO,Z$5,FALSE)="","",VLOOKUP($A10,請求書等医療機関一覧用!$B:$AO,Z$5,FALSE))</f>
        <v/>
      </c>
      <c r="AA10">
        <v>3</v>
      </c>
    </row>
    <row r="11" spans="1:28" ht="23.25">
      <c r="A11" s="294" t="s">
        <v>647</v>
      </c>
      <c r="B11" s="287" t="str">
        <f>VLOOKUP($A11,請求書等医療機関一覧用!$B:$AO,B$5,FALSE)</f>
        <v>小倉医院</v>
      </c>
      <c r="C11" s="288" t="str">
        <f>VLOOKUP($A11,請求書等医療機関一覧用!$B:$AO,C$5,FALSE)</f>
        <v>沼田</v>
      </c>
      <c r="D11" s="288" t="str">
        <f>VLOOKUP($A11,請求書等医療機関一覧用!$B:$AO,D$5,FALSE)</f>
        <v>866-0108</v>
      </c>
      <c r="E11" s="288" t="str">
        <f>VLOOKUP($A11,請求書等医療機関一覧用!$B:$AO,E$5,FALSE)</f>
        <v>○</v>
      </c>
      <c r="F11" s="288" t="str">
        <f>VLOOKUP($A11,請求書等医療機関一覧用!$B:$AO,F$5,FALSE)</f>
        <v>○</v>
      </c>
      <c r="G11" s="288" t="str">
        <f>VLOOKUP($A11,請求書等医療機関一覧用!$B:$AO,G$5,FALSE)</f>
        <v>○</v>
      </c>
      <c r="H11" s="288" t="str">
        <f>VLOOKUP($A11,請求書等医療機関一覧用!$B:$AO,H$5,FALSE)</f>
        <v>○</v>
      </c>
      <c r="I11" s="288" t="str">
        <f>VLOOKUP($A11,請求書等医療機関一覧用!$B:$AO,I$5,FALSE)</f>
        <v>○</v>
      </c>
      <c r="J11" s="288" t="str">
        <f>VLOOKUP($A11,請求書等医療機関一覧用!$B:$AO,J$5,FALSE)</f>
        <v>○</v>
      </c>
      <c r="K11" s="288" t="str">
        <f>VLOOKUP($A11,請求書等医療機関一覧用!$B:$AO,K$5,FALSE)</f>
        <v>○</v>
      </c>
      <c r="L11" s="288" t="str">
        <f>VLOOKUP($A11,請求書等医療機関一覧用!$B:$AO,L$5,FALSE)</f>
        <v>○</v>
      </c>
      <c r="M11" s="288" t="str">
        <f>VLOOKUP($A11,請求書等医療機関一覧用!$B:$AO,M$5,FALSE)</f>
        <v>○</v>
      </c>
      <c r="N11" s="288" t="str">
        <f>VLOOKUP($A11,請求書等医療機関一覧用!$B:$AO,N$5,FALSE)</f>
        <v>○</v>
      </c>
      <c r="O11" s="288" t="str">
        <f>VLOOKUP($A11,請求書等医療機関一覧用!$B:$AO,O$5,FALSE)</f>
        <v>○</v>
      </c>
      <c r="P11" s="288" t="str">
        <f>VLOOKUP($A11,請求書等医療機関一覧用!$B:$AO,P$5,FALSE)</f>
        <v>×</v>
      </c>
      <c r="Q11" s="288" t="str">
        <f>VLOOKUP($A11,請求書等医療機関一覧用!$B:$AO,Q$5,FALSE)</f>
        <v>×</v>
      </c>
      <c r="R11" s="288" t="str">
        <f>VLOOKUP($A11,請求書等医療機関一覧用!$B:$AO,R$5,FALSE)</f>
        <v>○</v>
      </c>
      <c r="S11" s="288" t="str">
        <f>VLOOKUP($A11,請求書等医療機関一覧用!$B:$AO,S$5,FALSE)</f>
        <v>○</v>
      </c>
      <c r="T11" s="288" t="str">
        <f>VLOOKUP($A11,請求書等医療機関一覧用!$B:$AO,T$5,FALSE)</f>
        <v>○</v>
      </c>
      <c r="U11" s="288" t="str">
        <f>VLOOKUP($A11,請求書等医療機関一覧用!$B:$AO,U$5,FALSE)</f>
        <v>○</v>
      </c>
      <c r="V11" s="288" t="str">
        <f>VLOOKUP($A11,請求書等医療機関一覧用!$B:$AO,V$5,FALSE)</f>
        <v>×</v>
      </c>
      <c r="W11" s="288" t="str">
        <f>VLOOKUP($A11,請求書等医療機関一覧用!$B:$AO,W$5,FALSE)</f>
        <v>○</v>
      </c>
      <c r="X11" s="288" t="str">
        <f>VLOOKUP($A11,請求書等医療機関一覧用!$B:$AO,X$5,FALSE)</f>
        <v>○</v>
      </c>
      <c r="Y11" s="288" t="str">
        <f>VLOOKUP($A11,請求書等医療機関一覧用!$B:$AO,Y$5,FALSE)</f>
        <v>○</v>
      </c>
      <c r="Z11" s="290" t="str">
        <f>IF(VLOOKUP($A11,請求書等医療機関一覧用!$B:$AO,Z$5,FALSE)="","",VLOOKUP($A11,請求書等医療機関一覧用!$B:$AO,Z$5,FALSE))</f>
        <v>かかりつけの方のみ</v>
      </c>
      <c r="AA11">
        <v>4</v>
      </c>
    </row>
    <row r="12" spans="1:28" ht="23.25">
      <c r="A12" s="294" t="s">
        <v>648</v>
      </c>
      <c r="B12" s="287" t="str">
        <f>VLOOKUP($A12,請求書等医療機関一覧用!$B:$AO,B$5,FALSE)</f>
        <v>小田内科クリニック</v>
      </c>
      <c r="C12" s="288" t="str">
        <f>VLOOKUP($A12,請求書等医療機関一覧用!$B:$AO,C$5,FALSE)</f>
        <v>小田</v>
      </c>
      <c r="D12" s="288" t="str">
        <f>VLOOKUP($A12,請求書等医療機関一覧用!$B:$AO,D$5,FALSE)</f>
        <v>867-2471</v>
      </c>
      <c r="E12" s="288" t="str">
        <f>VLOOKUP($A12,請求書等医療機関一覧用!$B:$AO,E$5,FALSE)</f>
        <v>×</v>
      </c>
      <c r="F12" s="288" t="str">
        <f>VLOOKUP($A12,請求書等医療機関一覧用!$B:$AO,F$5,FALSE)</f>
        <v>○</v>
      </c>
      <c r="G12" s="288" t="str">
        <f>VLOOKUP($A12,請求書等医療機関一覧用!$B:$AO,G$5,FALSE)</f>
        <v>○</v>
      </c>
      <c r="H12" s="288" t="str">
        <f>VLOOKUP($A12,請求書等医療機関一覧用!$B:$AO,H$5,FALSE)</f>
        <v>×</v>
      </c>
      <c r="I12" s="288" t="str">
        <f>VLOOKUP($A12,請求書等医療機関一覧用!$B:$AO,I$5,FALSE)</f>
        <v>○</v>
      </c>
      <c r="J12" s="288" t="str">
        <f>VLOOKUP($A12,請求書等医療機関一覧用!$B:$AO,J$5,FALSE)</f>
        <v>○</v>
      </c>
      <c r="K12" s="288" t="str">
        <f>VLOOKUP($A12,請求書等医療機関一覧用!$B:$AO,K$5,FALSE)</f>
        <v>×</v>
      </c>
      <c r="L12" s="288" t="str">
        <f>VLOOKUP($A12,請求書等医療機関一覧用!$B:$AO,L$5,FALSE)</f>
        <v>○</v>
      </c>
      <c r="M12" s="288" t="str">
        <f>VLOOKUP($A12,請求書等医療機関一覧用!$B:$AO,M$5,FALSE)</f>
        <v>○</v>
      </c>
      <c r="N12" s="288" t="str">
        <f>VLOOKUP($A12,請求書等医療機関一覧用!$B:$AO,N$5,FALSE)</f>
        <v>○</v>
      </c>
      <c r="O12" s="288" t="str">
        <f>VLOOKUP($A12,請求書等医療機関一覧用!$B:$AO,O$5,FALSE)</f>
        <v>○</v>
      </c>
      <c r="P12" s="288" t="str">
        <f>VLOOKUP($A12,請求書等医療機関一覧用!$B:$AO,P$5,FALSE)</f>
        <v>○</v>
      </c>
      <c r="Q12" s="288" t="str">
        <f>VLOOKUP($A12,請求書等医療機関一覧用!$B:$AO,Q$5,FALSE)</f>
        <v>○</v>
      </c>
      <c r="R12" s="288" t="str">
        <f>VLOOKUP($A12,請求書等医療機関一覧用!$B:$AO,R$5,FALSE)</f>
        <v>○</v>
      </c>
      <c r="S12" s="288" t="str">
        <f>VLOOKUP($A12,請求書等医療機関一覧用!$B:$AO,S$5,FALSE)</f>
        <v>○</v>
      </c>
      <c r="T12" s="288" t="str">
        <f>VLOOKUP($A12,請求書等医療機関一覧用!$B:$AO,T$5,FALSE)</f>
        <v>○</v>
      </c>
      <c r="U12" s="288" t="str">
        <f>VLOOKUP($A12,請求書等医療機関一覧用!$B:$AO,U$5,FALSE)</f>
        <v>○</v>
      </c>
      <c r="V12" s="288" t="str">
        <f>VLOOKUP($A12,請求書等医療機関一覧用!$B:$AO,V$5,FALSE)</f>
        <v>○</v>
      </c>
      <c r="W12" s="288" t="str">
        <f>VLOOKUP($A12,請求書等医療機関一覧用!$B:$AO,W$5,FALSE)</f>
        <v>○</v>
      </c>
      <c r="X12" s="288" t="str">
        <f>VLOOKUP($A12,請求書等医療機関一覧用!$B:$AO,X$5,FALSE)</f>
        <v>○</v>
      </c>
      <c r="Y12" s="288" t="str">
        <f>VLOOKUP($A12,請求書等医療機関一覧用!$B:$AO,Y$5,FALSE)</f>
        <v>×</v>
      </c>
      <c r="Z12" s="290" t="str">
        <f>IF(VLOOKUP($A12,請求書等医療機関一覧用!$B:$AO,Z$5,FALSE)="","",VLOOKUP($A12,請求書等医療機関一覧用!$B:$AO,Z$5,FALSE))</f>
        <v>1歳以上。小児インフルエンザのみ経験のある３歳以上。</v>
      </c>
      <c r="AA12">
        <v>5</v>
      </c>
    </row>
    <row r="13" spans="1:28" ht="23.25">
      <c r="A13" s="294" t="s">
        <v>659</v>
      </c>
      <c r="B13" s="287" t="str">
        <f>VLOOKUP($A13,請求書等医療機関一覧用!$B:$AO,B$5,FALSE)</f>
        <v>木村クリニック</v>
      </c>
      <c r="C13" s="288" t="str">
        <f>VLOOKUP($A13,請求書等医療機関一覧用!$B:$AO,C$5,FALSE)</f>
        <v>作谷</v>
      </c>
      <c r="D13" s="288" t="str">
        <f>VLOOKUP($A13,請求書等医療機関一覧用!$B:$AO,D$5,FALSE)</f>
        <v>869-1211</v>
      </c>
      <c r="E13" s="288" t="str">
        <f>VLOOKUP($A13,請求書等医療機関一覧用!$B:$AO,E$5,FALSE)</f>
        <v>○</v>
      </c>
      <c r="F13" s="288" t="str">
        <f>VLOOKUP($A13,請求書等医療機関一覧用!$B:$AO,F$5,FALSE)</f>
        <v>○</v>
      </c>
      <c r="G13" s="288" t="str">
        <f>VLOOKUP($A13,請求書等医療機関一覧用!$B:$AO,G$5,FALSE)</f>
        <v>○</v>
      </c>
      <c r="H13" s="288" t="str">
        <f>VLOOKUP($A13,請求書等医療機関一覧用!$B:$AO,H$5,FALSE)</f>
        <v>○</v>
      </c>
      <c r="I13" s="288" t="str">
        <f>VLOOKUP($A13,請求書等医療機関一覧用!$B:$AO,I$5,FALSE)</f>
        <v>○</v>
      </c>
      <c r="J13" s="288" t="str">
        <f>VLOOKUP($A13,請求書等医療機関一覧用!$B:$AO,J$5,FALSE)</f>
        <v>○</v>
      </c>
      <c r="K13" s="288" t="str">
        <f>VLOOKUP($A13,請求書等医療機関一覧用!$B:$AO,K$5,FALSE)</f>
        <v>○</v>
      </c>
      <c r="L13" s="288" t="str">
        <f>VLOOKUP($A13,請求書等医療機関一覧用!$B:$AO,L$5,FALSE)</f>
        <v>○</v>
      </c>
      <c r="M13" s="288" t="str">
        <f>VLOOKUP($A13,請求書等医療機関一覧用!$B:$AO,M$5,FALSE)</f>
        <v>○</v>
      </c>
      <c r="N13" s="288" t="str">
        <f>VLOOKUP($A13,請求書等医療機関一覧用!$B:$AO,N$5,FALSE)</f>
        <v>○</v>
      </c>
      <c r="O13" s="288" t="str">
        <f>VLOOKUP($A13,請求書等医療機関一覧用!$B:$AO,O$5,FALSE)</f>
        <v>○</v>
      </c>
      <c r="P13" s="288" t="str">
        <f>VLOOKUP($A13,請求書等医療機関一覧用!$B:$AO,P$5,FALSE)</f>
        <v>×</v>
      </c>
      <c r="Q13" s="288" t="str">
        <f>VLOOKUP($A13,請求書等医療機関一覧用!$B:$AO,Q$5,FALSE)</f>
        <v>×</v>
      </c>
      <c r="R13" s="288" t="str">
        <f>VLOOKUP($A13,請求書等医療機関一覧用!$B:$AO,R$5,FALSE)</f>
        <v>×</v>
      </c>
      <c r="S13" s="288" t="str">
        <f>VLOOKUP($A13,請求書等医療機関一覧用!$B:$AO,S$5,FALSE)</f>
        <v>○</v>
      </c>
      <c r="T13" s="288" t="str">
        <f>VLOOKUP($A13,請求書等医療機関一覧用!$B:$AO,T$5,FALSE)</f>
        <v>○</v>
      </c>
      <c r="U13" s="288" t="str">
        <f>VLOOKUP($A13,請求書等医療機関一覧用!$B:$AO,U$5,FALSE)</f>
        <v>○</v>
      </c>
      <c r="V13" s="288" t="str">
        <f>VLOOKUP($A13,請求書等医療機関一覧用!$B:$AO,V$5,FALSE)</f>
        <v>○</v>
      </c>
      <c r="W13" s="288" t="str">
        <f>VLOOKUP($A13,請求書等医療機関一覧用!$B:$AO,W$5,FALSE)</f>
        <v>○</v>
      </c>
      <c r="X13" s="288" t="str">
        <f>VLOOKUP($A13,請求書等医療機関一覧用!$B:$AO,X$5,FALSE)</f>
        <v>○</v>
      </c>
      <c r="Y13" s="288" t="str">
        <f>VLOOKUP($A13,請求書等医療機関一覧用!$B:$AO,Y$5,FALSE)</f>
        <v>○</v>
      </c>
      <c r="Z13" s="290" t="str">
        <f>IF(VLOOKUP($A13,請求書等医療機関一覧用!$B:$AO,Z$5,FALSE)="","",VLOOKUP($A13,請求書等医療機関一覧用!$B:$AO,Z$5,FALSE))</f>
        <v/>
      </c>
      <c r="AA13">
        <v>6</v>
      </c>
    </row>
    <row r="14" spans="1:28" ht="23.25">
      <c r="A14" s="294" t="s">
        <v>670</v>
      </c>
      <c r="B14" s="287" t="str">
        <f>VLOOKUP($A14,請求書等医療機関一覧用!$B:$AO,B$5,FALSE)</f>
        <v>酒寄医院</v>
      </c>
      <c r="C14" s="288" t="str">
        <f>VLOOKUP($A14,請求書等医療機関一覧用!$B:$AO,C$5,FALSE)</f>
        <v>国松</v>
      </c>
      <c r="D14" s="288" t="str">
        <f>VLOOKUP($A14,請求書等医療機関一覧用!$B:$AO,D$5,FALSE)</f>
        <v>866-0106</v>
      </c>
      <c r="E14" s="288" t="str">
        <f>VLOOKUP($A14,請求書等医療機関一覧用!$B:$AO,E$5,FALSE)</f>
        <v>×</v>
      </c>
      <c r="F14" s="288" t="str">
        <f>VLOOKUP($A14,請求書等医療機関一覧用!$B:$AO,F$5,FALSE)</f>
        <v>×</v>
      </c>
      <c r="G14" s="288" t="str">
        <f>VLOOKUP($A14,請求書等医療機関一覧用!$B:$AO,G$5,FALSE)</f>
        <v>×</v>
      </c>
      <c r="H14" s="288" t="str">
        <f>VLOOKUP($A14,請求書等医療機関一覧用!$B:$AO,H$5,FALSE)</f>
        <v>×</v>
      </c>
      <c r="I14" s="288" t="str">
        <f>VLOOKUP($A14,請求書等医療機関一覧用!$B:$AO,I$5,FALSE)</f>
        <v>×</v>
      </c>
      <c r="J14" s="288" t="str">
        <f>VLOOKUP($A14,請求書等医療機関一覧用!$B:$AO,J$5,FALSE)</f>
        <v>×</v>
      </c>
      <c r="K14" s="288" t="str">
        <f>VLOOKUP($A14,請求書等医療機関一覧用!$B:$AO,K$5,FALSE)</f>
        <v>×</v>
      </c>
      <c r="L14" s="288" t="str">
        <f>VLOOKUP($A14,請求書等医療機関一覧用!$B:$AO,L$5,FALSE)</f>
        <v>○</v>
      </c>
      <c r="M14" s="288" t="str">
        <f>VLOOKUP($A14,請求書等医療機関一覧用!$B:$AO,M$5,FALSE)</f>
        <v>×</v>
      </c>
      <c r="N14" s="288" t="str">
        <f>VLOOKUP($A14,請求書等医療機関一覧用!$B:$AO,N$5,FALSE)</f>
        <v>×</v>
      </c>
      <c r="O14" s="288" t="str">
        <f>VLOOKUP($A14,請求書等医療機関一覧用!$B:$AO,O$5,FALSE)</f>
        <v>○</v>
      </c>
      <c r="P14" s="288" t="str">
        <f>VLOOKUP($A14,請求書等医療機関一覧用!$B:$AO,P$5,FALSE)</f>
        <v>×</v>
      </c>
      <c r="Q14" s="288" t="str">
        <f>VLOOKUP($A14,請求書等医療機関一覧用!$B:$AO,Q$5,FALSE)</f>
        <v>○</v>
      </c>
      <c r="R14" s="288" t="str">
        <f>VLOOKUP($A14,請求書等医療機関一覧用!$B:$AO,R$5,FALSE)</f>
        <v>○</v>
      </c>
      <c r="S14" s="288" t="str">
        <f>VLOOKUP($A14,請求書等医療機関一覧用!$B:$AO,S$5,FALSE)</f>
        <v>○</v>
      </c>
      <c r="T14" s="288" t="str">
        <f>VLOOKUP($A14,請求書等医療機関一覧用!$B:$AO,T$5,FALSE)</f>
        <v>○</v>
      </c>
      <c r="U14" s="288" t="str">
        <f>VLOOKUP($A14,請求書等医療機関一覧用!$B:$AO,U$5,FALSE)</f>
        <v>○</v>
      </c>
      <c r="V14" s="288" t="str">
        <f>VLOOKUP($A14,請求書等医療機関一覧用!$B:$AO,V$5,FALSE)</f>
        <v>○</v>
      </c>
      <c r="W14" s="288" t="str">
        <f>VLOOKUP($A14,請求書等医療機関一覧用!$B:$AO,W$5,FALSE)</f>
        <v>○</v>
      </c>
      <c r="X14" s="288" t="str">
        <f>VLOOKUP($A14,請求書等医療機関一覧用!$B:$AO,X$5,FALSE)</f>
        <v>○</v>
      </c>
      <c r="Y14" s="288" t="str">
        <f>VLOOKUP($A14,請求書等医療機関一覧用!$B:$AO,Y$5,FALSE)</f>
        <v>○</v>
      </c>
      <c r="Z14" s="290" t="str">
        <f>IF(VLOOKUP($A14,請求書等医療機関一覧用!$B:$AO,Z$5,FALSE)="","",VLOOKUP($A14,請求書等医療機関一覧用!$B:$AO,Z$5,FALSE))</f>
        <v>３歳以上</v>
      </c>
      <c r="AA14">
        <v>7</v>
      </c>
    </row>
    <row r="15" spans="1:28" ht="23.25">
      <c r="A15" s="294" t="s">
        <v>709</v>
      </c>
      <c r="B15" s="287" t="str">
        <f>VLOOKUP($A15,請求書等医療機関一覧用!$B:$AO,B$5,FALSE)</f>
        <v>筑波中央病院</v>
      </c>
      <c r="C15" s="288" t="str">
        <f>VLOOKUP($A15,請求書等医療機関一覧用!$B:$AO,C$5,FALSE)</f>
        <v>北条</v>
      </c>
      <c r="D15" s="288" t="str">
        <f>VLOOKUP($A15,請求書等医療機関一覧用!$B:$AO,D$5,FALSE)</f>
        <v>867-1211</v>
      </c>
      <c r="E15" s="288" t="str">
        <f>VLOOKUP($A15,請求書等医療機関一覧用!$B:$AO,E$5,FALSE)</f>
        <v>×</v>
      </c>
      <c r="F15" s="288" t="str">
        <f>VLOOKUP($A15,請求書等医療機関一覧用!$B:$AO,F$5,FALSE)</f>
        <v>×</v>
      </c>
      <c r="G15" s="288" t="str">
        <f>VLOOKUP($A15,請求書等医療機関一覧用!$B:$AO,G$5,FALSE)</f>
        <v>×</v>
      </c>
      <c r="H15" s="288" t="str">
        <f>VLOOKUP($A15,請求書等医療機関一覧用!$B:$AO,H$5,FALSE)</f>
        <v>×</v>
      </c>
      <c r="I15" s="288" t="str">
        <f>VLOOKUP($A15,請求書等医療機関一覧用!$B:$AO,I$5,FALSE)</f>
        <v>×</v>
      </c>
      <c r="J15" s="288" t="str">
        <f>VLOOKUP($A15,請求書等医療機関一覧用!$B:$AO,J$5,FALSE)</f>
        <v>×</v>
      </c>
      <c r="K15" s="288" t="str">
        <f>VLOOKUP($A15,請求書等医療機関一覧用!$B:$AO,K$5,FALSE)</f>
        <v>×</v>
      </c>
      <c r="L15" s="288" t="str">
        <f>VLOOKUP($A15,請求書等医療機関一覧用!$B:$AO,L$5,FALSE)</f>
        <v>×</v>
      </c>
      <c r="M15" s="288" t="str">
        <f>VLOOKUP($A15,請求書等医療機関一覧用!$B:$AO,M$5,FALSE)</f>
        <v>×</v>
      </c>
      <c r="N15" s="288" t="str">
        <f>VLOOKUP($A15,請求書等医療機関一覧用!$B:$AO,N$5,FALSE)</f>
        <v>×</v>
      </c>
      <c r="O15" s="288" t="str">
        <f>VLOOKUP($A15,請求書等医療機関一覧用!$B:$AO,O$5,FALSE)</f>
        <v>×</v>
      </c>
      <c r="P15" s="288" t="str">
        <f>VLOOKUP($A15,請求書等医療機関一覧用!$B:$AO,P$5,FALSE)</f>
        <v>×</v>
      </c>
      <c r="Q15" s="288" t="str">
        <f>VLOOKUP($A15,請求書等医療機関一覧用!$B:$AO,Q$5,FALSE)</f>
        <v>×</v>
      </c>
      <c r="R15" s="288" t="str">
        <f>VLOOKUP($A15,請求書等医療機関一覧用!$B:$AO,R$5,FALSE)</f>
        <v>×</v>
      </c>
      <c r="S15" s="288" t="str">
        <f>VLOOKUP($A15,請求書等医療機関一覧用!$B:$AO,S$5,FALSE)</f>
        <v>○</v>
      </c>
      <c r="T15" s="288" t="str">
        <f>VLOOKUP($A15,請求書等医療機関一覧用!$B:$AO,T$5,FALSE)</f>
        <v>×</v>
      </c>
      <c r="U15" s="288" t="str">
        <f>VLOOKUP($A15,請求書等医療機関一覧用!$B:$AO,U$5,FALSE)</f>
        <v>○</v>
      </c>
      <c r="V15" s="288" t="str">
        <f>VLOOKUP($A15,請求書等医療機関一覧用!$B:$AO,V$5,FALSE)</f>
        <v>○</v>
      </c>
      <c r="W15" s="288" t="str">
        <f>VLOOKUP($A15,請求書等医療機関一覧用!$B:$AO,W$5,FALSE)</f>
        <v>○</v>
      </c>
      <c r="X15" s="288" t="str">
        <f>VLOOKUP($A15,請求書等医療機関一覧用!$B:$AO,X$5,FALSE)</f>
        <v>○</v>
      </c>
      <c r="Y15" s="288" t="str">
        <f>VLOOKUP($A15,請求書等医療機関一覧用!$B:$AO,Y$5,FALSE)</f>
        <v>○</v>
      </c>
      <c r="Z15" s="290" t="str">
        <f>IF(VLOOKUP($A15,請求書等医療機関一覧用!$B:$AO,Z$5,FALSE)="","",VLOOKUP($A15,請求書等医療機関一覧用!$B:$AO,Z$5,FALSE))</f>
        <v>小児インフルエンザはかかりつけの方のみ</v>
      </c>
      <c r="AA15">
        <v>8</v>
      </c>
    </row>
    <row r="16" spans="1:28" ht="23.25">
      <c r="A16" s="294" t="s">
        <v>739</v>
      </c>
      <c r="B16" s="287" t="str">
        <f>VLOOKUP($A16,請求書等医療機関一覧用!$B:$AO,B$5,FALSE)</f>
        <v>林医院</v>
      </c>
      <c r="C16" s="288" t="str">
        <f>VLOOKUP($A16,請求書等医療機関一覧用!$B:$AO,C$5,FALSE)</f>
        <v>北条</v>
      </c>
      <c r="D16" s="288" t="str">
        <f>VLOOKUP($A16,請求書等医療機関一覧用!$B:$AO,D$5,FALSE)</f>
        <v>867-0114</v>
      </c>
      <c r="E16" s="288" t="str">
        <f>VLOOKUP($A16,請求書等医療機関一覧用!$B:$AO,E$5,FALSE)</f>
        <v>×</v>
      </c>
      <c r="F16" s="288" t="str">
        <f>VLOOKUP($A16,請求書等医療機関一覧用!$B:$AO,F$5,FALSE)</f>
        <v>×</v>
      </c>
      <c r="G16" s="288" t="str">
        <f>VLOOKUP($A16,請求書等医療機関一覧用!$B:$AO,G$5,FALSE)</f>
        <v>×</v>
      </c>
      <c r="H16" s="288" t="str">
        <f>VLOOKUP($A16,請求書等医療機関一覧用!$B:$AO,H$5,FALSE)</f>
        <v>×</v>
      </c>
      <c r="I16" s="288" t="str">
        <f>VLOOKUP($A16,請求書等医療機関一覧用!$B:$AO,I$5,FALSE)</f>
        <v>×</v>
      </c>
      <c r="J16" s="288" t="str">
        <f>VLOOKUP($A16,請求書等医療機関一覧用!$B:$AO,J$5,FALSE)</f>
        <v>×</v>
      </c>
      <c r="K16" s="288" t="str">
        <f>VLOOKUP($A16,請求書等医療機関一覧用!$B:$AO,K$5,FALSE)</f>
        <v>×</v>
      </c>
      <c r="L16" s="288" t="str">
        <f>VLOOKUP($A16,請求書等医療機関一覧用!$B:$AO,L$5,FALSE)</f>
        <v>○</v>
      </c>
      <c r="M16" s="288" t="str">
        <f>VLOOKUP($A16,請求書等医療機関一覧用!$B:$AO,M$5,FALSE)</f>
        <v>○</v>
      </c>
      <c r="N16" s="288" t="str">
        <f>VLOOKUP($A16,請求書等医療機関一覧用!$B:$AO,N$5,FALSE)</f>
        <v>○</v>
      </c>
      <c r="O16" s="288" t="str">
        <f>VLOOKUP($A16,請求書等医療機関一覧用!$B:$AO,O$5,FALSE)</f>
        <v>○</v>
      </c>
      <c r="P16" s="288" t="str">
        <f>VLOOKUP($A16,請求書等医療機関一覧用!$B:$AO,P$5,FALSE)</f>
        <v>○</v>
      </c>
      <c r="Q16" s="288" t="str">
        <f>VLOOKUP($A16,請求書等医療機関一覧用!$B:$AO,Q$5,FALSE)</f>
        <v>○</v>
      </c>
      <c r="R16" s="288" t="str">
        <f>VLOOKUP($A16,請求書等医療機関一覧用!$B:$AO,R$5,FALSE)</f>
        <v>○</v>
      </c>
      <c r="S16" s="288" t="str">
        <f>VLOOKUP($A16,請求書等医療機関一覧用!$B:$AO,S$5,FALSE)</f>
        <v>○</v>
      </c>
      <c r="T16" s="288" t="str">
        <f>VLOOKUP($A16,請求書等医療機関一覧用!$B:$AO,T$5,FALSE)</f>
        <v>○</v>
      </c>
      <c r="U16" s="288" t="str">
        <f>VLOOKUP($A16,請求書等医療機関一覧用!$B:$AO,U$5,FALSE)</f>
        <v>○</v>
      </c>
      <c r="V16" s="288" t="str">
        <f>VLOOKUP($A16,請求書等医療機関一覧用!$B:$AO,V$5,FALSE)</f>
        <v>○</v>
      </c>
      <c r="W16" s="288" t="str">
        <f>VLOOKUP($A16,請求書等医療機関一覧用!$B:$AO,W$5,FALSE)</f>
        <v>○</v>
      </c>
      <c r="X16" s="288" t="str">
        <f>VLOOKUP($A16,請求書等医療機関一覧用!$B:$AO,X$5,FALSE)</f>
        <v>○</v>
      </c>
      <c r="Y16" s="288" t="str">
        <f>VLOOKUP($A16,請求書等医療機関一覧用!$B:$AO,Y$5,FALSE)</f>
        <v>○</v>
      </c>
      <c r="Z16" s="290" t="str">
        <f>IF(VLOOKUP($A16,請求書等医療機関一覧用!$B:$AO,Z$5,FALSE)="","",VLOOKUP($A16,請求書等医療機関一覧用!$B:$AO,Z$5,FALSE))</f>
        <v/>
      </c>
      <c r="AA16">
        <v>9</v>
      </c>
    </row>
    <row r="17" spans="1:28" ht="23.25">
      <c r="A17" s="294" t="s">
        <v>744</v>
      </c>
      <c r="B17" s="287" t="str">
        <f>VLOOKUP($A17,請求書等医療機関一覧用!$B:$AO,B$5,FALSE)</f>
        <v>広瀬医院</v>
      </c>
      <c r="C17" s="288" t="str">
        <f>VLOOKUP($A17,請求書等医療機関一覧用!$B:$AO,C$5,FALSE)</f>
        <v>北条</v>
      </c>
      <c r="D17" s="288" t="str">
        <f>VLOOKUP($A17,請求書等医療機関一覧用!$B:$AO,D$5,FALSE)</f>
        <v>867-0127</v>
      </c>
      <c r="E17" s="288" t="str">
        <f>VLOOKUP($A17,請求書等医療機関一覧用!$B:$AO,E$5,FALSE)</f>
        <v>×</v>
      </c>
      <c r="F17" s="288" t="str">
        <f>VLOOKUP($A17,請求書等医療機関一覧用!$B:$AO,F$5,FALSE)</f>
        <v>×</v>
      </c>
      <c r="G17" s="288" t="str">
        <f>VLOOKUP($A17,請求書等医療機関一覧用!$B:$AO,G$5,FALSE)</f>
        <v>×</v>
      </c>
      <c r="H17" s="288" t="str">
        <f>VLOOKUP($A17,請求書等医療機関一覧用!$B:$AO,H$5,FALSE)</f>
        <v>×</v>
      </c>
      <c r="I17" s="288" t="str">
        <f>VLOOKUP($A17,請求書等医療機関一覧用!$B:$AO,I$5,FALSE)</f>
        <v>×</v>
      </c>
      <c r="J17" s="288" t="str">
        <f>VLOOKUP($A17,請求書等医療機関一覧用!$B:$AO,J$5,FALSE)</f>
        <v>×</v>
      </c>
      <c r="K17" s="288" t="str">
        <f>VLOOKUP($A17,請求書等医療機関一覧用!$B:$AO,K$5,FALSE)</f>
        <v>×</v>
      </c>
      <c r="L17" s="288" t="str">
        <f>VLOOKUP($A17,請求書等医療機関一覧用!$B:$AO,L$5,FALSE)</f>
        <v>○</v>
      </c>
      <c r="M17" s="288" t="str">
        <f>VLOOKUP($A17,請求書等医療機関一覧用!$B:$AO,M$5,FALSE)</f>
        <v>×</v>
      </c>
      <c r="N17" s="288" t="str">
        <f>VLOOKUP($A17,請求書等医療機関一覧用!$B:$AO,N$5,FALSE)</f>
        <v>○</v>
      </c>
      <c r="O17" s="288" t="str">
        <f>VLOOKUP($A17,請求書等医療機関一覧用!$B:$AO,O$5,FALSE)</f>
        <v>○</v>
      </c>
      <c r="P17" s="288" t="str">
        <f>VLOOKUP($A17,請求書等医療機関一覧用!$B:$AO,P$5,FALSE)</f>
        <v>×</v>
      </c>
      <c r="Q17" s="288" t="str">
        <f>VLOOKUP($A17,請求書等医療機関一覧用!$B:$AO,Q$5,FALSE)</f>
        <v>×</v>
      </c>
      <c r="R17" s="288" t="str">
        <f>VLOOKUP($A17,請求書等医療機関一覧用!$B:$AO,R$5,FALSE)</f>
        <v>×</v>
      </c>
      <c r="S17" s="288" t="str">
        <f>VLOOKUP($A17,請求書等医療機関一覧用!$B:$AO,S$5,FALSE)</f>
        <v>○</v>
      </c>
      <c r="T17" s="288" t="str">
        <f>VLOOKUP($A17,請求書等医療機関一覧用!$B:$AO,T$5,FALSE)</f>
        <v>×</v>
      </c>
      <c r="U17" s="288" t="str">
        <f>VLOOKUP($A17,請求書等医療機関一覧用!$B:$AO,U$5,FALSE)</f>
        <v>○</v>
      </c>
      <c r="V17" s="288" t="str">
        <f>VLOOKUP($A17,請求書等医療機関一覧用!$B:$AO,V$5,FALSE)</f>
        <v>○</v>
      </c>
      <c r="W17" s="288" t="str">
        <f>VLOOKUP($A17,請求書等医療機関一覧用!$B:$AO,W$5,FALSE)</f>
        <v>○</v>
      </c>
      <c r="X17" s="288" t="str">
        <f>VLOOKUP($A17,請求書等医療機関一覧用!$B:$AO,X$5,FALSE)</f>
        <v>○</v>
      </c>
      <c r="Y17" s="288" t="str">
        <f>VLOOKUP($A17,請求書等医療機関一覧用!$B:$AO,Y$5,FALSE)</f>
        <v>○</v>
      </c>
      <c r="Z17" s="290" t="str">
        <f>IF(VLOOKUP($A17,請求書等医療機関一覧用!$B:$AO,Z$5,FALSE)="","",VLOOKUP($A17,請求書等医療機関一覧用!$B:$AO,Z$5,FALSE))</f>
        <v>小児インフルエンザは7歳以上</v>
      </c>
      <c r="AA17">
        <v>10</v>
      </c>
    </row>
    <row r="18" spans="1:28" ht="23.25">
      <c r="A18" s="294" t="s">
        <v>745</v>
      </c>
      <c r="B18" s="287" t="str">
        <f>VLOOKUP($A18,請求書等医療機関一覧用!$B:$AO,B$5,FALSE)</f>
        <v>広瀬クリニック</v>
      </c>
      <c r="C18" s="288" t="str">
        <f>VLOOKUP($A18,請求書等医療機関一覧用!$B:$AO,C$5,FALSE)</f>
        <v>国松</v>
      </c>
      <c r="D18" s="288" t="str">
        <f>VLOOKUP($A18,請求書等医療機関一覧用!$B:$AO,D$5,FALSE)</f>
        <v>866-0129</v>
      </c>
      <c r="E18" s="288" t="str">
        <f>VLOOKUP($A18,請求書等医療機関一覧用!$B:$AO,E$5,FALSE)</f>
        <v>×</v>
      </c>
      <c r="F18" s="288" t="str">
        <f>VLOOKUP($A18,請求書等医療機関一覧用!$B:$AO,F$5,FALSE)</f>
        <v>○</v>
      </c>
      <c r="G18" s="288" t="str">
        <f>VLOOKUP($A18,請求書等医療機関一覧用!$B:$AO,G$5,FALSE)</f>
        <v>○</v>
      </c>
      <c r="H18" s="288" t="str">
        <f>VLOOKUP($A18,請求書等医療機関一覧用!$B:$AO,H$5,FALSE)</f>
        <v>○</v>
      </c>
      <c r="I18" s="288" t="str">
        <f>VLOOKUP($A18,請求書等医療機関一覧用!$B:$AO,I$5,FALSE)</f>
        <v>○</v>
      </c>
      <c r="J18" s="288" t="str">
        <f>VLOOKUP($A18,請求書等医療機関一覧用!$B:$AO,J$5,FALSE)</f>
        <v>○</v>
      </c>
      <c r="K18" s="288" t="str">
        <f>VLOOKUP($A18,請求書等医療機関一覧用!$B:$AO,K$5,FALSE)</f>
        <v>×</v>
      </c>
      <c r="L18" s="288" t="str">
        <f>VLOOKUP($A18,請求書等医療機関一覧用!$B:$AO,L$5,FALSE)</f>
        <v>○</v>
      </c>
      <c r="M18" s="288" t="str">
        <f>VLOOKUP($A18,請求書等医療機関一覧用!$B:$AO,M$5,FALSE)</f>
        <v>○</v>
      </c>
      <c r="N18" s="288" t="str">
        <f>VLOOKUP($A18,請求書等医療機関一覧用!$B:$AO,N$5,FALSE)</f>
        <v>○</v>
      </c>
      <c r="O18" s="288" t="str">
        <f>VLOOKUP($A18,請求書等医療機関一覧用!$B:$AO,O$5,FALSE)</f>
        <v>○</v>
      </c>
      <c r="P18" s="288" t="str">
        <f>VLOOKUP($A18,請求書等医療機関一覧用!$B:$AO,P$5,FALSE)</f>
        <v>×</v>
      </c>
      <c r="Q18" s="288" t="str">
        <f>VLOOKUP($A18,請求書等医療機関一覧用!$B:$AO,Q$5,FALSE)</f>
        <v>○</v>
      </c>
      <c r="R18" s="288" t="str">
        <f>VLOOKUP($A18,請求書等医療機関一覧用!$B:$AO,R$5,FALSE)</f>
        <v>○</v>
      </c>
      <c r="S18" s="288" t="str">
        <f>VLOOKUP($A18,請求書等医療機関一覧用!$B:$AO,S$5,FALSE)</f>
        <v>○</v>
      </c>
      <c r="T18" s="288" t="str">
        <f>VLOOKUP($A18,請求書等医療機関一覧用!$B:$AO,T$5,FALSE)</f>
        <v>○</v>
      </c>
      <c r="U18" s="288" t="str">
        <f>VLOOKUP($A18,請求書等医療機関一覧用!$B:$AO,U$5,FALSE)</f>
        <v>○</v>
      </c>
      <c r="V18" s="288" t="str">
        <f>VLOOKUP($A18,請求書等医療機関一覧用!$B:$AO,V$5,FALSE)</f>
        <v>×</v>
      </c>
      <c r="W18" s="288" t="str">
        <f>VLOOKUP($A18,請求書等医療機関一覧用!$B:$AO,W$5,FALSE)</f>
        <v>○</v>
      </c>
      <c r="X18" s="288" t="str">
        <f>VLOOKUP($A18,請求書等医療機関一覧用!$B:$AO,X$5,FALSE)</f>
        <v>○</v>
      </c>
      <c r="Y18" s="288" t="str">
        <f>VLOOKUP($A18,請求書等医療機関一覧用!$B:$AO,Y$5,FALSE)</f>
        <v>○</v>
      </c>
      <c r="Z18" s="290" t="str">
        <f>IF(VLOOKUP($A18,請求書等医療機関一覧用!$B:$AO,Z$5,FALSE)="","",VLOOKUP($A18,請求書等医療機関一覧用!$B:$AO,Z$5,FALSE))</f>
        <v/>
      </c>
      <c r="AA18">
        <v>11</v>
      </c>
    </row>
    <row r="19" spans="1:28">
      <c r="B19" s="803" t="s">
        <v>1596</v>
      </c>
      <c r="C19" s="804"/>
      <c r="D19" s="804"/>
      <c r="E19" s="804"/>
      <c r="F19" s="804"/>
      <c r="G19" s="804"/>
      <c r="H19" s="804"/>
      <c r="I19" s="804"/>
      <c r="J19" s="804"/>
      <c r="K19" s="804"/>
      <c r="L19" s="804"/>
      <c r="M19" s="804"/>
      <c r="N19" s="804"/>
      <c r="O19" s="804"/>
      <c r="P19" s="804"/>
      <c r="Q19" s="804"/>
      <c r="R19" s="804"/>
      <c r="S19" s="804"/>
      <c r="T19" s="804"/>
      <c r="U19" s="804"/>
      <c r="V19" s="804"/>
      <c r="W19" s="804"/>
      <c r="X19" s="804"/>
      <c r="Y19" s="804"/>
      <c r="Z19" s="805"/>
      <c r="AB19" t="s">
        <v>1600</v>
      </c>
    </row>
    <row r="20" spans="1:28" ht="23.25">
      <c r="A20" s="294" t="s">
        <v>635</v>
      </c>
      <c r="B20" s="292" t="str">
        <f>VLOOKUP($A20,請求書等医療機関一覧用!$B:$AO,B$5,FALSE)</f>
        <v>いちはら病院</v>
      </c>
      <c r="C20" s="298" t="str">
        <f>VLOOKUP($A20,請求書等医療機関一覧用!$B:$AO,C$5,FALSE)</f>
        <v>大曽根</v>
      </c>
      <c r="D20" s="291" t="str">
        <f>VLOOKUP($A20,請求書等医療機関一覧用!$B:$AO,D$5,FALSE)</f>
        <v>0570-01-3303</v>
      </c>
      <c r="E20" s="291" t="str">
        <f>VLOOKUP($A20,請求書等医療機関一覧用!$B:$AO,E$5,FALSE)</f>
        <v>×</v>
      </c>
      <c r="F20" s="291" t="str">
        <f>VLOOKUP($A20,請求書等医療機関一覧用!$B:$AO,F$5,FALSE)</f>
        <v>×</v>
      </c>
      <c r="G20" s="291" t="str">
        <f>VLOOKUP($A20,請求書等医療機関一覧用!$B:$AO,G$5,FALSE)</f>
        <v>×</v>
      </c>
      <c r="H20" s="291" t="str">
        <f>VLOOKUP($A20,請求書等医療機関一覧用!$B:$AO,H$5,FALSE)</f>
        <v>×</v>
      </c>
      <c r="I20" s="291" t="str">
        <f>VLOOKUP($A20,請求書等医療機関一覧用!$B:$AO,I$5,FALSE)</f>
        <v>×</v>
      </c>
      <c r="J20" s="291" t="str">
        <f>VLOOKUP($A20,請求書等医療機関一覧用!$B:$AO,J$5,FALSE)</f>
        <v>×</v>
      </c>
      <c r="K20" s="291" t="str">
        <f>VLOOKUP($A20,請求書等医療機関一覧用!$B:$AO,K$5,FALSE)</f>
        <v>×</v>
      </c>
      <c r="L20" s="291" t="str">
        <f>VLOOKUP($A20,請求書等医療機関一覧用!$B:$AO,L$5,FALSE)</f>
        <v>×</v>
      </c>
      <c r="M20" s="291" t="str">
        <f>VLOOKUP($A20,請求書等医療機関一覧用!$B:$AO,M$5,FALSE)</f>
        <v>×</v>
      </c>
      <c r="N20" s="291" t="str">
        <f>VLOOKUP($A20,請求書等医療機関一覧用!$B:$AO,N$5,FALSE)</f>
        <v>×</v>
      </c>
      <c r="O20" s="291" t="str">
        <f>VLOOKUP($A20,請求書等医療機関一覧用!$B:$AO,O$5,FALSE)</f>
        <v>×</v>
      </c>
      <c r="P20" s="291" t="str">
        <f>VLOOKUP($A20,請求書等医療機関一覧用!$B:$AO,P$5,FALSE)</f>
        <v>×</v>
      </c>
      <c r="Q20" s="291" t="str">
        <f>VLOOKUP($A20,請求書等医療機関一覧用!$B:$AO,Q$5,FALSE)</f>
        <v>×</v>
      </c>
      <c r="R20" s="291" t="str">
        <f>VLOOKUP($A20,請求書等医療機関一覧用!$B:$AO,R$5,FALSE)</f>
        <v>×</v>
      </c>
      <c r="S20" s="291" t="str">
        <f>VLOOKUP($A20,請求書等医療機関一覧用!$B:$AO,S$5,FALSE)</f>
        <v>×</v>
      </c>
      <c r="T20" s="291" t="str">
        <f>VLOOKUP($A20,請求書等医療機関一覧用!$B:$AO,T$5,FALSE)</f>
        <v>×</v>
      </c>
      <c r="U20" s="291" t="str">
        <f>VLOOKUP($A20,請求書等医療機関一覧用!$B:$AO,U$5,FALSE)</f>
        <v>○</v>
      </c>
      <c r="V20" s="291" t="str">
        <f>VLOOKUP($A20,請求書等医療機関一覧用!$B:$AO,V$5,FALSE)</f>
        <v>×</v>
      </c>
      <c r="W20" s="291" t="str">
        <f>VLOOKUP($A20,請求書等医療機関一覧用!$B:$AO,W$5,FALSE)</f>
        <v>○</v>
      </c>
      <c r="X20" s="291" t="str">
        <f>VLOOKUP($A20,請求書等医療機関一覧用!$B:$AO,X$5,FALSE)</f>
        <v>○</v>
      </c>
      <c r="Y20" s="291" t="str">
        <f>VLOOKUP($A20,請求書等医療機関一覧用!$B:$AO,Y$5,FALSE)</f>
        <v>○</v>
      </c>
      <c r="Z20" s="280" t="str">
        <f>IF(VLOOKUP($A20,請求書等医療機関一覧用!$B:$AO,Z$5,FALSE)="","",VLOOKUP($A20,請求書等医療機関一覧用!$B:$AO,Z$5,FALSE))</f>
        <v>高齢者新型コロナはかかりつけの方のみ</v>
      </c>
      <c r="AA20">
        <f t="shared" ref="AA20:AA32" si="0">ROW()-MATCH("※",AB:AB,0)</f>
        <v>1</v>
      </c>
    </row>
    <row r="21" spans="1:28" ht="23.25">
      <c r="A21" s="294" t="s">
        <v>642</v>
      </c>
      <c r="B21" s="292" t="str">
        <f>VLOOKUP($A21,請求書等医療機関一覧用!$B:$AO,B$5,FALSE)</f>
        <v>大穂皮膚科クリニック</v>
      </c>
      <c r="C21" s="298" t="str">
        <f>VLOOKUP($A21,請求書等医療機関一覧用!$B:$AO,C$5,FALSE)</f>
        <v>筑穂</v>
      </c>
      <c r="D21" s="291" t="str">
        <f>VLOOKUP($A21,請求書等医療機関一覧用!$B:$AO,D$5,FALSE)</f>
        <v>864-1712</v>
      </c>
      <c r="E21" s="291" t="str">
        <f>VLOOKUP($A21,請求書等医療機関一覧用!$B:$AO,E$5,FALSE)</f>
        <v>×</v>
      </c>
      <c r="F21" s="291" t="str">
        <f>VLOOKUP($A21,請求書等医療機関一覧用!$B:$AO,F$5,FALSE)</f>
        <v>×</v>
      </c>
      <c r="G21" s="291" t="str">
        <f>VLOOKUP($A21,請求書等医療機関一覧用!$B:$AO,G$5,FALSE)</f>
        <v>×</v>
      </c>
      <c r="H21" s="291" t="str">
        <f>VLOOKUP($A21,請求書等医療機関一覧用!$B:$AO,H$5,FALSE)</f>
        <v>×</v>
      </c>
      <c r="I21" s="291" t="str">
        <f>VLOOKUP($A21,請求書等医療機関一覧用!$B:$AO,I$5,FALSE)</f>
        <v>×</v>
      </c>
      <c r="J21" s="291" t="str">
        <f>VLOOKUP($A21,請求書等医療機関一覧用!$B:$AO,J$5,FALSE)</f>
        <v>×</v>
      </c>
      <c r="K21" s="291" t="str">
        <f>VLOOKUP($A21,請求書等医療機関一覧用!$B:$AO,K$5,FALSE)</f>
        <v>×</v>
      </c>
      <c r="L21" s="291" t="str">
        <f>VLOOKUP($A21,請求書等医療機関一覧用!$B:$AO,L$5,FALSE)</f>
        <v>○</v>
      </c>
      <c r="M21" s="291" t="str">
        <f>VLOOKUP($A21,請求書等医療機関一覧用!$B:$AO,M$5,FALSE)</f>
        <v>×</v>
      </c>
      <c r="N21" s="291" t="str">
        <f>VLOOKUP($A21,請求書等医療機関一覧用!$B:$AO,N$5,FALSE)</f>
        <v>○</v>
      </c>
      <c r="O21" s="291" t="str">
        <f>VLOOKUP($A21,請求書等医療機関一覧用!$B:$AO,O$5,FALSE)</f>
        <v>○</v>
      </c>
      <c r="P21" s="291" t="str">
        <f>VLOOKUP($A21,請求書等医療機関一覧用!$B:$AO,P$5,FALSE)</f>
        <v>×</v>
      </c>
      <c r="Q21" s="291" t="str">
        <f>VLOOKUP($A21,請求書等医療機関一覧用!$B:$AO,Q$5,FALSE)</f>
        <v>×</v>
      </c>
      <c r="R21" s="291" t="str">
        <f>VLOOKUP($A21,請求書等医療機関一覧用!$B:$AO,R$5,FALSE)</f>
        <v>×</v>
      </c>
      <c r="S21" s="291" t="str">
        <f>VLOOKUP($A21,請求書等医療機関一覧用!$B:$AO,S$5,FALSE)</f>
        <v>○</v>
      </c>
      <c r="T21" s="291" t="str">
        <f>VLOOKUP($A21,請求書等医療機関一覧用!$B:$AO,T$5,FALSE)</f>
        <v>○</v>
      </c>
      <c r="U21" s="291" t="str">
        <f>VLOOKUP($A21,請求書等医療機関一覧用!$B:$AO,U$5,FALSE)</f>
        <v>○</v>
      </c>
      <c r="V21" s="291" t="str">
        <f>VLOOKUP($A21,請求書等医療機関一覧用!$B:$AO,V$5,FALSE)</f>
        <v>○</v>
      </c>
      <c r="W21" s="291" t="str">
        <f>VLOOKUP($A21,請求書等医療機関一覧用!$B:$AO,W$5,FALSE)</f>
        <v>×</v>
      </c>
      <c r="X21" s="291" t="str">
        <f>VLOOKUP($A21,請求書等医療機関一覧用!$B:$AO,X$5,FALSE)</f>
        <v>○</v>
      </c>
      <c r="Y21" s="291" t="str">
        <f>VLOOKUP($A21,請求書等医療機関一覧用!$B:$AO,Y$5,FALSE)</f>
        <v>×</v>
      </c>
      <c r="Z21" s="280" t="str">
        <f>IF(VLOOKUP($A21,請求書等医療機関一覧用!$B:$AO,Z$5,FALSE)="","",VLOOKUP($A21,請求書等医療機関一覧用!$B:$AO,Z$5,FALSE))</f>
        <v/>
      </c>
      <c r="AA21">
        <f t="shared" si="0"/>
        <v>2</v>
      </c>
    </row>
    <row r="22" spans="1:28" ht="23.25">
      <c r="A22" s="294" t="s">
        <v>666</v>
      </c>
      <c r="B22" s="292" t="str">
        <f>VLOOKUP($A22,請求書等医療機関一覧用!$B:$AO,B$5,FALSE)</f>
        <v>こだま在宅クリニック</v>
      </c>
      <c r="C22" s="298" t="str">
        <f>VLOOKUP($A22,請求書等医療機関一覧用!$B:$AO,C$5,FALSE)</f>
        <v>筑穂</v>
      </c>
      <c r="D22" s="291" t="str">
        <f>VLOOKUP($A22,請求書等医療機関一覧用!$B:$AO,D$5,FALSE)</f>
        <v>896-3760</v>
      </c>
      <c r="E22" s="291" t="str">
        <f>VLOOKUP($A22,請求書等医療機関一覧用!$B:$AO,E$5,FALSE)</f>
        <v>×</v>
      </c>
      <c r="F22" s="291" t="str">
        <f>VLOOKUP($A22,請求書等医療機関一覧用!$B:$AO,F$5,FALSE)</f>
        <v>×</v>
      </c>
      <c r="G22" s="291" t="str">
        <f>VLOOKUP($A22,請求書等医療機関一覧用!$B:$AO,G$5,FALSE)</f>
        <v>×</v>
      </c>
      <c r="H22" s="291" t="str">
        <f>VLOOKUP($A22,請求書等医療機関一覧用!$B:$AO,H$5,FALSE)</f>
        <v>×</v>
      </c>
      <c r="I22" s="291" t="str">
        <f>VLOOKUP($A22,請求書等医療機関一覧用!$B:$AO,I$5,FALSE)</f>
        <v>×</v>
      </c>
      <c r="J22" s="291" t="str">
        <f>VLOOKUP($A22,請求書等医療機関一覧用!$B:$AO,J$5,FALSE)</f>
        <v>×</v>
      </c>
      <c r="K22" s="291" t="str">
        <f>VLOOKUP($A22,請求書等医療機関一覧用!$B:$AO,K$5,FALSE)</f>
        <v>×</v>
      </c>
      <c r="L22" s="291" t="str">
        <f>VLOOKUP($A22,請求書等医療機関一覧用!$B:$AO,L$5,FALSE)</f>
        <v>×</v>
      </c>
      <c r="M22" s="291" t="str">
        <f>VLOOKUP($A22,請求書等医療機関一覧用!$B:$AO,M$5,FALSE)</f>
        <v>×</v>
      </c>
      <c r="N22" s="291" t="str">
        <f>VLOOKUP($A22,請求書等医療機関一覧用!$B:$AO,N$5,FALSE)</f>
        <v>×</v>
      </c>
      <c r="O22" s="291" t="str">
        <f>VLOOKUP($A22,請求書等医療機関一覧用!$B:$AO,O$5,FALSE)</f>
        <v>×</v>
      </c>
      <c r="P22" s="291" t="str">
        <f>VLOOKUP($A22,請求書等医療機関一覧用!$B:$AO,P$5,FALSE)</f>
        <v>×</v>
      </c>
      <c r="Q22" s="291" t="str">
        <f>VLOOKUP($A22,請求書等医療機関一覧用!$B:$AO,Q$5,FALSE)</f>
        <v>×</v>
      </c>
      <c r="R22" s="291" t="str">
        <f>VLOOKUP($A22,請求書等医療機関一覧用!$B:$AO,R$5,FALSE)</f>
        <v>×</v>
      </c>
      <c r="S22" s="291" t="str">
        <f>VLOOKUP($A22,請求書等医療機関一覧用!$B:$AO,S$5,FALSE)</f>
        <v>×</v>
      </c>
      <c r="T22" s="291" t="str">
        <f>VLOOKUP($A22,請求書等医療機関一覧用!$B:$AO,T$5,FALSE)</f>
        <v>×</v>
      </c>
      <c r="U22" s="291" t="str">
        <f>VLOOKUP($A22,請求書等医療機関一覧用!$B:$AO,U$5,FALSE)</f>
        <v>○</v>
      </c>
      <c r="V22" s="291" t="str">
        <f>VLOOKUP($A22,請求書等医療機関一覧用!$B:$AO,V$5,FALSE)</f>
        <v>×</v>
      </c>
      <c r="W22" s="291" t="str">
        <f>VLOOKUP($A22,請求書等医療機関一覧用!$B:$AO,W$5,FALSE)</f>
        <v>×</v>
      </c>
      <c r="X22" s="291" t="str">
        <f>VLOOKUP($A22,請求書等医療機関一覧用!$B:$AO,X$5,FALSE)</f>
        <v>○</v>
      </c>
      <c r="Y22" s="291" t="str">
        <f>VLOOKUP($A22,請求書等医療機関一覧用!$B:$AO,Y$5,FALSE)</f>
        <v>○</v>
      </c>
      <c r="Z22" s="280" t="str">
        <f>IF(VLOOKUP($A22,請求書等医療機関一覧用!$B:$AO,Z$5,FALSE)="","",VLOOKUP($A22,請求書等医療機関一覧用!$B:$AO,Z$5,FALSE))</f>
        <v>かかりつけの方のみ</v>
      </c>
      <c r="AA22">
        <f t="shared" si="0"/>
        <v>3</v>
      </c>
    </row>
    <row r="23" spans="1:28" ht="23.25">
      <c r="A23" s="294" t="s">
        <v>671</v>
      </c>
      <c r="B23" s="292" t="str">
        <f>VLOOKUP($A23,請求書等医療機関一覧用!$B:$AO,B$5,FALSE)</f>
        <v>さかより耳鼻咽喉科</v>
      </c>
      <c r="C23" s="298" t="str">
        <f>VLOOKUP($A23,請求書等医療機関一覧用!$B:$AO,C$5,FALSE)</f>
        <v>筑穂</v>
      </c>
      <c r="D23" s="291" t="str">
        <f>VLOOKUP($A23,請求書等医療機関一覧用!$B:$AO,D$5,FALSE)</f>
        <v>879-1187</v>
      </c>
      <c r="E23" s="291" t="str">
        <f>VLOOKUP($A23,請求書等医療機関一覧用!$B:$AO,E$5,FALSE)</f>
        <v>×</v>
      </c>
      <c r="F23" s="291" t="str">
        <f>VLOOKUP($A23,請求書等医療機関一覧用!$B:$AO,F$5,FALSE)</f>
        <v>×</v>
      </c>
      <c r="G23" s="291" t="str">
        <f>VLOOKUP($A23,請求書等医療機関一覧用!$B:$AO,G$5,FALSE)</f>
        <v>×</v>
      </c>
      <c r="H23" s="291" t="str">
        <f>VLOOKUP($A23,請求書等医療機関一覧用!$B:$AO,H$5,FALSE)</f>
        <v>×</v>
      </c>
      <c r="I23" s="291" t="str">
        <f>VLOOKUP($A23,請求書等医療機関一覧用!$B:$AO,I$5,FALSE)</f>
        <v>×</v>
      </c>
      <c r="J23" s="291" t="str">
        <f>VLOOKUP($A23,請求書等医療機関一覧用!$B:$AO,J$5,FALSE)</f>
        <v>×</v>
      </c>
      <c r="K23" s="291" t="str">
        <f>VLOOKUP($A23,請求書等医療機関一覧用!$B:$AO,K$5,FALSE)</f>
        <v>×</v>
      </c>
      <c r="L23" s="291" t="str">
        <f>VLOOKUP($A23,請求書等医療機関一覧用!$B:$AO,L$5,FALSE)</f>
        <v>×</v>
      </c>
      <c r="M23" s="291" t="str">
        <f>VLOOKUP($A23,請求書等医療機関一覧用!$B:$AO,M$5,FALSE)</f>
        <v>×</v>
      </c>
      <c r="N23" s="291" t="str">
        <f>VLOOKUP($A23,請求書等医療機関一覧用!$B:$AO,N$5,FALSE)</f>
        <v>×</v>
      </c>
      <c r="O23" s="291" t="str">
        <f>VLOOKUP($A23,請求書等医療機関一覧用!$B:$AO,O$5,FALSE)</f>
        <v>×</v>
      </c>
      <c r="P23" s="291" t="str">
        <f>VLOOKUP($A23,請求書等医療機関一覧用!$B:$AO,P$5,FALSE)</f>
        <v>×</v>
      </c>
      <c r="Q23" s="291" t="str">
        <f>VLOOKUP($A23,請求書等医療機関一覧用!$B:$AO,Q$5,FALSE)</f>
        <v>×</v>
      </c>
      <c r="R23" s="291" t="str">
        <f>VLOOKUP($A23,請求書等医療機関一覧用!$B:$AO,R$5,FALSE)</f>
        <v>×</v>
      </c>
      <c r="S23" s="291" t="str">
        <f>VLOOKUP($A23,請求書等医療機関一覧用!$B:$AO,S$5,FALSE)</f>
        <v>○</v>
      </c>
      <c r="T23" s="291" t="str">
        <f>VLOOKUP($A23,請求書等医療機関一覧用!$B:$AO,T$5,FALSE)</f>
        <v>×</v>
      </c>
      <c r="U23" s="291" t="str">
        <f>VLOOKUP($A23,請求書等医療機関一覧用!$B:$AO,U$5,FALSE)</f>
        <v>×</v>
      </c>
      <c r="V23" s="291" t="str">
        <f>VLOOKUP($A23,請求書等医療機関一覧用!$B:$AO,V$5,FALSE)</f>
        <v>×</v>
      </c>
      <c r="W23" s="291" t="str">
        <f>VLOOKUP($A23,請求書等医療機関一覧用!$B:$AO,W$5,FALSE)</f>
        <v>×</v>
      </c>
      <c r="X23" s="291" t="str">
        <f>VLOOKUP($A23,請求書等医療機関一覧用!$B:$AO,X$5,FALSE)</f>
        <v>○</v>
      </c>
      <c r="Y23" s="291" t="str">
        <f>VLOOKUP($A23,請求書等医療機関一覧用!$B:$AO,Y$5,FALSE)</f>
        <v>×</v>
      </c>
      <c r="Z23" s="280" t="str">
        <f>IF(VLOOKUP($A23,請求書等医療機関一覧用!$B:$AO,Z$5,FALSE)="","",VLOOKUP($A23,請求書等医療機関一覧用!$B:$AO,Z$5,FALSE))</f>
        <v/>
      </c>
      <c r="AA23">
        <f t="shared" si="0"/>
        <v>4</v>
      </c>
    </row>
    <row r="24" spans="1:28" ht="23.25">
      <c r="A24" s="294" t="s">
        <v>676</v>
      </c>
      <c r="B24" s="292" t="str">
        <f>VLOOKUP($A24,請求書等医療機関一覧用!$B:$AO,B$5,FALSE)</f>
        <v>柴原医院</v>
      </c>
      <c r="C24" s="298" t="str">
        <f>VLOOKUP($A24,請求書等医療機関一覧用!$B:$AO,C$5,FALSE)</f>
        <v>吉沼</v>
      </c>
      <c r="D24" s="291" t="str">
        <f>VLOOKUP($A24,請求書等医療機関一覧用!$B:$AO,D$5,FALSE)</f>
        <v>865-0511</v>
      </c>
      <c r="E24" s="291" t="str">
        <f>VLOOKUP($A24,請求書等医療機関一覧用!$B:$AO,E$5,FALSE)</f>
        <v>○</v>
      </c>
      <c r="F24" s="291" t="str">
        <f>VLOOKUP($A24,請求書等医療機関一覧用!$B:$AO,F$5,FALSE)</f>
        <v>○</v>
      </c>
      <c r="G24" s="291" t="str">
        <f>VLOOKUP($A24,請求書等医療機関一覧用!$B:$AO,G$5,FALSE)</f>
        <v>○</v>
      </c>
      <c r="H24" s="291" t="str">
        <f>VLOOKUP($A24,請求書等医療機関一覧用!$B:$AO,H$5,FALSE)</f>
        <v>○</v>
      </c>
      <c r="I24" s="291" t="str">
        <f>VLOOKUP($A24,請求書等医療機関一覧用!$B:$AO,I$5,FALSE)</f>
        <v>○</v>
      </c>
      <c r="J24" s="291" t="str">
        <f>VLOOKUP($A24,請求書等医療機関一覧用!$B:$AO,J$5,FALSE)</f>
        <v>○</v>
      </c>
      <c r="K24" s="291" t="str">
        <f>VLOOKUP($A24,請求書等医療機関一覧用!$B:$AO,K$5,FALSE)</f>
        <v>○</v>
      </c>
      <c r="L24" s="291" t="str">
        <f>VLOOKUP($A24,請求書等医療機関一覧用!$B:$AO,L$5,FALSE)</f>
        <v>○</v>
      </c>
      <c r="M24" s="291" t="str">
        <f>VLOOKUP($A24,請求書等医療機関一覧用!$B:$AO,M$5,FALSE)</f>
        <v>○</v>
      </c>
      <c r="N24" s="291" t="str">
        <f>VLOOKUP($A24,請求書等医療機関一覧用!$B:$AO,N$5,FALSE)</f>
        <v>○</v>
      </c>
      <c r="O24" s="291" t="str">
        <f>VLOOKUP($A24,請求書等医療機関一覧用!$B:$AO,O$5,FALSE)</f>
        <v>○</v>
      </c>
      <c r="P24" s="291" t="str">
        <f>VLOOKUP($A24,請求書等医療機関一覧用!$B:$AO,P$5,FALSE)</f>
        <v>○</v>
      </c>
      <c r="Q24" s="291" t="str">
        <f>VLOOKUP($A24,請求書等医療機関一覧用!$B:$AO,Q$5,FALSE)</f>
        <v>○</v>
      </c>
      <c r="R24" s="291" t="str">
        <f>VLOOKUP($A24,請求書等医療機関一覧用!$B:$AO,R$5,FALSE)</f>
        <v>○</v>
      </c>
      <c r="S24" s="291" t="str">
        <f>VLOOKUP($A24,請求書等医療機関一覧用!$B:$AO,S$5,FALSE)</f>
        <v>○</v>
      </c>
      <c r="T24" s="291" t="str">
        <f>VLOOKUP($A24,請求書等医療機関一覧用!$B:$AO,T$5,FALSE)</f>
        <v>○</v>
      </c>
      <c r="U24" s="291" t="str">
        <f>VLOOKUP($A24,請求書等医療機関一覧用!$B:$AO,U$5,FALSE)</f>
        <v>○</v>
      </c>
      <c r="V24" s="291" t="str">
        <f>VLOOKUP($A24,請求書等医療機関一覧用!$B:$AO,V$5,FALSE)</f>
        <v>○</v>
      </c>
      <c r="W24" s="291" t="str">
        <f>VLOOKUP($A24,請求書等医療機関一覧用!$B:$AO,W$5,FALSE)</f>
        <v>○</v>
      </c>
      <c r="X24" s="291" t="str">
        <f>VLOOKUP($A24,請求書等医療機関一覧用!$B:$AO,X$5,FALSE)</f>
        <v>○</v>
      </c>
      <c r="Y24" s="291" t="str">
        <f>VLOOKUP($A24,請求書等医療機関一覧用!$B:$AO,Y$5,FALSE)</f>
        <v>○</v>
      </c>
      <c r="Z24" s="280" t="str">
        <f>IF(VLOOKUP($A24,請求書等医療機関一覧用!$B:$AO,Z$5,FALSE)="","",VLOOKUP($A24,請求書等医療機関一覧用!$B:$AO,Z$5,FALSE))</f>
        <v/>
      </c>
      <c r="AA24">
        <f t="shared" si="0"/>
        <v>5</v>
      </c>
    </row>
    <row r="25" spans="1:28" ht="23.25">
      <c r="A25" s="294" t="s">
        <v>699</v>
      </c>
      <c r="B25" s="292" t="str">
        <f>VLOOKUP($A25,請求書等医療機関一覧用!$B:$AO,B$5,FALSE)</f>
        <v>筑波記念病院</v>
      </c>
      <c r="C25" s="298" t="str">
        <f>VLOOKUP($A25,請求書等医療機関一覧用!$B:$AO,C$5,FALSE)</f>
        <v>要</v>
      </c>
      <c r="D25" s="291" t="str">
        <f>VLOOKUP($A25,請求書等医療機関一覧用!$B:$AO,D$5,FALSE)</f>
        <v>864-1212</v>
      </c>
      <c r="E25" s="291" t="str">
        <f>VLOOKUP($A25,請求書等医療機関一覧用!$B:$AO,E$5,FALSE)</f>
        <v>×</v>
      </c>
      <c r="F25" s="291" t="str">
        <f>VLOOKUP($A25,請求書等医療機関一覧用!$B:$AO,F$5,FALSE)</f>
        <v>×</v>
      </c>
      <c r="G25" s="291" t="str">
        <f>VLOOKUP($A25,請求書等医療機関一覧用!$B:$AO,G$5,FALSE)</f>
        <v>×</v>
      </c>
      <c r="H25" s="291" t="str">
        <f>VLOOKUP($A25,請求書等医療機関一覧用!$B:$AO,H$5,FALSE)</f>
        <v>×</v>
      </c>
      <c r="I25" s="291" t="str">
        <f>VLOOKUP($A25,請求書等医療機関一覧用!$B:$AO,I$5,FALSE)</f>
        <v>×</v>
      </c>
      <c r="J25" s="291" t="str">
        <f>VLOOKUP($A25,請求書等医療機関一覧用!$B:$AO,J$5,FALSE)</f>
        <v>×</v>
      </c>
      <c r="K25" s="291" t="str">
        <f>VLOOKUP($A25,請求書等医療機関一覧用!$B:$AO,K$5,FALSE)</f>
        <v>×</v>
      </c>
      <c r="L25" s="291" t="str">
        <f>VLOOKUP($A25,請求書等医療機関一覧用!$B:$AO,L$5,FALSE)</f>
        <v>×</v>
      </c>
      <c r="M25" s="291" t="str">
        <f>VLOOKUP($A25,請求書等医療機関一覧用!$B:$AO,M$5,FALSE)</f>
        <v>×</v>
      </c>
      <c r="N25" s="291" t="str">
        <f>VLOOKUP($A25,請求書等医療機関一覧用!$B:$AO,N$5,FALSE)</f>
        <v>×</v>
      </c>
      <c r="O25" s="291" t="str">
        <f>VLOOKUP($A25,請求書等医療機関一覧用!$B:$AO,O$5,FALSE)</f>
        <v>×</v>
      </c>
      <c r="P25" s="291" t="str">
        <f>VLOOKUP($A25,請求書等医療機関一覧用!$B:$AO,P$5,FALSE)</f>
        <v>×</v>
      </c>
      <c r="Q25" s="291" t="str">
        <f>VLOOKUP($A25,請求書等医療機関一覧用!$B:$AO,Q$5,FALSE)</f>
        <v>×</v>
      </c>
      <c r="R25" s="291" t="str">
        <f>VLOOKUP($A25,請求書等医療機関一覧用!$B:$AO,R$5,FALSE)</f>
        <v>×</v>
      </c>
      <c r="S25" s="291" t="str">
        <f>VLOOKUP($A25,請求書等医療機関一覧用!$B:$AO,S$5,FALSE)</f>
        <v>×</v>
      </c>
      <c r="T25" s="291" t="str">
        <f>VLOOKUP($A25,請求書等医療機関一覧用!$B:$AO,T$5,FALSE)</f>
        <v>×</v>
      </c>
      <c r="U25" s="291" t="str">
        <f>VLOOKUP($A25,請求書等医療機関一覧用!$B:$AO,U$5,FALSE)</f>
        <v>○</v>
      </c>
      <c r="V25" s="291" t="str">
        <f>VLOOKUP($A25,請求書等医療機関一覧用!$B:$AO,V$5,FALSE)</f>
        <v>×</v>
      </c>
      <c r="W25" s="291" t="str">
        <f>VLOOKUP($A25,請求書等医療機関一覧用!$B:$AO,W$5,FALSE)</f>
        <v>×</v>
      </c>
      <c r="X25" s="291" t="str">
        <f>VLOOKUP($A25,請求書等医療機関一覧用!$B:$AO,X$5,FALSE)</f>
        <v>○</v>
      </c>
      <c r="Y25" s="291" t="str">
        <f>VLOOKUP($A25,請求書等医療機関一覧用!$B:$AO,Y$5,FALSE)</f>
        <v>○</v>
      </c>
      <c r="Z25" s="280" t="str">
        <f>IF(VLOOKUP($A25,請求書等医療機関一覧用!$B:$AO,Z$5,FALSE)="","",VLOOKUP($A25,請求書等医療機関一覧用!$B:$AO,Z$5,FALSE))</f>
        <v>かかりつけの方のみ</v>
      </c>
      <c r="AA25">
        <f t="shared" si="0"/>
        <v>6</v>
      </c>
    </row>
    <row r="26" spans="1:28" ht="23.25">
      <c r="A26" s="294" t="s">
        <v>708</v>
      </c>
      <c r="B26" s="292" t="str">
        <f>VLOOKUP($A26,請求書等医療機関一覧用!$B:$AO,B$5,FALSE)</f>
        <v>筑波総合クリニック</v>
      </c>
      <c r="C26" s="298" t="str">
        <f>VLOOKUP($A26,請求書等医療機関一覧用!$B:$AO,C$5,FALSE)</f>
        <v>要</v>
      </c>
      <c r="D26" s="291" t="str">
        <f>VLOOKUP($A26,請求書等医療機関一覧用!$B:$AO,D$5,FALSE)</f>
        <v>877-1221</v>
      </c>
      <c r="E26" s="291" t="str">
        <f>VLOOKUP($A26,請求書等医療機関一覧用!$B:$AO,E$5,FALSE)</f>
        <v>○</v>
      </c>
      <c r="F26" s="291" t="str">
        <f>VLOOKUP($A26,請求書等医療機関一覧用!$B:$AO,F$5,FALSE)</f>
        <v>○</v>
      </c>
      <c r="G26" s="291" t="str">
        <f>VLOOKUP($A26,請求書等医療機関一覧用!$B:$AO,G$5,FALSE)</f>
        <v>○</v>
      </c>
      <c r="H26" s="291" t="str">
        <f>VLOOKUP($A26,請求書等医療機関一覧用!$B:$AO,H$5,FALSE)</f>
        <v>○</v>
      </c>
      <c r="I26" s="291" t="str">
        <f>VLOOKUP($A26,請求書等医療機関一覧用!$B:$AO,I$5,FALSE)</f>
        <v>○</v>
      </c>
      <c r="J26" s="291" t="str">
        <f>VLOOKUP($A26,請求書等医療機関一覧用!$B:$AO,J$5,FALSE)</f>
        <v>○</v>
      </c>
      <c r="K26" s="291" t="str">
        <f>VLOOKUP($A26,請求書等医療機関一覧用!$B:$AO,K$5,FALSE)</f>
        <v>○</v>
      </c>
      <c r="L26" s="291" t="str">
        <f>VLOOKUP($A26,請求書等医療機関一覧用!$B:$AO,L$5,FALSE)</f>
        <v>○</v>
      </c>
      <c r="M26" s="291" t="str">
        <f>VLOOKUP($A26,請求書等医療機関一覧用!$B:$AO,M$5,FALSE)</f>
        <v>○</v>
      </c>
      <c r="N26" s="291" t="str">
        <f>VLOOKUP($A26,請求書等医療機関一覧用!$B:$AO,N$5,FALSE)</f>
        <v>○</v>
      </c>
      <c r="O26" s="291" t="str">
        <f>VLOOKUP($A26,請求書等医療機関一覧用!$B:$AO,O$5,FALSE)</f>
        <v>○</v>
      </c>
      <c r="P26" s="291" t="str">
        <f>VLOOKUP($A26,請求書等医療機関一覧用!$B:$AO,P$5,FALSE)</f>
        <v>×</v>
      </c>
      <c r="Q26" s="291" t="str">
        <f>VLOOKUP($A26,請求書等医療機関一覧用!$B:$AO,Q$5,FALSE)</f>
        <v>×</v>
      </c>
      <c r="R26" s="291" t="str">
        <f>VLOOKUP($A26,請求書等医療機関一覧用!$B:$AO,R$5,FALSE)</f>
        <v>○</v>
      </c>
      <c r="S26" s="291" t="str">
        <f>VLOOKUP($A26,請求書等医療機関一覧用!$B:$AO,S$5,FALSE)</f>
        <v>○</v>
      </c>
      <c r="T26" s="291" t="str">
        <f>VLOOKUP($A26,請求書等医療機関一覧用!$B:$AO,T$5,FALSE)</f>
        <v>○</v>
      </c>
      <c r="U26" s="291" t="str">
        <f>VLOOKUP($A26,請求書等医療機関一覧用!$B:$AO,U$5,FALSE)</f>
        <v>○</v>
      </c>
      <c r="V26" s="291" t="str">
        <f>VLOOKUP($A26,請求書等医療機関一覧用!$B:$AO,V$5,FALSE)</f>
        <v>×</v>
      </c>
      <c r="W26" s="291" t="str">
        <f>VLOOKUP($A26,請求書等医療機関一覧用!$B:$AO,W$5,FALSE)</f>
        <v>○</v>
      </c>
      <c r="X26" s="291" t="str">
        <f>VLOOKUP($A26,請求書等医療機関一覧用!$B:$AO,X$5,FALSE)</f>
        <v>○</v>
      </c>
      <c r="Y26" s="291" t="str">
        <f>VLOOKUP($A26,請求書等医療機関一覧用!$B:$AO,Y$5,FALSE)</f>
        <v>○</v>
      </c>
      <c r="Z26" s="280" t="str">
        <f>IF(VLOOKUP($A26,請求書等医療機関一覧用!$B:$AO,Z$5,FALSE)="","",VLOOKUP($A26,請求書等医療機関一覧用!$B:$AO,Z$5,FALSE))</f>
        <v/>
      </c>
      <c r="AA26">
        <f t="shared" si="0"/>
        <v>7</v>
      </c>
    </row>
    <row r="27" spans="1:28" ht="23.25">
      <c r="A27" s="294" t="s">
        <v>723</v>
      </c>
      <c r="B27" s="292" t="str">
        <f>VLOOKUP($A27,請求書等医療機関一覧用!$B:$AO,B$5,FALSE)</f>
        <v>寺崎クリニック</v>
      </c>
      <c r="C27" s="298" t="str">
        <f>VLOOKUP($A27,請求書等医療機関一覧用!$B:$AO,C$5,FALSE)</f>
        <v>吉沼</v>
      </c>
      <c r="D27" s="291" t="str">
        <f>VLOOKUP($A27,請求書等医療機関一覧用!$B:$AO,D$5,FALSE)</f>
        <v>865-0034</v>
      </c>
      <c r="E27" s="291" t="str">
        <f>VLOOKUP($A27,請求書等医療機関一覧用!$B:$AO,E$5,FALSE)</f>
        <v>○</v>
      </c>
      <c r="F27" s="291" t="str">
        <f>VLOOKUP($A27,請求書等医療機関一覧用!$B:$AO,F$5,FALSE)</f>
        <v>○</v>
      </c>
      <c r="G27" s="291" t="str">
        <f>VLOOKUP($A27,請求書等医療機関一覧用!$B:$AO,G$5,FALSE)</f>
        <v>○</v>
      </c>
      <c r="H27" s="291" t="str">
        <f>VLOOKUP($A27,請求書等医療機関一覧用!$B:$AO,H$5,FALSE)</f>
        <v>○</v>
      </c>
      <c r="I27" s="291" t="str">
        <f>VLOOKUP($A27,請求書等医療機関一覧用!$B:$AO,I$5,FALSE)</f>
        <v>○</v>
      </c>
      <c r="J27" s="291" t="str">
        <f>VLOOKUP($A27,請求書等医療機関一覧用!$B:$AO,J$5,FALSE)</f>
        <v>○</v>
      </c>
      <c r="K27" s="291" t="str">
        <f>VLOOKUP($A27,請求書等医療機関一覧用!$B:$AO,K$5,FALSE)</f>
        <v>○</v>
      </c>
      <c r="L27" s="291" t="str">
        <f>VLOOKUP($A27,請求書等医療機関一覧用!$B:$AO,L$5,FALSE)</f>
        <v>○</v>
      </c>
      <c r="M27" s="291" t="str">
        <f>VLOOKUP($A27,請求書等医療機関一覧用!$B:$AO,M$5,FALSE)</f>
        <v>○</v>
      </c>
      <c r="N27" s="291" t="str">
        <f>VLOOKUP($A27,請求書等医療機関一覧用!$B:$AO,N$5,FALSE)</f>
        <v>○</v>
      </c>
      <c r="O27" s="291" t="str">
        <f>VLOOKUP($A27,請求書等医療機関一覧用!$B:$AO,O$5,FALSE)</f>
        <v>○</v>
      </c>
      <c r="P27" s="291" t="str">
        <f>VLOOKUP($A27,請求書等医療機関一覧用!$B:$AO,P$5,FALSE)</f>
        <v>×</v>
      </c>
      <c r="Q27" s="291" t="str">
        <f>VLOOKUP($A27,請求書等医療機関一覧用!$B:$AO,Q$5,FALSE)</f>
        <v>×</v>
      </c>
      <c r="R27" s="291" t="str">
        <f>VLOOKUP($A27,請求書等医療機関一覧用!$B:$AO,R$5,FALSE)</f>
        <v>○</v>
      </c>
      <c r="S27" s="291" t="str">
        <f>VLOOKUP($A27,請求書等医療機関一覧用!$B:$AO,S$5,FALSE)</f>
        <v>○</v>
      </c>
      <c r="T27" s="291" t="str">
        <f>VLOOKUP($A27,請求書等医療機関一覧用!$B:$AO,T$5,FALSE)</f>
        <v>○</v>
      </c>
      <c r="U27" s="291" t="str">
        <f>VLOOKUP($A27,請求書等医療機関一覧用!$B:$AO,U$5,FALSE)</f>
        <v>○</v>
      </c>
      <c r="V27" s="291" t="str">
        <f>VLOOKUP($A27,請求書等医療機関一覧用!$B:$AO,V$5,FALSE)</f>
        <v>○</v>
      </c>
      <c r="W27" s="291" t="str">
        <f>VLOOKUP($A27,請求書等医療機関一覧用!$B:$AO,W$5,FALSE)</f>
        <v>○</v>
      </c>
      <c r="X27" s="291" t="str">
        <f>VLOOKUP($A27,請求書等医療機関一覧用!$B:$AO,X$5,FALSE)</f>
        <v>○</v>
      </c>
      <c r="Y27" s="291" t="str">
        <f>VLOOKUP($A27,請求書等医療機関一覧用!$B:$AO,Y$5,FALSE)</f>
        <v>○</v>
      </c>
      <c r="Z27" s="280" t="str">
        <f>IF(VLOOKUP($A27,請求書等医療機関一覧用!$B:$AO,Z$5,FALSE)="","",VLOOKUP($A27,請求書等医療機関一覧用!$B:$AO,Z$5,FALSE))</f>
        <v/>
      </c>
      <c r="AA27">
        <f t="shared" si="0"/>
        <v>8</v>
      </c>
    </row>
    <row r="28" spans="1:28" ht="23.25">
      <c r="A28" s="294" t="s">
        <v>726</v>
      </c>
      <c r="B28" s="292" t="str">
        <f>VLOOKUP($A28,請求書等医療機関一覧用!$B:$AO,B$5,FALSE)</f>
        <v>中川医院</v>
      </c>
      <c r="C28" s="298" t="str">
        <f>VLOOKUP($A28,請求書等医療機関一覧用!$B:$AO,C$5,FALSE)</f>
        <v>篠崎</v>
      </c>
      <c r="D28" s="291" t="str">
        <f>VLOOKUP($A28,請求書等医療機関一覧用!$B:$AO,D$5,FALSE)</f>
        <v>864-7760</v>
      </c>
      <c r="E28" s="291" t="str">
        <f>VLOOKUP($A28,請求書等医療機関一覧用!$B:$AO,E$5,FALSE)</f>
        <v>○</v>
      </c>
      <c r="F28" s="291" t="str">
        <f>VLOOKUP($A28,請求書等医療機関一覧用!$B:$AO,F$5,FALSE)</f>
        <v>○</v>
      </c>
      <c r="G28" s="291" t="str">
        <f>VLOOKUP($A28,請求書等医療機関一覧用!$B:$AO,G$5,FALSE)</f>
        <v>○</v>
      </c>
      <c r="H28" s="291" t="str">
        <f>VLOOKUP($A28,請求書等医療機関一覧用!$B:$AO,H$5,FALSE)</f>
        <v>○</v>
      </c>
      <c r="I28" s="291" t="str">
        <f>VLOOKUP($A28,請求書等医療機関一覧用!$B:$AO,I$5,FALSE)</f>
        <v>○</v>
      </c>
      <c r="J28" s="291" t="str">
        <f>VLOOKUP($A28,請求書等医療機関一覧用!$B:$AO,J$5,FALSE)</f>
        <v>○</v>
      </c>
      <c r="K28" s="291" t="str">
        <f>VLOOKUP($A28,請求書等医療機関一覧用!$B:$AO,K$5,FALSE)</f>
        <v>○</v>
      </c>
      <c r="L28" s="291" t="str">
        <f>VLOOKUP($A28,請求書等医療機関一覧用!$B:$AO,L$5,FALSE)</f>
        <v>○</v>
      </c>
      <c r="M28" s="291" t="str">
        <f>VLOOKUP($A28,請求書等医療機関一覧用!$B:$AO,M$5,FALSE)</f>
        <v>○</v>
      </c>
      <c r="N28" s="291" t="str">
        <f>VLOOKUP($A28,請求書等医療機関一覧用!$B:$AO,N$5,FALSE)</f>
        <v>○</v>
      </c>
      <c r="O28" s="291" t="str">
        <f>VLOOKUP($A28,請求書等医療機関一覧用!$B:$AO,O$5,FALSE)</f>
        <v>○</v>
      </c>
      <c r="P28" s="291" t="str">
        <f>VLOOKUP($A28,請求書等医療機関一覧用!$B:$AO,P$5,FALSE)</f>
        <v>○</v>
      </c>
      <c r="Q28" s="291" t="str">
        <f>VLOOKUP($A28,請求書等医療機関一覧用!$B:$AO,Q$5,FALSE)</f>
        <v>○</v>
      </c>
      <c r="R28" s="291" t="str">
        <f>VLOOKUP($A28,請求書等医療機関一覧用!$B:$AO,R$5,FALSE)</f>
        <v>○</v>
      </c>
      <c r="S28" s="291" t="str">
        <f>VLOOKUP($A28,請求書等医療機関一覧用!$B:$AO,S$5,FALSE)</f>
        <v>○</v>
      </c>
      <c r="T28" s="291" t="str">
        <f>VLOOKUP($A28,請求書等医療機関一覧用!$B:$AO,T$5,FALSE)</f>
        <v>○</v>
      </c>
      <c r="U28" s="291" t="str">
        <f>VLOOKUP($A28,請求書等医療機関一覧用!$B:$AO,U$5,FALSE)</f>
        <v>○</v>
      </c>
      <c r="V28" s="291" t="str">
        <f>VLOOKUP($A28,請求書等医療機関一覧用!$B:$AO,V$5,FALSE)</f>
        <v>○</v>
      </c>
      <c r="W28" s="291" t="str">
        <f>VLOOKUP($A28,請求書等医療機関一覧用!$B:$AO,W$5,FALSE)</f>
        <v>○</v>
      </c>
      <c r="X28" s="291" t="str">
        <f>VLOOKUP($A28,請求書等医療機関一覧用!$B:$AO,X$5,FALSE)</f>
        <v>○</v>
      </c>
      <c r="Y28" s="291" t="str">
        <f>VLOOKUP($A28,請求書等医療機関一覧用!$B:$AO,Y$5,FALSE)</f>
        <v>○</v>
      </c>
      <c r="Z28" s="280" t="str">
        <f>IF(VLOOKUP($A28,請求書等医療機関一覧用!$B:$AO,Z$5,FALSE)="","",VLOOKUP($A28,請求書等医療機関一覧用!$B:$AO,Z$5,FALSE))</f>
        <v/>
      </c>
      <c r="AA28">
        <f t="shared" si="0"/>
        <v>9</v>
      </c>
    </row>
    <row r="29" spans="1:28" ht="23.25">
      <c r="A29" s="294" t="s">
        <v>743</v>
      </c>
      <c r="B29" s="292" t="str">
        <f>VLOOKUP($A29,請求書等医療機関一覧用!$B:$AO,B$5,FALSE)</f>
        <v>ヒルトップクリニック</v>
      </c>
      <c r="C29" s="298" t="str">
        <f>VLOOKUP($A29,請求書等医療機関一覧用!$B:$AO,C$5,FALSE)</f>
        <v>佐</v>
      </c>
      <c r="D29" s="291" t="str">
        <f>VLOOKUP($A29,請求書等医療機関一覧用!$B:$AO,D$5,FALSE)</f>
        <v>877-3130</v>
      </c>
      <c r="E29" s="291" t="str">
        <f>VLOOKUP($A29,請求書等医療機関一覧用!$B:$AO,E$5,FALSE)</f>
        <v>○</v>
      </c>
      <c r="F29" s="291" t="str">
        <f>VLOOKUP($A29,請求書等医療機関一覧用!$B:$AO,F$5,FALSE)</f>
        <v>○</v>
      </c>
      <c r="G29" s="291" t="str">
        <f>VLOOKUP($A29,請求書等医療機関一覧用!$B:$AO,G$5,FALSE)</f>
        <v>○</v>
      </c>
      <c r="H29" s="291" t="str">
        <f>VLOOKUP($A29,請求書等医療機関一覧用!$B:$AO,H$5,FALSE)</f>
        <v>○</v>
      </c>
      <c r="I29" s="291" t="str">
        <f>VLOOKUP($A29,請求書等医療機関一覧用!$B:$AO,I$5,FALSE)</f>
        <v>○</v>
      </c>
      <c r="J29" s="291" t="str">
        <f>VLOOKUP($A29,請求書等医療機関一覧用!$B:$AO,J$5,FALSE)</f>
        <v>○</v>
      </c>
      <c r="K29" s="291" t="str">
        <f>VLOOKUP($A29,請求書等医療機関一覧用!$B:$AO,K$5,FALSE)</f>
        <v>○</v>
      </c>
      <c r="L29" s="291" t="str">
        <f>VLOOKUP($A29,請求書等医療機関一覧用!$B:$AO,L$5,FALSE)</f>
        <v>○</v>
      </c>
      <c r="M29" s="291" t="str">
        <f>VLOOKUP($A29,請求書等医療機関一覧用!$B:$AO,M$5,FALSE)</f>
        <v>○</v>
      </c>
      <c r="N29" s="291" t="str">
        <f>VLOOKUP($A29,請求書等医療機関一覧用!$B:$AO,N$5,FALSE)</f>
        <v>○</v>
      </c>
      <c r="O29" s="291" t="str">
        <f>VLOOKUP($A29,請求書等医療機関一覧用!$B:$AO,O$5,FALSE)</f>
        <v>○</v>
      </c>
      <c r="P29" s="291" t="str">
        <f>VLOOKUP($A29,請求書等医療機関一覧用!$B:$AO,P$5,FALSE)</f>
        <v>×</v>
      </c>
      <c r="Q29" s="291" t="str">
        <f>VLOOKUP($A29,請求書等医療機関一覧用!$B:$AO,Q$5,FALSE)</f>
        <v>×</v>
      </c>
      <c r="R29" s="291" t="str">
        <f>VLOOKUP($A29,請求書等医療機関一覧用!$B:$AO,R$5,FALSE)</f>
        <v>○</v>
      </c>
      <c r="S29" s="291" t="str">
        <f>VLOOKUP($A29,請求書等医療機関一覧用!$B:$AO,S$5,FALSE)</f>
        <v>○</v>
      </c>
      <c r="T29" s="291" t="str">
        <f>VLOOKUP($A29,請求書等医療機関一覧用!$B:$AO,T$5,FALSE)</f>
        <v>○</v>
      </c>
      <c r="U29" s="291" t="str">
        <f>VLOOKUP($A29,請求書等医療機関一覧用!$B:$AO,U$5,FALSE)</f>
        <v>○</v>
      </c>
      <c r="V29" s="291" t="str">
        <f>VLOOKUP($A29,請求書等医療機関一覧用!$B:$AO,V$5,FALSE)</f>
        <v>×</v>
      </c>
      <c r="W29" s="291" t="str">
        <f>VLOOKUP($A29,請求書等医療機関一覧用!$B:$AO,W$5,FALSE)</f>
        <v>○</v>
      </c>
      <c r="X29" s="291" t="str">
        <f>VLOOKUP($A29,請求書等医療機関一覧用!$B:$AO,X$5,FALSE)</f>
        <v>○</v>
      </c>
      <c r="Y29" s="291" t="str">
        <f>VLOOKUP($A29,請求書等医療機関一覧用!$B:$AO,Y$5,FALSE)</f>
        <v>○</v>
      </c>
      <c r="Z29" s="280" t="str">
        <f>IF(VLOOKUP($A29,請求書等医療機関一覧用!$B:$AO,Z$5,FALSE)="","",VLOOKUP($A29,請求書等医療機関一覧用!$B:$AO,Z$5,FALSE))</f>
        <v>小児インフルエンザは１歳以上</v>
      </c>
      <c r="AA29">
        <f t="shared" si="0"/>
        <v>10</v>
      </c>
    </row>
    <row r="30" spans="1:28" ht="23.25">
      <c r="A30" s="294" t="s">
        <v>747</v>
      </c>
      <c r="B30" s="292" t="str">
        <f>VLOOKUP($A30,請求書等医療機関一覧用!$B:$AO,B$5,FALSE)</f>
        <v>北條医院</v>
      </c>
      <c r="C30" s="298" t="str">
        <f>VLOOKUP($A30,請求書等医療機関一覧用!$B:$AO,C$5,FALSE)</f>
        <v>花畑</v>
      </c>
      <c r="D30" s="291" t="str">
        <f>VLOOKUP($A30,請求書等医療機関一覧用!$B:$AO,D$5,FALSE)</f>
        <v>864-0006</v>
      </c>
      <c r="E30" s="291" t="str">
        <f>VLOOKUP($A30,請求書等医療機関一覧用!$B:$AO,E$5,FALSE)</f>
        <v>×</v>
      </c>
      <c r="F30" s="291" t="str">
        <f>VLOOKUP($A30,請求書等医療機関一覧用!$B:$AO,F$5,FALSE)</f>
        <v>×</v>
      </c>
      <c r="G30" s="291" t="str">
        <f>VLOOKUP($A30,請求書等医療機関一覧用!$B:$AO,G$5,FALSE)</f>
        <v>×</v>
      </c>
      <c r="H30" s="291" t="str">
        <f>VLOOKUP($A30,請求書等医療機関一覧用!$B:$AO,H$5,FALSE)</f>
        <v>×</v>
      </c>
      <c r="I30" s="291" t="str">
        <f>VLOOKUP($A30,請求書等医療機関一覧用!$B:$AO,I$5,FALSE)</f>
        <v>×</v>
      </c>
      <c r="J30" s="291" t="str">
        <f>VLOOKUP($A30,請求書等医療機関一覧用!$B:$AO,J$5,FALSE)</f>
        <v>×</v>
      </c>
      <c r="K30" s="291" t="str">
        <f>VLOOKUP($A30,請求書等医療機関一覧用!$B:$AO,K$5,FALSE)</f>
        <v>×</v>
      </c>
      <c r="L30" s="291" t="str">
        <f>VLOOKUP($A30,請求書等医療機関一覧用!$B:$AO,L$5,FALSE)</f>
        <v>○</v>
      </c>
      <c r="M30" s="291" t="str">
        <f>VLOOKUP($A30,請求書等医療機関一覧用!$B:$AO,M$5,FALSE)</f>
        <v>×</v>
      </c>
      <c r="N30" s="291" t="str">
        <f>VLOOKUP($A30,請求書等医療機関一覧用!$B:$AO,N$5,FALSE)</f>
        <v>○</v>
      </c>
      <c r="O30" s="291" t="str">
        <f>VLOOKUP($A30,請求書等医療機関一覧用!$B:$AO,O$5,FALSE)</f>
        <v>○</v>
      </c>
      <c r="P30" s="291" t="str">
        <f>VLOOKUP($A30,請求書等医療機関一覧用!$B:$AO,P$5,FALSE)</f>
        <v>×</v>
      </c>
      <c r="Q30" s="291" t="str">
        <f>VLOOKUP($A30,請求書等医療機関一覧用!$B:$AO,Q$5,FALSE)</f>
        <v>×</v>
      </c>
      <c r="R30" s="291" t="str">
        <f>VLOOKUP($A30,請求書等医療機関一覧用!$B:$AO,R$5,FALSE)</f>
        <v>○</v>
      </c>
      <c r="S30" s="291" t="str">
        <f>VLOOKUP($A30,請求書等医療機関一覧用!$B:$AO,S$5,FALSE)</f>
        <v>○</v>
      </c>
      <c r="T30" s="291" t="str">
        <f>VLOOKUP($A30,請求書等医療機関一覧用!$B:$AO,T$5,FALSE)</f>
        <v>×</v>
      </c>
      <c r="U30" s="291" t="str">
        <f>VLOOKUP($A30,請求書等医療機関一覧用!$B:$AO,U$5,FALSE)</f>
        <v>○</v>
      </c>
      <c r="V30" s="291" t="str">
        <f>VLOOKUP($A30,請求書等医療機関一覧用!$B:$AO,V$5,FALSE)</f>
        <v>○</v>
      </c>
      <c r="W30" s="291" t="str">
        <f>VLOOKUP($A30,請求書等医療機関一覧用!$B:$AO,W$5,FALSE)</f>
        <v>○</v>
      </c>
      <c r="X30" s="291" t="str">
        <f>VLOOKUP($A30,請求書等医療機関一覧用!$B:$AO,X$5,FALSE)</f>
        <v>○</v>
      </c>
      <c r="Y30" s="291" t="str">
        <f>VLOOKUP($A30,請求書等医療機関一覧用!$B:$AO,Y$5,FALSE)</f>
        <v>○</v>
      </c>
      <c r="Z30" s="280" t="str">
        <f>IF(VLOOKUP($A30,請求書等医療機関一覧用!$B:$AO,Z$5,FALSE)="","",VLOOKUP($A30,請求書等医療機関一覧用!$B:$AO,Z$5,FALSE))</f>
        <v>小児インフルエンザは１歳以上</v>
      </c>
      <c r="AA30">
        <f t="shared" si="0"/>
        <v>11</v>
      </c>
    </row>
    <row r="31" spans="1:28" ht="23.25">
      <c r="A31" s="294" t="s">
        <v>749</v>
      </c>
      <c r="B31" s="292" t="str">
        <f>VLOOKUP($A31,請求書等医療機関一覧用!$B:$AO,B$5,FALSE)</f>
        <v>ほりかわクリニック</v>
      </c>
      <c r="C31" s="298" t="str">
        <f>VLOOKUP($A31,請求書等医療機関一覧用!$B:$AO,C$5,FALSE)</f>
        <v>筑穂</v>
      </c>
      <c r="D31" s="291" t="str">
        <f>VLOOKUP($A31,請求書等医療機関一覧用!$B:$AO,D$5,FALSE)</f>
        <v>877-1002</v>
      </c>
      <c r="E31" s="291" t="str">
        <f>VLOOKUP($A31,請求書等医療機関一覧用!$B:$AO,E$5,FALSE)</f>
        <v>○</v>
      </c>
      <c r="F31" s="291" t="str">
        <f>VLOOKUP($A31,請求書等医療機関一覧用!$B:$AO,F$5,FALSE)</f>
        <v>○</v>
      </c>
      <c r="G31" s="291" t="str">
        <f>VLOOKUP($A31,請求書等医療機関一覧用!$B:$AO,G$5,FALSE)</f>
        <v>○</v>
      </c>
      <c r="H31" s="291" t="str">
        <f>VLOOKUP($A31,請求書等医療機関一覧用!$B:$AO,H$5,FALSE)</f>
        <v>○</v>
      </c>
      <c r="I31" s="291" t="str">
        <f>VLOOKUP($A31,請求書等医療機関一覧用!$B:$AO,I$5,FALSE)</f>
        <v>○</v>
      </c>
      <c r="J31" s="291" t="str">
        <f>VLOOKUP($A31,請求書等医療機関一覧用!$B:$AO,J$5,FALSE)</f>
        <v>○</v>
      </c>
      <c r="K31" s="291" t="str">
        <f>VLOOKUP($A31,請求書等医療機関一覧用!$B:$AO,K$5,FALSE)</f>
        <v>○</v>
      </c>
      <c r="L31" s="291" t="str">
        <f>VLOOKUP($A31,請求書等医療機関一覧用!$B:$AO,L$5,FALSE)</f>
        <v>○</v>
      </c>
      <c r="M31" s="291" t="str">
        <f>VLOOKUP($A31,請求書等医療機関一覧用!$B:$AO,M$5,FALSE)</f>
        <v>○</v>
      </c>
      <c r="N31" s="291" t="str">
        <f>VLOOKUP($A31,請求書等医療機関一覧用!$B:$AO,N$5,FALSE)</f>
        <v>○</v>
      </c>
      <c r="O31" s="291" t="str">
        <f>VLOOKUP($A31,請求書等医療機関一覧用!$B:$AO,O$5,FALSE)</f>
        <v>○</v>
      </c>
      <c r="P31" s="291" t="str">
        <f>VLOOKUP($A31,請求書等医療機関一覧用!$B:$AO,P$5,FALSE)</f>
        <v>×</v>
      </c>
      <c r="Q31" s="291" t="str">
        <f>VLOOKUP($A31,請求書等医療機関一覧用!$B:$AO,Q$5,FALSE)</f>
        <v>○</v>
      </c>
      <c r="R31" s="291" t="str">
        <f>VLOOKUP($A31,請求書等医療機関一覧用!$B:$AO,R$5,FALSE)</f>
        <v>○</v>
      </c>
      <c r="S31" s="291" t="str">
        <f>VLOOKUP($A31,請求書等医療機関一覧用!$B:$AO,S$5,FALSE)</f>
        <v>○</v>
      </c>
      <c r="T31" s="291" t="str">
        <f>VLOOKUP($A31,請求書等医療機関一覧用!$B:$AO,T$5,FALSE)</f>
        <v>○</v>
      </c>
      <c r="U31" s="291" t="str">
        <f>VLOOKUP($A31,請求書等医療機関一覧用!$B:$AO,U$5,FALSE)</f>
        <v>○</v>
      </c>
      <c r="V31" s="291" t="str">
        <f>VLOOKUP($A31,請求書等医療機関一覧用!$B:$AO,V$5,FALSE)</f>
        <v>○</v>
      </c>
      <c r="W31" s="291" t="str">
        <f>VLOOKUP($A31,請求書等医療機関一覧用!$B:$AO,W$5,FALSE)</f>
        <v>×</v>
      </c>
      <c r="X31" s="291" t="str">
        <f>VLOOKUP($A31,請求書等医療機関一覧用!$B:$AO,X$5,FALSE)</f>
        <v>○</v>
      </c>
      <c r="Y31" s="291" t="str">
        <f>VLOOKUP($A31,請求書等医療機関一覧用!$B:$AO,Y$5,FALSE)</f>
        <v>○</v>
      </c>
      <c r="Z31" s="280" t="str">
        <f>IF(VLOOKUP($A31,請求書等医療機関一覧用!$B:$AO,Z$5,FALSE)="","",VLOOKUP($A31,請求書等医療機関一覧用!$B:$AO,Z$5,FALSE))</f>
        <v/>
      </c>
      <c r="AA31">
        <f t="shared" si="0"/>
        <v>12</v>
      </c>
    </row>
    <row r="32" spans="1:28" ht="23.25">
      <c r="A32" s="294" t="s">
        <v>1609</v>
      </c>
      <c r="B32" s="292" t="str">
        <f>VLOOKUP($A32,請求書等医療機関一覧用!$B:$AO,B$5,FALSE)</f>
        <v>アグリホームクリニックつくば</v>
      </c>
      <c r="C32" s="298" t="str">
        <f>VLOOKUP($A32,請求書等医療機関一覧用!$B:$AO,C$5,FALSE)</f>
        <v>若森</v>
      </c>
      <c r="D32" s="291" t="str">
        <f>VLOOKUP($A32,請求書等医療機関一覧用!$B:$AO,D$5,FALSE)</f>
        <v>893-4123</v>
      </c>
      <c r="E32" s="291" t="str">
        <f>VLOOKUP($A32,請求書等医療機関一覧用!$B:$AO,E$5,FALSE)</f>
        <v>×</v>
      </c>
      <c r="F32" s="291" t="str">
        <f>VLOOKUP($A32,請求書等医療機関一覧用!$B:$AO,F$5,FALSE)</f>
        <v>×</v>
      </c>
      <c r="G32" s="291" t="str">
        <f>VLOOKUP($A32,請求書等医療機関一覧用!$B:$AO,G$5,FALSE)</f>
        <v>×</v>
      </c>
      <c r="H32" s="291" t="str">
        <f>VLOOKUP($A32,請求書等医療機関一覧用!$B:$AO,H$5,FALSE)</f>
        <v>×</v>
      </c>
      <c r="I32" s="291" t="str">
        <f>VLOOKUP($A32,請求書等医療機関一覧用!$B:$AO,I$5,FALSE)</f>
        <v>×</v>
      </c>
      <c r="J32" s="291" t="str">
        <f>VLOOKUP($A32,請求書等医療機関一覧用!$B:$AO,J$5,FALSE)</f>
        <v>×</v>
      </c>
      <c r="K32" s="291" t="str">
        <f>VLOOKUP($A32,請求書等医療機関一覧用!$B:$AO,K$5,FALSE)</f>
        <v>×</v>
      </c>
      <c r="L32" s="291" t="str">
        <f>VLOOKUP($A32,請求書等医療機関一覧用!$B:$AO,L$5,FALSE)</f>
        <v>×</v>
      </c>
      <c r="M32" s="291" t="str">
        <f>VLOOKUP($A32,請求書等医療機関一覧用!$B:$AO,M$5,FALSE)</f>
        <v>×</v>
      </c>
      <c r="N32" s="291" t="str">
        <f>VLOOKUP($A32,請求書等医療機関一覧用!$B:$AO,N$5,FALSE)</f>
        <v>×</v>
      </c>
      <c r="O32" s="291" t="str">
        <f>VLOOKUP($A32,請求書等医療機関一覧用!$B:$AO,O$5,FALSE)</f>
        <v>×</v>
      </c>
      <c r="P32" s="291" t="str">
        <f>VLOOKUP($A32,請求書等医療機関一覧用!$B:$AO,P$5,FALSE)</f>
        <v>×</v>
      </c>
      <c r="Q32" s="291" t="str">
        <f>VLOOKUP($A32,請求書等医療機関一覧用!$B:$AO,Q$5,FALSE)</f>
        <v>×</v>
      </c>
      <c r="R32" s="291" t="str">
        <f>VLOOKUP($A32,請求書等医療機関一覧用!$B:$AO,R$5,FALSE)</f>
        <v>×</v>
      </c>
      <c r="S32" s="291" t="str">
        <f>VLOOKUP($A32,請求書等医療機関一覧用!$B:$AO,S$5,FALSE)</f>
        <v>×</v>
      </c>
      <c r="T32" s="291" t="str">
        <f>VLOOKUP($A32,請求書等医療機関一覧用!$B:$AO,T$5,FALSE)</f>
        <v>×</v>
      </c>
      <c r="U32" s="291" t="str">
        <f>VLOOKUP($A32,請求書等医療機関一覧用!$B:$AO,U$5,FALSE)</f>
        <v>○</v>
      </c>
      <c r="V32" s="291" t="str">
        <f>VLOOKUP($A32,請求書等医療機関一覧用!$B:$AO,V$5,FALSE)</f>
        <v>×</v>
      </c>
      <c r="W32" s="291" t="str">
        <f>VLOOKUP($A32,請求書等医療機関一覧用!$B:$AO,W$5,FALSE)</f>
        <v>×</v>
      </c>
      <c r="X32" s="291" t="str">
        <f>VLOOKUP($A32,請求書等医療機関一覧用!$B:$AO,X$5,FALSE)</f>
        <v>○</v>
      </c>
      <c r="Y32" s="291" t="str">
        <f>VLOOKUP($A32,請求書等医療機関一覧用!$B:$AO,Y$5,FALSE)</f>
        <v>○</v>
      </c>
      <c r="Z32" s="280" t="str">
        <f>IF(VLOOKUP($A32,請求書等医療機関一覧用!$B:$AO,Z$5,FALSE)="","",VLOOKUP($A32,請求書等医療機関一覧用!$B:$AO,Z$5,FALSE))</f>
        <v>かかりつけの方のみ</v>
      </c>
      <c r="AA32">
        <f t="shared" si="0"/>
        <v>13</v>
      </c>
    </row>
    <row r="33" spans="1:28">
      <c r="B33" s="806" t="s">
        <v>1597</v>
      </c>
      <c r="C33" s="807"/>
      <c r="D33" s="807"/>
      <c r="E33" s="807"/>
      <c r="F33" s="807"/>
      <c r="G33" s="807"/>
      <c r="H33" s="807"/>
      <c r="I33" s="807"/>
      <c r="J33" s="807"/>
      <c r="K33" s="807"/>
      <c r="L33" s="807"/>
      <c r="M33" s="807"/>
      <c r="N33" s="807"/>
      <c r="O33" s="807"/>
      <c r="P33" s="807"/>
      <c r="Q33" s="807"/>
      <c r="R33" s="807"/>
      <c r="S33" s="807"/>
      <c r="T33" s="807"/>
      <c r="U33" s="807"/>
      <c r="V33" s="807"/>
      <c r="W33" s="807"/>
      <c r="X33" s="807"/>
      <c r="Y33" s="807"/>
      <c r="Z33" s="808"/>
    </row>
    <row r="34" spans="1:28" ht="23.25">
      <c r="A34" s="294" t="s">
        <v>1612</v>
      </c>
      <c r="B34" s="280" t="str">
        <f>VLOOKUP($A34,請求書等医療機関一覧用!$B:$AO,B$5,FALSE)</f>
        <v>とよさと病院</v>
      </c>
      <c r="C34" s="291" t="str">
        <f>VLOOKUP($A34,請求書等医療機関一覧用!$B:$AO,C$5,FALSE)</f>
        <v>田倉</v>
      </c>
      <c r="D34" s="291" t="str">
        <f>VLOOKUP($A34,請求書等医療機関一覧用!$B:$AO,D$5,FALSE)</f>
        <v>847-2631</v>
      </c>
      <c r="E34" s="291" t="str">
        <f>VLOOKUP($A34,請求書等医療機関一覧用!$B:$AO,E$5,FALSE)</f>
        <v>×</v>
      </c>
      <c r="F34" s="291" t="str">
        <f>VLOOKUP($A34,請求書等医療機関一覧用!$B:$AO,F$5,FALSE)</f>
        <v>×</v>
      </c>
      <c r="G34" s="291" t="str">
        <f>VLOOKUP($A34,請求書等医療機関一覧用!$B:$AO,G$5,FALSE)</f>
        <v>×</v>
      </c>
      <c r="H34" s="291" t="str">
        <f>VLOOKUP($A34,請求書等医療機関一覧用!$B:$AO,H$5,FALSE)</f>
        <v>×</v>
      </c>
      <c r="I34" s="291" t="str">
        <f>VLOOKUP($A34,請求書等医療機関一覧用!$B:$AO,I$5,FALSE)</f>
        <v>×</v>
      </c>
      <c r="J34" s="291" t="str">
        <f>VLOOKUP($A34,請求書等医療機関一覧用!$B:$AO,J$5,FALSE)</f>
        <v>×</v>
      </c>
      <c r="K34" s="291" t="str">
        <f>VLOOKUP($A34,請求書等医療機関一覧用!$B:$AO,K$5,FALSE)</f>
        <v>×</v>
      </c>
      <c r="L34" s="291" t="str">
        <f>VLOOKUP($A34,請求書等医療機関一覧用!$B:$AO,L$5,FALSE)</f>
        <v>×</v>
      </c>
      <c r="M34" s="291" t="str">
        <f>VLOOKUP($A34,請求書等医療機関一覧用!$B:$AO,M$5,FALSE)</f>
        <v>×</v>
      </c>
      <c r="N34" s="291" t="str">
        <f>VLOOKUP($A34,請求書等医療機関一覧用!$B:$AO,N$5,FALSE)</f>
        <v>×</v>
      </c>
      <c r="O34" s="291" t="str">
        <f>VLOOKUP($A34,請求書等医療機関一覧用!$B:$AO,O$5,FALSE)</f>
        <v>×</v>
      </c>
      <c r="P34" s="291" t="str">
        <f>VLOOKUP($A34,請求書等医療機関一覧用!$B:$AO,P$5,FALSE)</f>
        <v>×</v>
      </c>
      <c r="Q34" s="291" t="str">
        <f>VLOOKUP($A34,請求書等医療機関一覧用!$B:$AO,Q$5,FALSE)</f>
        <v>×</v>
      </c>
      <c r="R34" s="291" t="str">
        <f>VLOOKUP($A34,請求書等医療機関一覧用!$B:$AO,R$5,FALSE)</f>
        <v>×</v>
      </c>
      <c r="S34" s="291" t="str">
        <f>VLOOKUP($A34,請求書等医療機関一覧用!$B:$AO,S$5,FALSE)</f>
        <v>×</v>
      </c>
      <c r="T34" s="291" t="str">
        <f>VLOOKUP($A34,請求書等医療機関一覧用!$B:$AO,T$5,FALSE)</f>
        <v>×</v>
      </c>
      <c r="U34" s="291" t="str">
        <f>VLOOKUP($A34,請求書等医療機関一覧用!$B:$AO,U$5,FALSE)</f>
        <v>○</v>
      </c>
      <c r="V34" s="291" t="str">
        <f>VLOOKUP($A34,請求書等医療機関一覧用!$B:$AO,V$5,FALSE)</f>
        <v>×</v>
      </c>
      <c r="W34" s="291" t="str">
        <f>VLOOKUP($A34,請求書等医療機関一覧用!$B:$AO,W$5,FALSE)</f>
        <v>×</v>
      </c>
      <c r="X34" s="291" t="str">
        <f>VLOOKUP($A34,請求書等医療機関一覧用!$B:$AO,X$5,FALSE)</f>
        <v>○</v>
      </c>
      <c r="Y34" s="291" t="str">
        <f>VLOOKUP($A34,請求書等医療機関一覧用!$B:$AO,Y$5,FALSE)</f>
        <v>○</v>
      </c>
      <c r="Z34" s="281" t="str">
        <f>IF(VLOOKUP($A34,請求書等医療機関一覧用!$B:$AO,Z$5,FALSE)="","",VLOOKUP($A34,請求書等医療機関一覧用!$B:$AO,Z$5,FALSE))</f>
        <v>かかりつけの方のみ</v>
      </c>
    </row>
    <row r="35" spans="1:28">
      <c r="B35" s="809" t="s">
        <v>1605</v>
      </c>
      <c r="C35" s="810"/>
      <c r="D35" s="810"/>
      <c r="E35" s="810"/>
      <c r="F35" s="810"/>
      <c r="G35" s="810"/>
      <c r="H35" s="810"/>
      <c r="I35" s="810"/>
      <c r="J35" s="810"/>
      <c r="K35" s="810"/>
      <c r="L35" s="810"/>
      <c r="M35" s="810"/>
      <c r="N35" s="810"/>
      <c r="O35" s="810"/>
      <c r="P35" s="810"/>
      <c r="Q35" s="810"/>
      <c r="R35" s="810"/>
      <c r="S35" s="810"/>
      <c r="T35" s="810"/>
      <c r="U35" s="810"/>
      <c r="V35" s="810"/>
      <c r="W35" s="810"/>
      <c r="X35" s="810"/>
      <c r="Y35" s="810"/>
      <c r="Z35" s="811"/>
      <c r="AB35" t="s">
        <v>1601</v>
      </c>
    </row>
    <row r="36" spans="1:28" ht="23.25">
      <c r="A36" s="294" t="s">
        <v>1613</v>
      </c>
      <c r="B36" s="296" t="str">
        <f>VLOOKUP($A36,請求書等医療機関一覧用!$B:$AO,B$5,FALSE)</f>
        <v>あいつくばクリニック</v>
      </c>
      <c r="C36" s="299" t="str">
        <f>VLOOKUP($A36,請求書等医療機関一覧用!$B:$AO,C$5,FALSE)</f>
        <v>下広岡</v>
      </c>
      <c r="D36" s="295" t="str">
        <f>VLOOKUP($A36,請求書等医療機関一覧用!$B:$AO,D$5,FALSE)</f>
        <v>896-7837</v>
      </c>
      <c r="E36" s="295" t="str">
        <f>VLOOKUP($A36,請求書等医療機関一覧用!$B:$AO,E$5,FALSE)</f>
        <v>×</v>
      </c>
      <c r="F36" s="295" t="str">
        <f>VLOOKUP($A36,請求書等医療機関一覧用!$B:$AO,F$5,FALSE)</f>
        <v>×</v>
      </c>
      <c r="G36" s="295" t="str">
        <f>VLOOKUP($A36,請求書等医療機関一覧用!$B:$AO,G$5,FALSE)</f>
        <v>×</v>
      </c>
      <c r="H36" s="295" t="str">
        <f>VLOOKUP($A36,請求書等医療機関一覧用!$B:$AO,H$5,FALSE)</f>
        <v>×</v>
      </c>
      <c r="I36" s="295" t="str">
        <f>VLOOKUP($A36,請求書等医療機関一覧用!$B:$AO,I$5,FALSE)</f>
        <v>×</v>
      </c>
      <c r="J36" s="295" t="str">
        <f>VLOOKUP($A36,請求書等医療機関一覧用!$B:$AO,J$5,FALSE)</f>
        <v>×</v>
      </c>
      <c r="K36" s="295" t="str">
        <f>VLOOKUP($A36,請求書等医療機関一覧用!$B:$AO,K$5,FALSE)</f>
        <v>×</v>
      </c>
      <c r="L36" s="295" t="str">
        <f>VLOOKUP($A36,請求書等医療機関一覧用!$B:$AO,L$5,FALSE)</f>
        <v>×</v>
      </c>
      <c r="M36" s="295" t="str">
        <f>VLOOKUP($A36,請求書等医療機関一覧用!$B:$AO,M$5,FALSE)</f>
        <v>×</v>
      </c>
      <c r="N36" s="295" t="str">
        <f>VLOOKUP($A36,請求書等医療機関一覧用!$B:$AO,N$5,FALSE)</f>
        <v>×</v>
      </c>
      <c r="O36" s="295" t="str">
        <f>VLOOKUP($A36,請求書等医療機関一覧用!$B:$AO,O$5,FALSE)</f>
        <v>×</v>
      </c>
      <c r="P36" s="295" t="str">
        <f>VLOOKUP($A36,請求書等医療機関一覧用!$B:$AO,P$5,FALSE)</f>
        <v>×</v>
      </c>
      <c r="Q36" s="295" t="str">
        <f>VLOOKUP($A36,請求書等医療機関一覧用!$B:$AO,Q$5,FALSE)</f>
        <v>×</v>
      </c>
      <c r="R36" s="295" t="str">
        <f>VLOOKUP($A36,請求書等医療機関一覧用!$B:$AO,R$5,FALSE)</f>
        <v>○</v>
      </c>
      <c r="S36" s="295" t="str">
        <f>VLOOKUP($A36,請求書等医療機関一覧用!$B:$AO,S$5,FALSE)</f>
        <v>×</v>
      </c>
      <c r="T36" s="295" t="str">
        <f>VLOOKUP($A36,請求書等医療機関一覧用!$B:$AO,T$5,FALSE)</f>
        <v>×</v>
      </c>
      <c r="U36" s="295" t="str">
        <f>VLOOKUP($A36,請求書等医療機関一覧用!$B:$AO,U$5,FALSE)</f>
        <v>○</v>
      </c>
      <c r="V36" s="295" t="str">
        <f>VLOOKUP($A36,請求書等医療機関一覧用!$B:$AO,V$5,FALSE)</f>
        <v>○</v>
      </c>
      <c r="W36" s="295" t="str">
        <f>VLOOKUP($A36,請求書等医療機関一覧用!$B:$AO,W$5,FALSE)</f>
        <v>○</v>
      </c>
      <c r="X36" s="295" t="str">
        <f>VLOOKUP($A36,請求書等医療機関一覧用!$B:$AO,X$5,FALSE)</f>
        <v>○</v>
      </c>
      <c r="Y36" s="295" t="str">
        <f>VLOOKUP($A36,請求書等医療機関一覧用!$B:$AO,Y$5,FALSE)</f>
        <v>○</v>
      </c>
      <c r="Z36" s="283" t="str">
        <f>IF(VLOOKUP($A36,請求書等医療機関一覧用!$B:$AO,Z$5,FALSE)="","",VLOOKUP($A36,請求書等医療機関一覧用!$B:$AO,Z$5,FALSE))</f>
        <v>高齢者はかかりつけの方のみ</v>
      </c>
      <c r="AA36">
        <f t="shared" ref="AA36:AA73" si="1">ROW()-MATCH("●",AB:AB,0)</f>
        <v>1</v>
      </c>
    </row>
    <row r="37" spans="1:28" ht="23.25">
      <c r="A37" s="294" t="s">
        <v>1614</v>
      </c>
      <c r="B37" s="296" t="str">
        <f>VLOOKUP($A37,請求書等医療機関一覧用!$B:$AO,B$5,FALSE)</f>
        <v>あおやぎ医院</v>
      </c>
      <c r="C37" s="299" t="str">
        <f>VLOOKUP($A37,請求書等医療機関一覧用!$B:$AO,C$5,FALSE)</f>
        <v>上ノ室</v>
      </c>
      <c r="D37" s="295" t="str">
        <f>VLOOKUP($A37,請求書等医療機関一覧用!$B:$AO,D$5,FALSE)</f>
        <v>857-1522</v>
      </c>
      <c r="E37" s="295" t="str">
        <f>VLOOKUP($A37,請求書等医療機関一覧用!$B:$AO,E$5,FALSE)</f>
        <v>○</v>
      </c>
      <c r="F37" s="295" t="str">
        <f>VLOOKUP($A37,請求書等医療機関一覧用!$B:$AO,F$5,FALSE)</f>
        <v>○</v>
      </c>
      <c r="G37" s="295" t="str">
        <f>VLOOKUP($A37,請求書等医療機関一覧用!$B:$AO,G$5,FALSE)</f>
        <v>○</v>
      </c>
      <c r="H37" s="295" t="str">
        <f>VLOOKUP($A37,請求書等医療機関一覧用!$B:$AO,H$5,FALSE)</f>
        <v>○</v>
      </c>
      <c r="I37" s="295" t="str">
        <f>VLOOKUP($A37,請求書等医療機関一覧用!$B:$AO,I$5,FALSE)</f>
        <v>○</v>
      </c>
      <c r="J37" s="295" t="str">
        <f>VLOOKUP($A37,請求書等医療機関一覧用!$B:$AO,J$5,FALSE)</f>
        <v>○</v>
      </c>
      <c r="K37" s="295" t="str">
        <f>VLOOKUP($A37,請求書等医療機関一覧用!$B:$AO,K$5,FALSE)</f>
        <v>○</v>
      </c>
      <c r="L37" s="295" t="str">
        <f>VLOOKUP($A37,請求書等医療機関一覧用!$B:$AO,L$5,FALSE)</f>
        <v>○</v>
      </c>
      <c r="M37" s="295" t="str">
        <f>VLOOKUP($A37,請求書等医療機関一覧用!$B:$AO,M$5,FALSE)</f>
        <v>○</v>
      </c>
      <c r="N37" s="295" t="str">
        <f>VLOOKUP($A37,請求書等医療機関一覧用!$B:$AO,N$5,FALSE)</f>
        <v>○</v>
      </c>
      <c r="O37" s="295" t="str">
        <f>VLOOKUP($A37,請求書等医療機関一覧用!$B:$AO,O$5,FALSE)</f>
        <v>○</v>
      </c>
      <c r="P37" s="295" t="str">
        <f>VLOOKUP($A37,請求書等医療機関一覧用!$B:$AO,P$5,FALSE)</f>
        <v>×</v>
      </c>
      <c r="Q37" s="295" t="str">
        <f>VLOOKUP($A37,請求書等医療機関一覧用!$B:$AO,Q$5,FALSE)</f>
        <v>×</v>
      </c>
      <c r="R37" s="295" t="str">
        <f>VLOOKUP($A37,請求書等医療機関一覧用!$B:$AO,R$5,FALSE)</f>
        <v>○</v>
      </c>
      <c r="S37" s="295" t="str">
        <f>VLOOKUP($A37,請求書等医療機関一覧用!$B:$AO,S$5,FALSE)</f>
        <v>○</v>
      </c>
      <c r="T37" s="295" t="str">
        <f>VLOOKUP($A37,請求書等医療機関一覧用!$B:$AO,T$5,FALSE)</f>
        <v>○</v>
      </c>
      <c r="U37" s="295" t="str">
        <f>VLOOKUP($A37,請求書等医療機関一覧用!$B:$AO,U$5,FALSE)</f>
        <v>○</v>
      </c>
      <c r="V37" s="295" t="str">
        <f>VLOOKUP($A37,請求書等医療機関一覧用!$B:$AO,V$5,FALSE)</f>
        <v>○</v>
      </c>
      <c r="W37" s="295" t="str">
        <f>VLOOKUP($A37,請求書等医療機関一覧用!$B:$AO,W$5,FALSE)</f>
        <v>○</v>
      </c>
      <c r="X37" s="295" t="str">
        <f>VLOOKUP($A37,請求書等医療機関一覧用!$B:$AO,X$5,FALSE)</f>
        <v>○</v>
      </c>
      <c r="Y37" s="295" t="str">
        <f>VLOOKUP($A37,請求書等医療機関一覧用!$B:$AO,Y$5,FALSE)</f>
        <v>○</v>
      </c>
      <c r="Z37" s="283" t="str">
        <f>IF(VLOOKUP($A37,請求書等医療機関一覧用!$B:$AO,Z$5,FALSE)="","",VLOOKUP($A37,請求書等医療機関一覧用!$B:$AO,Z$5,FALSE))</f>
        <v/>
      </c>
      <c r="AA37">
        <f t="shared" si="1"/>
        <v>2</v>
      </c>
    </row>
    <row r="38" spans="1:28" ht="23.25">
      <c r="A38" s="294" t="s">
        <v>1615</v>
      </c>
      <c r="B38" s="296" t="str">
        <f>VLOOKUP($A38,請求書等医療機関一覧用!$B:$AO,B$5,FALSE)</f>
        <v>飯岡医院</v>
      </c>
      <c r="C38" s="299" t="str">
        <f>VLOOKUP($A38,請求書等医療機関一覧用!$B:$AO,C$5,FALSE)</f>
        <v>桜</v>
      </c>
      <c r="D38" s="295" t="str">
        <f>VLOOKUP($A38,請求書等医療機関一覧用!$B:$AO,D$5,FALSE)</f>
        <v>857-7526</v>
      </c>
      <c r="E38" s="295" t="str">
        <f>VLOOKUP($A38,請求書等医療機関一覧用!$B:$AO,E$5,FALSE)</f>
        <v>○</v>
      </c>
      <c r="F38" s="295" t="str">
        <f>VLOOKUP($A38,請求書等医療機関一覧用!$B:$AO,F$5,FALSE)</f>
        <v>○</v>
      </c>
      <c r="G38" s="295" t="str">
        <f>VLOOKUP($A38,請求書等医療機関一覧用!$B:$AO,G$5,FALSE)</f>
        <v>○</v>
      </c>
      <c r="H38" s="295" t="str">
        <f>VLOOKUP($A38,請求書等医療機関一覧用!$B:$AO,H$5,FALSE)</f>
        <v>○</v>
      </c>
      <c r="I38" s="295" t="str">
        <f>VLOOKUP($A38,請求書等医療機関一覧用!$B:$AO,I$5,FALSE)</f>
        <v>○</v>
      </c>
      <c r="J38" s="295" t="str">
        <f>VLOOKUP($A38,請求書等医療機関一覧用!$B:$AO,J$5,FALSE)</f>
        <v>○</v>
      </c>
      <c r="K38" s="295" t="str">
        <f>VLOOKUP($A38,請求書等医療機関一覧用!$B:$AO,K$5,FALSE)</f>
        <v>○</v>
      </c>
      <c r="L38" s="295" t="str">
        <f>VLOOKUP($A38,請求書等医療機関一覧用!$B:$AO,L$5,FALSE)</f>
        <v>○</v>
      </c>
      <c r="M38" s="295" t="str">
        <f>VLOOKUP($A38,請求書等医療機関一覧用!$B:$AO,M$5,FALSE)</f>
        <v>○</v>
      </c>
      <c r="N38" s="295" t="str">
        <f>VLOOKUP($A38,請求書等医療機関一覧用!$B:$AO,N$5,FALSE)</f>
        <v>○</v>
      </c>
      <c r="O38" s="295" t="str">
        <f>VLOOKUP($A38,請求書等医療機関一覧用!$B:$AO,O$5,FALSE)</f>
        <v>○</v>
      </c>
      <c r="P38" s="295" t="str">
        <f>VLOOKUP($A38,請求書等医療機関一覧用!$B:$AO,P$5,FALSE)</f>
        <v>×</v>
      </c>
      <c r="Q38" s="295" t="str">
        <f>VLOOKUP($A38,請求書等医療機関一覧用!$B:$AO,Q$5,FALSE)</f>
        <v>○</v>
      </c>
      <c r="R38" s="295" t="str">
        <f>VLOOKUP($A38,請求書等医療機関一覧用!$B:$AO,R$5,FALSE)</f>
        <v>○</v>
      </c>
      <c r="S38" s="295" t="str">
        <f>VLOOKUP($A38,請求書等医療機関一覧用!$B:$AO,S$5,FALSE)</f>
        <v>○</v>
      </c>
      <c r="T38" s="295" t="str">
        <f>VLOOKUP($A38,請求書等医療機関一覧用!$B:$AO,T$5,FALSE)</f>
        <v>○</v>
      </c>
      <c r="U38" s="295" t="str">
        <f>VLOOKUP($A38,請求書等医療機関一覧用!$B:$AO,U$5,FALSE)</f>
        <v>○</v>
      </c>
      <c r="V38" s="295" t="str">
        <f>VLOOKUP($A38,請求書等医療機関一覧用!$B:$AO,V$5,FALSE)</f>
        <v>○</v>
      </c>
      <c r="W38" s="295" t="str">
        <f>VLOOKUP($A38,請求書等医療機関一覧用!$B:$AO,W$5,FALSE)</f>
        <v>×</v>
      </c>
      <c r="X38" s="295" t="str">
        <f>VLOOKUP($A38,請求書等医療機関一覧用!$B:$AO,X$5,FALSE)</f>
        <v>○</v>
      </c>
      <c r="Y38" s="295" t="str">
        <f>VLOOKUP($A38,請求書等医療機関一覧用!$B:$AO,Y$5,FALSE)</f>
        <v>○</v>
      </c>
      <c r="Z38" s="283" t="str">
        <f>IF(VLOOKUP($A38,請求書等医療機関一覧用!$B:$AO,Z$5,FALSE)="","",VLOOKUP($A38,請求書等医療機関一覧用!$B:$AO,Z$5,FALSE))</f>
        <v/>
      </c>
      <c r="AA38">
        <f t="shared" si="1"/>
        <v>3</v>
      </c>
    </row>
    <row r="39" spans="1:28" ht="42.75">
      <c r="A39" s="294" t="s">
        <v>1616</v>
      </c>
      <c r="B39" s="296" t="str">
        <f>VLOOKUP($A39,請求書等医療機関一覧用!$B:$AO,B$5,FALSE)</f>
        <v>いけがみ皮膚科</v>
      </c>
      <c r="C39" s="299" t="str">
        <f>VLOOKUP($A39,請求書等医療機関一覧用!$B:$AO,C$5,FALSE)</f>
        <v>並木</v>
      </c>
      <c r="D39" s="295" t="str">
        <f>VLOOKUP($A39,請求書等医療機関一覧用!$B:$AO,D$5,FALSE)</f>
        <v>869-8222</v>
      </c>
      <c r="E39" s="295" t="str">
        <f>VLOOKUP($A39,請求書等医療機関一覧用!$B:$AO,E$5,FALSE)</f>
        <v>×</v>
      </c>
      <c r="F39" s="295" t="str">
        <f>VLOOKUP($A39,請求書等医療機関一覧用!$B:$AO,F$5,FALSE)</f>
        <v>×</v>
      </c>
      <c r="G39" s="295" t="str">
        <f>VLOOKUP($A39,請求書等医療機関一覧用!$B:$AO,G$5,FALSE)</f>
        <v>×</v>
      </c>
      <c r="H39" s="295" t="str">
        <f>VLOOKUP($A39,請求書等医療機関一覧用!$B:$AO,H$5,FALSE)</f>
        <v>×</v>
      </c>
      <c r="I39" s="295" t="str">
        <f>VLOOKUP($A39,請求書等医療機関一覧用!$B:$AO,I$5,FALSE)</f>
        <v>×</v>
      </c>
      <c r="J39" s="295" t="str">
        <f>VLOOKUP($A39,請求書等医療機関一覧用!$B:$AO,J$5,FALSE)</f>
        <v>×</v>
      </c>
      <c r="K39" s="295" t="str">
        <f>VLOOKUP($A39,請求書等医療機関一覧用!$B:$AO,K$5,FALSE)</f>
        <v>×</v>
      </c>
      <c r="L39" s="295" t="str">
        <f>VLOOKUP($A39,請求書等医療機関一覧用!$B:$AO,L$5,FALSE)</f>
        <v>×</v>
      </c>
      <c r="M39" s="295" t="str">
        <f>VLOOKUP($A39,請求書等医療機関一覧用!$B:$AO,M$5,FALSE)</f>
        <v>×</v>
      </c>
      <c r="N39" s="295" t="str">
        <f>VLOOKUP($A39,請求書等医療機関一覧用!$B:$AO,N$5,FALSE)</f>
        <v>×</v>
      </c>
      <c r="O39" s="295" t="str">
        <f>VLOOKUP($A39,請求書等医療機関一覧用!$B:$AO,O$5,FALSE)</f>
        <v>×</v>
      </c>
      <c r="P39" s="295" t="str">
        <f>VLOOKUP($A39,請求書等医療機関一覧用!$B:$AO,P$5,FALSE)</f>
        <v>×</v>
      </c>
      <c r="Q39" s="295" t="str">
        <f>VLOOKUP($A39,請求書等医療機関一覧用!$B:$AO,Q$5,FALSE)</f>
        <v>×</v>
      </c>
      <c r="R39" s="295" t="str">
        <f>VLOOKUP($A39,請求書等医療機関一覧用!$B:$AO,R$5,FALSE)</f>
        <v>×</v>
      </c>
      <c r="S39" s="295" t="str">
        <f>VLOOKUP($A39,請求書等医療機関一覧用!$B:$AO,S$5,FALSE)</f>
        <v>○</v>
      </c>
      <c r="T39" s="295" t="str">
        <f>VLOOKUP($A39,請求書等医療機関一覧用!$B:$AO,T$5,FALSE)</f>
        <v>×</v>
      </c>
      <c r="U39" s="295" t="str">
        <f>VLOOKUP($A39,請求書等医療機関一覧用!$B:$AO,U$5,FALSE)</f>
        <v>×</v>
      </c>
      <c r="V39" s="295" t="str">
        <f>VLOOKUP($A39,請求書等医療機関一覧用!$B:$AO,V$5,FALSE)</f>
        <v>○</v>
      </c>
      <c r="W39" s="295" t="str">
        <f>VLOOKUP($A39,請求書等医療機関一覧用!$B:$AO,W$5,FALSE)</f>
        <v>○</v>
      </c>
      <c r="X39" s="295" t="str">
        <f>VLOOKUP($A39,請求書等医療機関一覧用!$B:$AO,X$5,FALSE)</f>
        <v>○</v>
      </c>
      <c r="Y39" s="295" t="str">
        <f>VLOOKUP($A39,請求書等医療機関一覧用!$B:$AO,Y$5,FALSE)</f>
        <v>×</v>
      </c>
      <c r="Z39" s="283" t="str">
        <f>IF(VLOOKUP($A39,請求書等医療機関一覧用!$B:$AO,Z$5,FALSE)="","",VLOOKUP($A39,請求書等医療機関一覧用!$B:$AO,Z$5,FALSE))</f>
        <v>小児は３歳以上。高齢者は65歳以上。インフルエンザは接種経験がある方のみ。持病・内服がある方はかかりつけ医に確認。</v>
      </c>
      <c r="AA39">
        <f t="shared" si="1"/>
        <v>4</v>
      </c>
    </row>
    <row r="40" spans="1:28" ht="23.25">
      <c r="A40" s="294" t="s">
        <v>1617</v>
      </c>
      <c r="B40" s="296" t="str">
        <f>VLOOKUP($A40,請求書等医療機関一覧用!$B:$AO,B$5,FALSE)</f>
        <v>うえの整形外科</v>
      </c>
      <c r="C40" s="299" t="str">
        <f>VLOOKUP($A40,請求書等医療機関一覧用!$B:$AO,C$5,FALSE)</f>
        <v>大角豆</v>
      </c>
      <c r="D40" s="295" t="str">
        <f>VLOOKUP($A40,請求書等医療機関一覧用!$B:$AO,D$5,FALSE)</f>
        <v>846-3022</v>
      </c>
      <c r="E40" s="295" t="str">
        <f>VLOOKUP($A40,請求書等医療機関一覧用!$B:$AO,E$5,FALSE)</f>
        <v>×</v>
      </c>
      <c r="F40" s="295" t="str">
        <f>VLOOKUP($A40,請求書等医療機関一覧用!$B:$AO,F$5,FALSE)</f>
        <v>×</v>
      </c>
      <c r="G40" s="295" t="str">
        <f>VLOOKUP($A40,請求書等医療機関一覧用!$B:$AO,G$5,FALSE)</f>
        <v>×</v>
      </c>
      <c r="H40" s="295" t="str">
        <f>VLOOKUP($A40,請求書等医療機関一覧用!$B:$AO,H$5,FALSE)</f>
        <v>×</v>
      </c>
      <c r="I40" s="295" t="str">
        <f>VLOOKUP($A40,請求書等医療機関一覧用!$B:$AO,I$5,FALSE)</f>
        <v>×</v>
      </c>
      <c r="J40" s="295" t="str">
        <f>VLOOKUP($A40,請求書等医療機関一覧用!$B:$AO,J$5,FALSE)</f>
        <v>×</v>
      </c>
      <c r="K40" s="295" t="str">
        <f>VLOOKUP($A40,請求書等医療機関一覧用!$B:$AO,K$5,FALSE)</f>
        <v>×</v>
      </c>
      <c r="L40" s="295" t="str">
        <f>VLOOKUP($A40,請求書等医療機関一覧用!$B:$AO,L$5,FALSE)</f>
        <v>×</v>
      </c>
      <c r="M40" s="295" t="str">
        <f>VLOOKUP($A40,請求書等医療機関一覧用!$B:$AO,M$5,FALSE)</f>
        <v>×</v>
      </c>
      <c r="N40" s="295" t="str">
        <f>VLOOKUP($A40,請求書等医療機関一覧用!$B:$AO,N$5,FALSE)</f>
        <v>×</v>
      </c>
      <c r="O40" s="295" t="str">
        <f>VLOOKUP($A40,請求書等医療機関一覧用!$B:$AO,O$5,FALSE)</f>
        <v>×</v>
      </c>
      <c r="P40" s="295" t="str">
        <f>VLOOKUP($A40,請求書等医療機関一覧用!$B:$AO,P$5,FALSE)</f>
        <v>×</v>
      </c>
      <c r="Q40" s="295" t="str">
        <f>VLOOKUP($A40,請求書等医療機関一覧用!$B:$AO,Q$5,FALSE)</f>
        <v>×</v>
      </c>
      <c r="R40" s="295" t="str">
        <f>VLOOKUP($A40,請求書等医療機関一覧用!$B:$AO,R$5,FALSE)</f>
        <v>×</v>
      </c>
      <c r="S40" s="295" t="str">
        <f>VLOOKUP($A40,請求書等医療機関一覧用!$B:$AO,S$5,FALSE)</f>
        <v>○</v>
      </c>
      <c r="T40" s="295" t="str">
        <f>VLOOKUP($A40,請求書等医療機関一覧用!$B:$AO,T$5,FALSE)</f>
        <v>×</v>
      </c>
      <c r="U40" s="295" t="str">
        <f>VLOOKUP($A40,請求書等医療機関一覧用!$B:$AO,U$5,FALSE)</f>
        <v>×</v>
      </c>
      <c r="V40" s="295" t="str">
        <f>VLOOKUP($A40,請求書等医療機関一覧用!$B:$AO,V$5,FALSE)</f>
        <v>×</v>
      </c>
      <c r="W40" s="295" t="str">
        <f>VLOOKUP($A40,請求書等医療機関一覧用!$B:$AO,W$5,FALSE)</f>
        <v>×</v>
      </c>
      <c r="X40" s="295" t="str">
        <f>VLOOKUP($A40,請求書等医療機関一覧用!$B:$AO,X$5,FALSE)</f>
        <v>○</v>
      </c>
      <c r="Y40" s="295" t="str">
        <f>VLOOKUP($A40,請求書等医療機関一覧用!$B:$AO,Y$5,FALSE)</f>
        <v>○</v>
      </c>
      <c r="Z40" s="283" t="str">
        <f>IF(VLOOKUP($A40,請求書等医療機関一覧用!$B:$AO,Z$5,FALSE)="","",VLOOKUP($A40,請求書等医療機関一覧用!$B:$AO,Z$5,FALSE))</f>
        <v>小児インフルエンザは13歳以上</v>
      </c>
      <c r="AA40">
        <f t="shared" si="1"/>
        <v>5</v>
      </c>
    </row>
    <row r="41" spans="1:28" ht="28.5">
      <c r="A41" s="294" t="s">
        <v>1618</v>
      </c>
      <c r="B41" s="282" t="str">
        <f>VLOOKUP($A41,請求書等医療機関一覧用!$B:$AO,B$5,FALSE)</f>
        <v>おおつか内科クリニック消化器内科・腎臓内科</v>
      </c>
      <c r="C41" s="299" t="str">
        <f>VLOOKUP($A41,請求書等医療機関一覧用!$B:$AO,C$5,FALSE)</f>
        <v>梅園</v>
      </c>
      <c r="D41" s="295" t="str">
        <f>VLOOKUP($A41,請求書等医療機関一覧用!$B:$AO,D$5,FALSE)</f>
        <v>859-7060</v>
      </c>
      <c r="E41" s="295" t="str">
        <f>VLOOKUP($A41,請求書等医療機関一覧用!$B:$AO,E$5,FALSE)</f>
        <v>×</v>
      </c>
      <c r="F41" s="295" t="str">
        <f>VLOOKUP($A41,請求書等医療機関一覧用!$B:$AO,F$5,FALSE)</f>
        <v>×</v>
      </c>
      <c r="G41" s="295" t="str">
        <f>VLOOKUP($A41,請求書等医療機関一覧用!$B:$AO,G$5,FALSE)</f>
        <v>×</v>
      </c>
      <c r="H41" s="295" t="str">
        <f>VLOOKUP($A41,請求書等医療機関一覧用!$B:$AO,H$5,FALSE)</f>
        <v>×</v>
      </c>
      <c r="I41" s="295" t="str">
        <f>VLOOKUP($A41,請求書等医療機関一覧用!$B:$AO,I$5,FALSE)</f>
        <v>×</v>
      </c>
      <c r="J41" s="295" t="str">
        <f>VLOOKUP($A41,請求書等医療機関一覧用!$B:$AO,J$5,FALSE)</f>
        <v>×</v>
      </c>
      <c r="K41" s="295" t="str">
        <f>VLOOKUP($A41,請求書等医療機関一覧用!$B:$AO,K$5,FALSE)</f>
        <v>×</v>
      </c>
      <c r="L41" s="295" t="str">
        <f>VLOOKUP($A41,請求書等医療機関一覧用!$B:$AO,L$5,FALSE)</f>
        <v>×</v>
      </c>
      <c r="M41" s="295" t="str">
        <f>VLOOKUP($A41,請求書等医療機関一覧用!$B:$AO,M$5,FALSE)</f>
        <v>×</v>
      </c>
      <c r="N41" s="295" t="str">
        <f>VLOOKUP($A41,請求書等医療機関一覧用!$B:$AO,N$5,FALSE)</f>
        <v>×</v>
      </c>
      <c r="O41" s="295" t="str">
        <f>VLOOKUP($A41,請求書等医療機関一覧用!$B:$AO,O$5,FALSE)</f>
        <v>○</v>
      </c>
      <c r="P41" s="295" t="str">
        <f>VLOOKUP($A41,請求書等医療機関一覧用!$B:$AO,P$5,FALSE)</f>
        <v>×</v>
      </c>
      <c r="Q41" s="295" t="str">
        <f>VLOOKUP($A41,請求書等医療機関一覧用!$B:$AO,Q$5,FALSE)</f>
        <v>×</v>
      </c>
      <c r="R41" s="295" t="str">
        <f>VLOOKUP($A41,請求書等医療機関一覧用!$B:$AO,R$5,FALSE)</f>
        <v>○</v>
      </c>
      <c r="S41" s="295" t="str">
        <f>VLOOKUP($A41,請求書等医療機関一覧用!$B:$AO,S$5,FALSE)</f>
        <v>○</v>
      </c>
      <c r="T41" s="295" t="str">
        <f>VLOOKUP($A41,請求書等医療機関一覧用!$B:$AO,T$5,FALSE)</f>
        <v>×</v>
      </c>
      <c r="U41" s="295" t="str">
        <f>VLOOKUP($A41,請求書等医療機関一覧用!$B:$AO,U$5,FALSE)</f>
        <v>○</v>
      </c>
      <c r="V41" s="295" t="str">
        <f>VLOOKUP($A41,請求書等医療機関一覧用!$B:$AO,V$5,FALSE)</f>
        <v>○</v>
      </c>
      <c r="W41" s="295" t="str">
        <f>VLOOKUP($A41,請求書等医療機関一覧用!$B:$AO,W$5,FALSE)</f>
        <v>○</v>
      </c>
      <c r="X41" s="295" t="str">
        <f>VLOOKUP($A41,請求書等医療機関一覧用!$B:$AO,X$5,FALSE)</f>
        <v>○</v>
      </c>
      <c r="Y41" s="295" t="str">
        <f>VLOOKUP($A41,請求書等医療機関一覧用!$B:$AO,Y$5,FALSE)</f>
        <v>○</v>
      </c>
      <c r="Z41" s="283" t="str">
        <f>IF(VLOOKUP($A41,請求書等医療機関一覧用!$B:$AO,Z$5,FALSE)="","",VLOOKUP($A41,請求書等医療機関一覧用!$B:$AO,Z$5,FALSE))</f>
        <v>小児インフルエンザは小学生以上</v>
      </c>
      <c r="AA41">
        <f t="shared" si="1"/>
        <v>6</v>
      </c>
    </row>
    <row r="42" spans="1:28" ht="23.25">
      <c r="A42" s="294" t="s">
        <v>1619</v>
      </c>
      <c r="B42" s="296" t="str">
        <f>VLOOKUP($A42,請求書等医療機関一覧用!$B:$AO,B$5,FALSE)</f>
        <v>大見クリニック</v>
      </c>
      <c r="C42" s="299" t="str">
        <f>VLOOKUP($A42,請求書等医療機関一覧用!$B:$AO,C$5,FALSE)</f>
        <v>古来</v>
      </c>
      <c r="D42" s="295" t="str">
        <f>VLOOKUP($A42,請求書等医療機関一覧用!$B:$AO,D$5,FALSE)</f>
        <v>857-7373</v>
      </c>
      <c r="E42" s="295" t="str">
        <f>VLOOKUP($A42,請求書等医療機関一覧用!$B:$AO,E$5,FALSE)</f>
        <v>×</v>
      </c>
      <c r="F42" s="295" t="str">
        <f>VLOOKUP($A42,請求書等医療機関一覧用!$B:$AO,F$5,FALSE)</f>
        <v>×</v>
      </c>
      <c r="G42" s="295" t="str">
        <f>VLOOKUP($A42,請求書等医療機関一覧用!$B:$AO,G$5,FALSE)</f>
        <v>×</v>
      </c>
      <c r="H42" s="295" t="str">
        <f>VLOOKUP($A42,請求書等医療機関一覧用!$B:$AO,H$5,FALSE)</f>
        <v>×</v>
      </c>
      <c r="I42" s="295" t="str">
        <f>VLOOKUP($A42,請求書等医療機関一覧用!$B:$AO,I$5,FALSE)</f>
        <v>×</v>
      </c>
      <c r="J42" s="295" t="str">
        <f>VLOOKUP($A42,請求書等医療機関一覧用!$B:$AO,J$5,FALSE)</f>
        <v>×</v>
      </c>
      <c r="K42" s="295" t="str">
        <f>VLOOKUP($A42,請求書等医療機関一覧用!$B:$AO,K$5,FALSE)</f>
        <v>×</v>
      </c>
      <c r="L42" s="295" t="str">
        <f>VLOOKUP($A42,請求書等医療機関一覧用!$B:$AO,L$5,FALSE)</f>
        <v>×</v>
      </c>
      <c r="M42" s="295" t="str">
        <f>VLOOKUP($A42,請求書等医療機関一覧用!$B:$AO,M$5,FALSE)</f>
        <v>×</v>
      </c>
      <c r="N42" s="295" t="str">
        <f>VLOOKUP($A42,請求書等医療機関一覧用!$B:$AO,N$5,FALSE)</f>
        <v>×</v>
      </c>
      <c r="O42" s="295" t="str">
        <f>VLOOKUP($A42,請求書等医療機関一覧用!$B:$AO,O$5,FALSE)</f>
        <v>×</v>
      </c>
      <c r="P42" s="295" t="str">
        <f>VLOOKUP($A42,請求書等医療機関一覧用!$B:$AO,P$5,FALSE)</f>
        <v>×</v>
      </c>
      <c r="Q42" s="295" t="str">
        <f>VLOOKUP($A42,請求書等医療機関一覧用!$B:$AO,Q$5,FALSE)</f>
        <v>×</v>
      </c>
      <c r="R42" s="295" t="str">
        <f>VLOOKUP($A42,請求書等医療機関一覧用!$B:$AO,R$5,FALSE)</f>
        <v>×</v>
      </c>
      <c r="S42" s="295" t="str">
        <f>VLOOKUP($A42,請求書等医療機関一覧用!$B:$AO,S$5,FALSE)</f>
        <v>×</v>
      </c>
      <c r="T42" s="295" t="str">
        <f>VLOOKUP($A42,請求書等医療機関一覧用!$B:$AO,T$5,FALSE)</f>
        <v>×</v>
      </c>
      <c r="U42" s="295" t="str">
        <f>VLOOKUP($A42,請求書等医療機関一覧用!$B:$AO,U$5,FALSE)</f>
        <v>○</v>
      </c>
      <c r="V42" s="295" t="str">
        <f>VLOOKUP($A42,請求書等医療機関一覧用!$B:$AO,V$5,FALSE)</f>
        <v>×</v>
      </c>
      <c r="W42" s="295" t="str">
        <f>VLOOKUP($A42,請求書等医療機関一覧用!$B:$AO,W$5,FALSE)</f>
        <v>×</v>
      </c>
      <c r="X42" s="295" t="str">
        <f>VLOOKUP($A42,請求書等医療機関一覧用!$B:$AO,X$5,FALSE)</f>
        <v>○</v>
      </c>
      <c r="Y42" s="295" t="str">
        <f>VLOOKUP($A42,請求書等医療機関一覧用!$B:$AO,Y$5,FALSE)</f>
        <v>×</v>
      </c>
      <c r="Z42" s="283" t="str">
        <f>IF(VLOOKUP($A42,請求書等医療機関一覧用!$B:$AO,Z$5,FALSE)="","",VLOOKUP($A42,請求書等医療機関一覧用!$B:$AO,Z$5,FALSE))</f>
        <v/>
      </c>
      <c r="AA42">
        <f t="shared" si="1"/>
        <v>7</v>
      </c>
    </row>
    <row r="43" spans="1:28" ht="23.25">
      <c r="A43" s="294" t="s">
        <v>1620</v>
      </c>
      <c r="B43" s="296" t="str">
        <f>VLOOKUP($A43,請求書等医療機関一覧用!$B:$AO,B$5,FALSE)</f>
        <v>岡田医院</v>
      </c>
      <c r="C43" s="299" t="str">
        <f>VLOOKUP($A43,請求書等医療機関一覧用!$B:$AO,C$5,FALSE)</f>
        <v>上ノ室</v>
      </c>
      <c r="D43" s="295" t="str">
        <f>VLOOKUP($A43,請求書等医療機関一覧用!$B:$AO,D$5,FALSE)</f>
        <v>857-2132</v>
      </c>
      <c r="E43" s="295" t="str">
        <f>VLOOKUP($A43,請求書等医療機関一覧用!$B:$AO,E$5,FALSE)</f>
        <v>×</v>
      </c>
      <c r="F43" s="295" t="str">
        <f>VLOOKUP($A43,請求書等医療機関一覧用!$B:$AO,F$5,FALSE)</f>
        <v>×</v>
      </c>
      <c r="G43" s="295" t="str">
        <f>VLOOKUP($A43,請求書等医療機関一覧用!$B:$AO,G$5,FALSE)</f>
        <v>×</v>
      </c>
      <c r="H43" s="295" t="str">
        <f>VLOOKUP($A43,請求書等医療機関一覧用!$B:$AO,H$5,FALSE)</f>
        <v>×</v>
      </c>
      <c r="I43" s="295" t="str">
        <f>VLOOKUP($A43,請求書等医療機関一覧用!$B:$AO,I$5,FALSE)</f>
        <v>×</v>
      </c>
      <c r="J43" s="295" t="str">
        <f>VLOOKUP($A43,請求書等医療機関一覧用!$B:$AO,J$5,FALSE)</f>
        <v>×</v>
      </c>
      <c r="K43" s="295" t="str">
        <f>VLOOKUP($A43,請求書等医療機関一覧用!$B:$AO,K$5,FALSE)</f>
        <v>×</v>
      </c>
      <c r="L43" s="295" t="str">
        <f>VLOOKUP($A43,請求書等医療機関一覧用!$B:$AO,L$5,FALSE)</f>
        <v>×</v>
      </c>
      <c r="M43" s="295" t="str">
        <f>VLOOKUP($A43,請求書等医療機関一覧用!$B:$AO,M$5,FALSE)</f>
        <v>×</v>
      </c>
      <c r="N43" s="295" t="str">
        <f>VLOOKUP($A43,請求書等医療機関一覧用!$B:$AO,N$5,FALSE)</f>
        <v>×</v>
      </c>
      <c r="O43" s="295" t="str">
        <f>VLOOKUP($A43,請求書等医療機関一覧用!$B:$AO,O$5,FALSE)</f>
        <v>×</v>
      </c>
      <c r="P43" s="295" t="str">
        <f>VLOOKUP($A43,請求書等医療機関一覧用!$B:$AO,P$5,FALSE)</f>
        <v>×</v>
      </c>
      <c r="Q43" s="295" t="str">
        <f>VLOOKUP($A43,請求書等医療機関一覧用!$B:$AO,Q$5,FALSE)</f>
        <v>×</v>
      </c>
      <c r="R43" s="295" t="str">
        <f>VLOOKUP($A43,請求書等医療機関一覧用!$B:$AO,R$5,FALSE)</f>
        <v>×</v>
      </c>
      <c r="S43" s="295" t="str">
        <f>VLOOKUP($A43,請求書等医療機関一覧用!$B:$AO,S$5,FALSE)</f>
        <v>○</v>
      </c>
      <c r="T43" s="295" t="str">
        <f>VLOOKUP($A43,請求書等医療機関一覧用!$B:$AO,T$5,FALSE)</f>
        <v>×</v>
      </c>
      <c r="U43" s="295" t="str">
        <f>VLOOKUP($A43,請求書等医療機関一覧用!$B:$AO,U$5,FALSE)</f>
        <v>○</v>
      </c>
      <c r="V43" s="295" t="str">
        <f>VLOOKUP($A43,請求書等医療機関一覧用!$B:$AO,V$5,FALSE)</f>
        <v>○</v>
      </c>
      <c r="W43" s="295" t="str">
        <f>VLOOKUP($A43,請求書等医療機関一覧用!$B:$AO,W$5,FALSE)</f>
        <v>○</v>
      </c>
      <c r="X43" s="295" t="str">
        <f>VLOOKUP($A43,請求書等医療機関一覧用!$B:$AO,X$5,FALSE)</f>
        <v>○</v>
      </c>
      <c r="Y43" s="295" t="str">
        <f>VLOOKUP($A43,請求書等医療機関一覧用!$B:$AO,Y$5,FALSE)</f>
        <v>○</v>
      </c>
      <c r="Z43" s="283" t="str">
        <f>IF(VLOOKUP($A43,請求書等医療機関一覧用!$B:$AO,Z$5,FALSE)="","",VLOOKUP($A43,請求書等医療機関一覧用!$B:$AO,Z$5,FALSE))</f>
        <v>小児インフルエンザは3歳以上</v>
      </c>
      <c r="AA43">
        <f t="shared" si="1"/>
        <v>8</v>
      </c>
    </row>
    <row r="44" spans="1:28" ht="23.25">
      <c r="A44" s="294" t="s">
        <v>1621</v>
      </c>
      <c r="B44" s="296" t="str">
        <f>VLOOKUP($A44,請求書等医療機関一覧用!$B:$AO,B$5,FALSE)</f>
        <v>楓クリニック</v>
      </c>
      <c r="C44" s="299" t="str">
        <f>VLOOKUP($A44,請求書等医療機関一覧用!$B:$AO,C$5,FALSE)</f>
        <v>上広岡</v>
      </c>
      <c r="D44" s="295" t="str">
        <f>VLOOKUP($A44,請求書等医療機関一覧用!$B:$AO,D$5,FALSE)</f>
        <v>896-4575</v>
      </c>
      <c r="E44" s="295" t="str">
        <f>VLOOKUP($A44,請求書等医療機関一覧用!$B:$AO,E$5,FALSE)</f>
        <v>×</v>
      </c>
      <c r="F44" s="295" t="str">
        <f>VLOOKUP($A44,請求書等医療機関一覧用!$B:$AO,F$5,FALSE)</f>
        <v>×</v>
      </c>
      <c r="G44" s="295" t="str">
        <f>VLOOKUP($A44,請求書等医療機関一覧用!$B:$AO,G$5,FALSE)</f>
        <v>×</v>
      </c>
      <c r="H44" s="295" t="str">
        <f>VLOOKUP($A44,請求書等医療機関一覧用!$B:$AO,H$5,FALSE)</f>
        <v>×</v>
      </c>
      <c r="I44" s="295" t="str">
        <f>VLOOKUP($A44,請求書等医療機関一覧用!$B:$AO,I$5,FALSE)</f>
        <v>×</v>
      </c>
      <c r="J44" s="295" t="str">
        <f>VLOOKUP($A44,請求書等医療機関一覧用!$B:$AO,J$5,FALSE)</f>
        <v>×</v>
      </c>
      <c r="K44" s="295" t="str">
        <f>VLOOKUP($A44,請求書等医療機関一覧用!$B:$AO,K$5,FALSE)</f>
        <v>×</v>
      </c>
      <c r="L44" s="295" t="str">
        <f>VLOOKUP($A44,請求書等医療機関一覧用!$B:$AO,L$5,FALSE)</f>
        <v>×</v>
      </c>
      <c r="M44" s="295" t="str">
        <f>VLOOKUP($A44,請求書等医療機関一覧用!$B:$AO,M$5,FALSE)</f>
        <v>×</v>
      </c>
      <c r="N44" s="295" t="str">
        <f>VLOOKUP($A44,請求書等医療機関一覧用!$B:$AO,N$5,FALSE)</f>
        <v>○</v>
      </c>
      <c r="O44" s="295" t="str">
        <f>VLOOKUP($A44,請求書等医療機関一覧用!$B:$AO,O$5,FALSE)</f>
        <v>○</v>
      </c>
      <c r="P44" s="295" t="str">
        <f>VLOOKUP($A44,請求書等医療機関一覧用!$B:$AO,P$5,FALSE)</f>
        <v>×</v>
      </c>
      <c r="Q44" s="295" t="str">
        <f>VLOOKUP($A44,請求書等医療機関一覧用!$B:$AO,Q$5,FALSE)</f>
        <v>×</v>
      </c>
      <c r="R44" s="295" t="str">
        <f>VLOOKUP($A44,請求書等医療機関一覧用!$B:$AO,R$5,FALSE)</f>
        <v>×</v>
      </c>
      <c r="S44" s="295" t="str">
        <f>VLOOKUP($A44,請求書等医療機関一覧用!$B:$AO,S$5,FALSE)</f>
        <v>○</v>
      </c>
      <c r="T44" s="295" t="str">
        <f>VLOOKUP($A44,請求書等医療機関一覧用!$B:$AO,T$5,FALSE)</f>
        <v>×</v>
      </c>
      <c r="U44" s="295" t="str">
        <f>VLOOKUP($A44,請求書等医療機関一覧用!$B:$AO,U$5,FALSE)</f>
        <v>○</v>
      </c>
      <c r="V44" s="295" t="str">
        <f>VLOOKUP($A44,請求書等医療機関一覧用!$B:$AO,V$5,FALSE)</f>
        <v>○</v>
      </c>
      <c r="W44" s="295" t="str">
        <f>VLOOKUP($A44,請求書等医療機関一覧用!$B:$AO,W$5,FALSE)</f>
        <v>○</v>
      </c>
      <c r="X44" s="295" t="str">
        <f>VLOOKUP($A44,請求書等医療機関一覧用!$B:$AO,X$5,FALSE)</f>
        <v>○</v>
      </c>
      <c r="Y44" s="295" t="str">
        <f>VLOOKUP($A44,請求書等医療機関一覧用!$B:$AO,Y$5,FALSE)</f>
        <v>×</v>
      </c>
      <c r="Z44" s="283" t="str">
        <f>IF(VLOOKUP($A44,請求書等医療機関一覧用!$B:$AO,Z$5,FALSE)="","",VLOOKUP($A44,請求書等医療機関一覧用!$B:$AO,Z$5,FALSE))</f>
        <v>小児インフルエンザ・日本脳炎は小学生以上</v>
      </c>
      <c r="AA44">
        <f t="shared" si="1"/>
        <v>9</v>
      </c>
    </row>
    <row r="45" spans="1:28" ht="23.25">
      <c r="A45" s="294" t="s">
        <v>1622</v>
      </c>
      <c r="B45" s="296" t="str">
        <f>VLOOKUP($A45,請求書等医療機関一覧用!$B:$AO,B$5,FALSE)</f>
        <v>樫村内科消化器科クリニック</v>
      </c>
      <c r="C45" s="299" t="str">
        <f>VLOOKUP($A45,請求書等医療機関一覧用!$B:$AO,C$5,FALSE)</f>
        <v>下広岡</v>
      </c>
      <c r="D45" s="295" t="str">
        <f>VLOOKUP($A45,請求書等医療機関一覧用!$B:$AO,D$5,FALSE)</f>
        <v>863-0606</v>
      </c>
      <c r="E45" s="295" t="str">
        <f>VLOOKUP($A45,請求書等医療機関一覧用!$B:$AO,E$5,FALSE)</f>
        <v>×</v>
      </c>
      <c r="F45" s="295" t="str">
        <f>VLOOKUP($A45,請求書等医療機関一覧用!$B:$AO,F$5,FALSE)</f>
        <v>×</v>
      </c>
      <c r="G45" s="295" t="str">
        <f>VLOOKUP($A45,請求書等医療機関一覧用!$B:$AO,G$5,FALSE)</f>
        <v>×</v>
      </c>
      <c r="H45" s="295" t="str">
        <f>VLOOKUP($A45,請求書等医療機関一覧用!$B:$AO,H$5,FALSE)</f>
        <v>×</v>
      </c>
      <c r="I45" s="295" t="str">
        <f>VLOOKUP($A45,請求書等医療機関一覧用!$B:$AO,I$5,FALSE)</f>
        <v>×</v>
      </c>
      <c r="J45" s="295" t="str">
        <f>VLOOKUP($A45,請求書等医療機関一覧用!$B:$AO,J$5,FALSE)</f>
        <v>×</v>
      </c>
      <c r="K45" s="295" t="str">
        <f>VLOOKUP($A45,請求書等医療機関一覧用!$B:$AO,K$5,FALSE)</f>
        <v>×</v>
      </c>
      <c r="L45" s="295" t="str">
        <f>VLOOKUP($A45,請求書等医療機関一覧用!$B:$AO,L$5,FALSE)</f>
        <v>○</v>
      </c>
      <c r="M45" s="295" t="str">
        <f>VLOOKUP($A45,請求書等医療機関一覧用!$B:$AO,M$5,FALSE)</f>
        <v>○</v>
      </c>
      <c r="N45" s="295" t="str">
        <f>VLOOKUP($A45,請求書等医療機関一覧用!$B:$AO,N$5,FALSE)</f>
        <v>○</v>
      </c>
      <c r="O45" s="295" t="str">
        <f>VLOOKUP($A45,請求書等医療機関一覧用!$B:$AO,O$5,FALSE)</f>
        <v>○</v>
      </c>
      <c r="P45" s="295" t="str">
        <f>VLOOKUP($A45,請求書等医療機関一覧用!$B:$AO,P$5,FALSE)</f>
        <v>×</v>
      </c>
      <c r="Q45" s="295" t="str">
        <f>VLOOKUP($A45,請求書等医療機関一覧用!$B:$AO,Q$5,FALSE)</f>
        <v>×</v>
      </c>
      <c r="R45" s="295" t="str">
        <f>VLOOKUP($A45,請求書等医療機関一覧用!$B:$AO,R$5,FALSE)</f>
        <v>×</v>
      </c>
      <c r="S45" s="295" t="str">
        <f>VLOOKUP($A45,請求書等医療機関一覧用!$B:$AO,S$5,FALSE)</f>
        <v>○</v>
      </c>
      <c r="T45" s="295" t="str">
        <f>VLOOKUP($A45,請求書等医療機関一覧用!$B:$AO,T$5,FALSE)</f>
        <v>×</v>
      </c>
      <c r="U45" s="295" t="str">
        <f>VLOOKUP($A45,請求書等医療機関一覧用!$B:$AO,U$5,FALSE)</f>
        <v>○</v>
      </c>
      <c r="V45" s="295" t="str">
        <f>VLOOKUP($A45,請求書等医療機関一覧用!$B:$AO,V$5,FALSE)</f>
        <v>○</v>
      </c>
      <c r="W45" s="295" t="str">
        <f>VLOOKUP($A45,請求書等医療機関一覧用!$B:$AO,W$5,FALSE)</f>
        <v>○</v>
      </c>
      <c r="X45" s="295" t="str">
        <f>VLOOKUP($A45,請求書等医療機関一覧用!$B:$AO,X$5,FALSE)</f>
        <v>○</v>
      </c>
      <c r="Y45" s="295" t="str">
        <f>VLOOKUP($A45,請求書等医療機関一覧用!$B:$AO,Y$5,FALSE)</f>
        <v>×</v>
      </c>
      <c r="Z45" s="283" t="str">
        <f>IF(VLOOKUP($A45,請求書等医療機関一覧用!$B:$AO,Z$5,FALSE)="","",VLOOKUP($A45,請求書等医療機関一覧用!$B:$AO,Z$5,FALSE))</f>
        <v/>
      </c>
      <c r="AA45">
        <f t="shared" si="1"/>
        <v>10</v>
      </c>
    </row>
    <row r="46" spans="1:28" ht="23.25">
      <c r="A46" s="294" t="s">
        <v>1623</v>
      </c>
      <c r="B46" s="296" t="str">
        <f>VLOOKUP($A46,請求書等医療機関一覧用!$B:$AO,B$5,FALSE)</f>
        <v>倉田内科クリニック</v>
      </c>
      <c r="C46" s="299" t="str">
        <f>VLOOKUP($A46,請求書等医療機関一覧用!$B:$AO,C$5,FALSE)</f>
        <v>栗原</v>
      </c>
      <c r="D46" s="295" t="str">
        <f>VLOOKUP($A46,請求書等医療機関一覧用!$B:$AO,D$5,FALSE)</f>
        <v>857-8181</v>
      </c>
      <c r="E46" s="295" t="str">
        <f>VLOOKUP($A46,請求書等医療機関一覧用!$B:$AO,E$5,FALSE)</f>
        <v>○</v>
      </c>
      <c r="F46" s="295" t="str">
        <f>VLOOKUP($A46,請求書等医療機関一覧用!$B:$AO,F$5,FALSE)</f>
        <v>○</v>
      </c>
      <c r="G46" s="295" t="str">
        <f>VLOOKUP($A46,請求書等医療機関一覧用!$B:$AO,G$5,FALSE)</f>
        <v>○</v>
      </c>
      <c r="H46" s="295" t="str">
        <f>VLOOKUP($A46,請求書等医療機関一覧用!$B:$AO,H$5,FALSE)</f>
        <v>○</v>
      </c>
      <c r="I46" s="295" t="str">
        <f>VLOOKUP($A46,請求書等医療機関一覧用!$B:$AO,I$5,FALSE)</f>
        <v>○</v>
      </c>
      <c r="J46" s="295" t="str">
        <f>VLOOKUP($A46,請求書等医療機関一覧用!$B:$AO,J$5,FALSE)</f>
        <v>○</v>
      </c>
      <c r="K46" s="295" t="str">
        <f>VLOOKUP($A46,請求書等医療機関一覧用!$B:$AO,K$5,FALSE)</f>
        <v>○</v>
      </c>
      <c r="L46" s="295" t="str">
        <f>VLOOKUP($A46,請求書等医療機関一覧用!$B:$AO,L$5,FALSE)</f>
        <v>○</v>
      </c>
      <c r="M46" s="295" t="str">
        <f>VLOOKUP($A46,請求書等医療機関一覧用!$B:$AO,M$5,FALSE)</f>
        <v>○</v>
      </c>
      <c r="N46" s="295" t="str">
        <f>VLOOKUP($A46,請求書等医療機関一覧用!$B:$AO,N$5,FALSE)</f>
        <v>○</v>
      </c>
      <c r="O46" s="295" t="str">
        <f>VLOOKUP($A46,請求書等医療機関一覧用!$B:$AO,O$5,FALSE)</f>
        <v>○</v>
      </c>
      <c r="P46" s="295" t="str">
        <f>VLOOKUP($A46,請求書等医療機関一覧用!$B:$AO,P$5,FALSE)</f>
        <v>○</v>
      </c>
      <c r="Q46" s="295" t="str">
        <f>VLOOKUP($A46,請求書等医療機関一覧用!$B:$AO,Q$5,FALSE)</f>
        <v>○</v>
      </c>
      <c r="R46" s="295" t="str">
        <f>VLOOKUP($A46,請求書等医療機関一覧用!$B:$AO,R$5,FALSE)</f>
        <v>○</v>
      </c>
      <c r="S46" s="295" t="str">
        <f>VLOOKUP($A46,請求書等医療機関一覧用!$B:$AO,S$5,FALSE)</f>
        <v>○</v>
      </c>
      <c r="T46" s="295" t="str">
        <f>VLOOKUP($A46,請求書等医療機関一覧用!$B:$AO,T$5,FALSE)</f>
        <v>○</v>
      </c>
      <c r="U46" s="295" t="str">
        <f>VLOOKUP($A46,請求書等医療機関一覧用!$B:$AO,U$5,FALSE)</f>
        <v>○</v>
      </c>
      <c r="V46" s="295" t="str">
        <f>VLOOKUP($A46,請求書等医療機関一覧用!$B:$AO,V$5,FALSE)</f>
        <v>○</v>
      </c>
      <c r="W46" s="295" t="str">
        <f>VLOOKUP($A46,請求書等医療機関一覧用!$B:$AO,W$5,FALSE)</f>
        <v>×</v>
      </c>
      <c r="X46" s="295" t="str">
        <f>VLOOKUP($A46,請求書等医療機関一覧用!$B:$AO,X$5,FALSE)</f>
        <v>○</v>
      </c>
      <c r="Y46" s="295" t="str">
        <f>VLOOKUP($A46,請求書等医療機関一覧用!$B:$AO,Y$5,FALSE)</f>
        <v>○</v>
      </c>
      <c r="Z46" s="283" t="str">
        <f>IF(VLOOKUP($A46,請求書等医療機関一覧用!$B:$AO,Z$5,FALSE)="","",VLOOKUP($A46,請求書等医療機関一覧用!$B:$AO,Z$5,FALSE))</f>
        <v/>
      </c>
      <c r="AA46">
        <f t="shared" si="1"/>
        <v>11</v>
      </c>
    </row>
    <row r="47" spans="1:28" ht="28.5">
      <c r="A47" s="294" t="s">
        <v>1624</v>
      </c>
      <c r="B47" s="282" t="str">
        <f>VLOOKUP($A47,請求書等医療機関一覧用!$B:$AO,B$5,FALSE)</f>
        <v>さくら内科・呼吸器内科クリニック</v>
      </c>
      <c r="C47" s="299" t="str">
        <f>VLOOKUP($A47,請求書等医療機関一覧用!$B:$AO,C$5,FALSE)</f>
        <v>桜</v>
      </c>
      <c r="D47" s="295" t="str">
        <f>VLOOKUP($A47,請求書等医療機関一覧用!$B:$AO,D$5,FALSE)</f>
        <v>869-8090</v>
      </c>
      <c r="E47" s="295" t="str">
        <f>VLOOKUP($A47,請求書等医療機関一覧用!$B:$AO,E$5,FALSE)</f>
        <v>○</v>
      </c>
      <c r="F47" s="295" t="str">
        <f>VLOOKUP($A47,請求書等医療機関一覧用!$B:$AO,F$5,FALSE)</f>
        <v>○</v>
      </c>
      <c r="G47" s="295" t="str">
        <f>VLOOKUP($A47,請求書等医療機関一覧用!$B:$AO,G$5,FALSE)</f>
        <v>○</v>
      </c>
      <c r="H47" s="295" t="str">
        <f>VLOOKUP($A47,請求書等医療機関一覧用!$B:$AO,H$5,FALSE)</f>
        <v>○</v>
      </c>
      <c r="I47" s="295" t="str">
        <f>VLOOKUP($A47,請求書等医療機関一覧用!$B:$AO,I$5,FALSE)</f>
        <v>○</v>
      </c>
      <c r="J47" s="295" t="str">
        <f>VLOOKUP($A47,請求書等医療機関一覧用!$B:$AO,J$5,FALSE)</f>
        <v>○</v>
      </c>
      <c r="K47" s="295" t="str">
        <f>VLOOKUP($A47,請求書等医療機関一覧用!$B:$AO,K$5,FALSE)</f>
        <v>○</v>
      </c>
      <c r="L47" s="295" t="str">
        <f>VLOOKUP($A47,請求書等医療機関一覧用!$B:$AO,L$5,FALSE)</f>
        <v>○</v>
      </c>
      <c r="M47" s="295" t="str">
        <f>VLOOKUP($A47,請求書等医療機関一覧用!$B:$AO,M$5,FALSE)</f>
        <v>○</v>
      </c>
      <c r="N47" s="295" t="str">
        <f>VLOOKUP($A47,請求書等医療機関一覧用!$B:$AO,N$5,FALSE)</f>
        <v>○</v>
      </c>
      <c r="O47" s="295" t="str">
        <f>VLOOKUP($A47,請求書等医療機関一覧用!$B:$AO,O$5,FALSE)</f>
        <v>○</v>
      </c>
      <c r="P47" s="295" t="str">
        <f>VLOOKUP($A47,請求書等医療機関一覧用!$B:$AO,P$5,FALSE)</f>
        <v>×</v>
      </c>
      <c r="Q47" s="295" t="str">
        <f>VLOOKUP($A47,請求書等医療機関一覧用!$B:$AO,Q$5,FALSE)</f>
        <v>○</v>
      </c>
      <c r="R47" s="295" t="str">
        <f>VLOOKUP($A47,請求書等医療機関一覧用!$B:$AO,R$5,FALSE)</f>
        <v>○</v>
      </c>
      <c r="S47" s="295" t="str">
        <f>VLOOKUP($A47,請求書等医療機関一覧用!$B:$AO,S$5,FALSE)</f>
        <v>○</v>
      </c>
      <c r="T47" s="295" t="str">
        <f>VLOOKUP($A47,請求書等医療機関一覧用!$B:$AO,T$5,FALSE)</f>
        <v>○</v>
      </c>
      <c r="U47" s="295" t="str">
        <f>VLOOKUP($A47,請求書等医療機関一覧用!$B:$AO,U$5,FALSE)</f>
        <v>○</v>
      </c>
      <c r="V47" s="295" t="str">
        <f>VLOOKUP($A47,請求書等医療機関一覧用!$B:$AO,V$5,FALSE)</f>
        <v>○</v>
      </c>
      <c r="W47" s="295" t="str">
        <f>VLOOKUP($A47,請求書等医療機関一覧用!$B:$AO,W$5,FALSE)</f>
        <v>○</v>
      </c>
      <c r="X47" s="295" t="str">
        <f>VLOOKUP($A47,請求書等医療機関一覧用!$B:$AO,X$5,FALSE)</f>
        <v>○</v>
      </c>
      <c r="Y47" s="295" t="str">
        <f>VLOOKUP($A47,請求書等医療機関一覧用!$B:$AO,Y$5,FALSE)</f>
        <v>○</v>
      </c>
      <c r="Z47" s="283" t="str">
        <f>IF(VLOOKUP($A47,請求書等医療機関一覧用!$B:$AO,Z$5,FALSE)="","",VLOOKUP($A47,請求書等医療機関一覧用!$B:$AO,Z$5,FALSE))</f>
        <v>インフルエンザはかかりつけの方優先</v>
      </c>
      <c r="AA47">
        <f t="shared" si="1"/>
        <v>12</v>
      </c>
    </row>
    <row r="48" spans="1:28" ht="23.25">
      <c r="A48" s="294" t="s">
        <v>1625</v>
      </c>
      <c r="B48" s="296" t="str">
        <f>VLOOKUP($A48,請求書等医療機関一覧用!$B:$AO,B$5,FALSE)</f>
        <v>耳鼻咽喉科　大橋医院</v>
      </c>
      <c r="C48" s="299" t="str">
        <f>VLOOKUP($A48,請求書等医療機関一覧用!$B:$AO,C$5,FALSE)</f>
        <v>大角豆</v>
      </c>
      <c r="D48" s="295" t="str">
        <f>VLOOKUP($A48,請求書等医療機関一覧用!$B:$AO,D$5,FALSE)</f>
        <v>858-1350</v>
      </c>
      <c r="E48" s="295" t="str">
        <f>VLOOKUP($A48,請求書等医療機関一覧用!$B:$AO,E$5,FALSE)</f>
        <v>×</v>
      </c>
      <c r="F48" s="295" t="str">
        <f>VLOOKUP($A48,請求書等医療機関一覧用!$B:$AO,F$5,FALSE)</f>
        <v>×</v>
      </c>
      <c r="G48" s="295" t="str">
        <f>VLOOKUP($A48,請求書等医療機関一覧用!$B:$AO,G$5,FALSE)</f>
        <v>×</v>
      </c>
      <c r="H48" s="295" t="str">
        <f>VLOOKUP($A48,請求書等医療機関一覧用!$B:$AO,H$5,FALSE)</f>
        <v>×</v>
      </c>
      <c r="I48" s="295" t="str">
        <f>VLOOKUP($A48,請求書等医療機関一覧用!$B:$AO,I$5,FALSE)</f>
        <v>×</v>
      </c>
      <c r="J48" s="295" t="str">
        <f>VLOOKUP($A48,請求書等医療機関一覧用!$B:$AO,J$5,FALSE)</f>
        <v>×</v>
      </c>
      <c r="K48" s="295" t="str">
        <f>VLOOKUP($A48,請求書等医療機関一覧用!$B:$AO,K$5,FALSE)</f>
        <v>×</v>
      </c>
      <c r="L48" s="295" t="str">
        <f>VLOOKUP($A48,請求書等医療機関一覧用!$B:$AO,L$5,FALSE)</f>
        <v>×</v>
      </c>
      <c r="M48" s="295" t="str">
        <f>VLOOKUP($A48,請求書等医療機関一覧用!$B:$AO,M$5,FALSE)</f>
        <v>×</v>
      </c>
      <c r="N48" s="295" t="str">
        <f>VLOOKUP($A48,請求書等医療機関一覧用!$B:$AO,N$5,FALSE)</f>
        <v>×</v>
      </c>
      <c r="O48" s="295" t="str">
        <f>VLOOKUP($A48,請求書等医療機関一覧用!$B:$AO,O$5,FALSE)</f>
        <v>×</v>
      </c>
      <c r="P48" s="295" t="str">
        <f>VLOOKUP($A48,請求書等医療機関一覧用!$B:$AO,P$5,FALSE)</f>
        <v>×</v>
      </c>
      <c r="Q48" s="295" t="str">
        <f>VLOOKUP($A48,請求書等医療機関一覧用!$B:$AO,Q$5,FALSE)</f>
        <v>×</v>
      </c>
      <c r="R48" s="295" t="str">
        <f>VLOOKUP($A48,請求書等医療機関一覧用!$B:$AO,R$5,FALSE)</f>
        <v>×</v>
      </c>
      <c r="S48" s="295" t="str">
        <f>VLOOKUP($A48,請求書等医療機関一覧用!$B:$AO,S$5,FALSE)</f>
        <v>○</v>
      </c>
      <c r="T48" s="295" t="str">
        <f>VLOOKUP($A48,請求書等医療機関一覧用!$B:$AO,T$5,FALSE)</f>
        <v>×</v>
      </c>
      <c r="U48" s="295" t="str">
        <f>VLOOKUP($A48,請求書等医療機関一覧用!$B:$AO,U$5,FALSE)</f>
        <v>×</v>
      </c>
      <c r="V48" s="295" t="str">
        <f>VLOOKUP($A48,請求書等医療機関一覧用!$B:$AO,V$5,FALSE)</f>
        <v>×</v>
      </c>
      <c r="W48" s="295" t="str">
        <f>VLOOKUP($A48,請求書等医療機関一覧用!$B:$AO,W$5,FALSE)</f>
        <v>×</v>
      </c>
      <c r="X48" s="295" t="str">
        <f>VLOOKUP($A48,請求書等医療機関一覧用!$B:$AO,X$5,FALSE)</f>
        <v>○</v>
      </c>
      <c r="Y48" s="295" t="str">
        <f>VLOOKUP($A48,請求書等医療機関一覧用!$B:$AO,Y$5,FALSE)</f>
        <v>×</v>
      </c>
      <c r="Z48" s="283" t="str">
        <f>IF(VLOOKUP($A48,請求書等医療機関一覧用!$B:$AO,Z$5,FALSE)="","",VLOOKUP($A48,請求書等医療機関一覧用!$B:$AO,Z$5,FALSE))</f>
        <v>小児インフルエンザは1歳以上</v>
      </c>
      <c r="AA48">
        <f t="shared" si="1"/>
        <v>13</v>
      </c>
    </row>
    <row r="49" spans="1:27" ht="23.25">
      <c r="A49" s="294" t="s">
        <v>1626</v>
      </c>
      <c r="B49" s="296" t="str">
        <f>VLOOKUP($A49,請求書等医療機関一覧用!$B:$AO,B$5,FALSE)</f>
        <v>渋谷クリニック</v>
      </c>
      <c r="C49" s="299" t="str">
        <f>VLOOKUP($A49,請求書等医療機関一覧用!$B:$AO,C$5,FALSE)</f>
        <v>金田</v>
      </c>
      <c r="D49" s="295" t="str">
        <f>VLOOKUP($A49,請求書等医療機関一覧用!$B:$AO,D$5,FALSE)</f>
        <v>863-5252</v>
      </c>
      <c r="E49" s="295" t="str">
        <f>VLOOKUP($A49,請求書等医療機関一覧用!$B:$AO,E$5,FALSE)</f>
        <v>×</v>
      </c>
      <c r="F49" s="295" t="str">
        <f>VLOOKUP($A49,請求書等医療機関一覧用!$B:$AO,F$5,FALSE)</f>
        <v>×</v>
      </c>
      <c r="G49" s="295" t="str">
        <f>VLOOKUP($A49,請求書等医療機関一覧用!$B:$AO,G$5,FALSE)</f>
        <v>×</v>
      </c>
      <c r="H49" s="295" t="str">
        <f>VLOOKUP($A49,請求書等医療機関一覧用!$B:$AO,H$5,FALSE)</f>
        <v>×</v>
      </c>
      <c r="I49" s="295" t="str">
        <f>VLOOKUP($A49,請求書等医療機関一覧用!$B:$AO,I$5,FALSE)</f>
        <v>○</v>
      </c>
      <c r="J49" s="295" t="str">
        <f>VLOOKUP($A49,請求書等医療機関一覧用!$B:$AO,J$5,FALSE)</f>
        <v>○</v>
      </c>
      <c r="K49" s="295" t="str">
        <f>VLOOKUP($A49,請求書等医療機関一覧用!$B:$AO,K$5,FALSE)</f>
        <v>×</v>
      </c>
      <c r="L49" s="295" t="str">
        <f>VLOOKUP($A49,請求書等医療機関一覧用!$B:$AO,L$5,FALSE)</f>
        <v>○</v>
      </c>
      <c r="M49" s="295" t="str">
        <f>VLOOKUP($A49,請求書等医療機関一覧用!$B:$AO,M$5,FALSE)</f>
        <v>○</v>
      </c>
      <c r="N49" s="295" t="str">
        <f>VLOOKUP($A49,請求書等医療機関一覧用!$B:$AO,N$5,FALSE)</f>
        <v>×</v>
      </c>
      <c r="O49" s="295" t="str">
        <f>VLOOKUP($A49,請求書等医療機関一覧用!$B:$AO,O$5,FALSE)</f>
        <v>○</v>
      </c>
      <c r="P49" s="295" t="str">
        <f>VLOOKUP($A49,請求書等医療機関一覧用!$B:$AO,P$5,FALSE)</f>
        <v>×</v>
      </c>
      <c r="Q49" s="295" t="str">
        <f>VLOOKUP($A49,請求書等医療機関一覧用!$B:$AO,Q$5,FALSE)</f>
        <v>×</v>
      </c>
      <c r="R49" s="295" t="str">
        <f>VLOOKUP($A49,請求書等医療機関一覧用!$B:$AO,R$5,FALSE)</f>
        <v>○</v>
      </c>
      <c r="S49" s="295" t="str">
        <f>VLOOKUP($A49,請求書等医療機関一覧用!$B:$AO,S$5,FALSE)</f>
        <v>○</v>
      </c>
      <c r="T49" s="295" t="str">
        <f>VLOOKUP($A49,請求書等医療機関一覧用!$B:$AO,T$5,FALSE)</f>
        <v>×</v>
      </c>
      <c r="U49" s="295" t="str">
        <f>VLOOKUP($A49,請求書等医療機関一覧用!$B:$AO,U$5,FALSE)</f>
        <v>○</v>
      </c>
      <c r="V49" s="295" t="str">
        <f>VLOOKUP($A49,請求書等医療機関一覧用!$B:$AO,V$5,FALSE)</f>
        <v>○</v>
      </c>
      <c r="W49" s="295" t="str">
        <f>VLOOKUP($A49,請求書等医療機関一覧用!$B:$AO,W$5,FALSE)</f>
        <v>○</v>
      </c>
      <c r="X49" s="295" t="str">
        <f>VLOOKUP($A49,請求書等医療機関一覧用!$B:$AO,X$5,FALSE)</f>
        <v>○</v>
      </c>
      <c r="Y49" s="295" t="str">
        <f>VLOOKUP($A49,請求書等医療機関一覧用!$B:$AO,Y$5,FALSE)</f>
        <v>○</v>
      </c>
      <c r="Z49" s="283" t="str">
        <f>IF(VLOOKUP($A49,請求書等医療機関一覧用!$B:$AO,Z$5,FALSE)="","",VLOOKUP($A49,請求書等医療機関一覧用!$B:$AO,Z$5,FALSE))</f>
        <v/>
      </c>
      <c r="AA49">
        <f t="shared" si="1"/>
        <v>14</v>
      </c>
    </row>
    <row r="50" spans="1:27" ht="28.5">
      <c r="A50" s="294" t="s">
        <v>1627</v>
      </c>
      <c r="B50" s="296" t="str">
        <f>VLOOKUP($A50,請求書等医療機関一覧用!$B:$AO,B$5,FALSE)</f>
        <v>すぎやま内科皮フ科クリニック</v>
      </c>
      <c r="C50" s="299" t="str">
        <f>VLOOKUP($A50,請求書等医療機関一覧用!$B:$AO,C$5,FALSE)</f>
        <v>大角豆</v>
      </c>
      <c r="D50" s="295" t="str">
        <f>VLOOKUP($A50,請求書等医療機関一覧用!$B:$AO,D$5,FALSE)</f>
        <v>858-0055</v>
      </c>
      <c r="E50" s="295" t="str">
        <f>VLOOKUP($A50,請求書等医療機関一覧用!$B:$AO,E$5,FALSE)</f>
        <v>×</v>
      </c>
      <c r="F50" s="295" t="str">
        <f>VLOOKUP($A50,請求書等医療機関一覧用!$B:$AO,F$5,FALSE)</f>
        <v>×</v>
      </c>
      <c r="G50" s="295" t="str">
        <f>VLOOKUP($A50,請求書等医療機関一覧用!$B:$AO,G$5,FALSE)</f>
        <v>×</v>
      </c>
      <c r="H50" s="295" t="str">
        <f>VLOOKUP($A50,請求書等医療機関一覧用!$B:$AO,H$5,FALSE)</f>
        <v>×</v>
      </c>
      <c r="I50" s="295" t="str">
        <f>VLOOKUP($A50,請求書等医療機関一覧用!$B:$AO,I$5,FALSE)</f>
        <v>×</v>
      </c>
      <c r="J50" s="295" t="str">
        <f>VLOOKUP($A50,請求書等医療機関一覧用!$B:$AO,J$5,FALSE)</f>
        <v>×</v>
      </c>
      <c r="K50" s="295" t="str">
        <f>VLOOKUP($A50,請求書等医療機関一覧用!$B:$AO,K$5,FALSE)</f>
        <v>×</v>
      </c>
      <c r="L50" s="295" t="str">
        <f>VLOOKUP($A50,請求書等医療機関一覧用!$B:$AO,L$5,FALSE)</f>
        <v>○</v>
      </c>
      <c r="M50" s="295" t="str">
        <f>VLOOKUP($A50,請求書等医療機関一覧用!$B:$AO,M$5,FALSE)</f>
        <v>×</v>
      </c>
      <c r="N50" s="295" t="str">
        <f>VLOOKUP($A50,請求書等医療機関一覧用!$B:$AO,N$5,FALSE)</f>
        <v>○</v>
      </c>
      <c r="O50" s="295" t="str">
        <f>VLOOKUP($A50,請求書等医療機関一覧用!$B:$AO,O$5,FALSE)</f>
        <v>○</v>
      </c>
      <c r="P50" s="295" t="str">
        <f>VLOOKUP($A50,請求書等医療機関一覧用!$B:$AO,P$5,FALSE)</f>
        <v>×</v>
      </c>
      <c r="Q50" s="295" t="str">
        <f>VLOOKUP($A50,請求書等医療機関一覧用!$B:$AO,Q$5,FALSE)</f>
        <v>○</v>
      </c>
      <c r="R50" s="295" t="str">
        <f>VLOOKUP($A50,請求書等医療機関一覧用!$B:$AO,R$5,FALSE)</f>
        <v>○</v>
      </c>
      <c r="S50" s="295" t="str">
        <f>VLOOKUP($A50,請求書等医療機関一覧用!$B:$AO,S$5,FALSE)</f>
        <v>○</v>
      </c>
      <c r="T50" s="295" t="str">
        <f>VLOOKUP($A50,請求書等医療機関一覧用!$B:$AO,T$5,FALSE)</f>
        <v>○</v>
      </c>
      <c r="U50" s="295" t="str">
        <f>VLOOKUP($A50,請求書等医療機関一覧用!$B:$AO,U$5,FALSE)</f>
        <v>○</v>
      </c>
      <c r="V50" s="295" t="str">
        <f>VLOOKUP($A50,請求書等医療機関一覧用!$B:$AO,V$5,FALSE)</f>
        <v>○</v>
      </c>
      <c r="W50" s="295" t="str">
        <f>VLOOKUP($A50,請求書等医療機関一覧用!$B:$AO,W$5,FALSE)</f>
        <v>○</v>
      </c>
      <c r="X50" s="295" t="str">
        <f>VLOOKUP($A50,請求書等医療機関一覧用!$B:$AO,X$5,FALSE)</f>
        <v>○</v>
      </c>
      <c r="Y50" s="295" t="str">
        <f>VLOOKUP($A50,請求書等医療機関一覧用!$B:$AO,Y$5,FALSE)</f>
        <v>○</v>
      </c>
      <c r="Z50" s="283" t="str">
        <f>IF(VLOOKUP($A50,請求書等医療機関一覧用!$B:$AO,Z$5,FALSE)="","",VLOOKUP($A50,請求書等医療機関一覧用!$B:$AO,Z$5,FALSE))</f>
        <v>MR・日本脳炎・おたふくは5歳以上。小児インフルエンザは4歳以上。</v>
      </c>
      <c r="AA50">
        <f t="shared" si="1"/>
        <v>15</v>
      </c>
    </row>
    <row r="51" spans="1:27" ht="23.25">
      <c r="A51" s="294" t="s">
        <v>1628</v>
      </c>
      <c r="B51" s="296" t="str">
        <f>VLOOKUP($A51,請求書等医療機関一覧用!$B:$AO,B$5,FALSE)</f>
        <v>鈴木医院</v>
      </c>
      <c r="C51" s="299" t="str">
        <f>VLOOKUP($A51,請求書等医療機関一覧用!$B:$AO,C$5,FALSE)</f>
        <v>栗原</v>
      </c>
      <c r="D51" s="295" t="str">
        <f>VLOOKUP($A51,請求書等医療機関一覧用!$B:$AO,D$5,FALSE)</f>
        <v>857-2058</v>
      </c>
      <c r="E51" s="295" t="str">
        <f>VLOOKUP($A51,請求書等医療機関一覧用!$B:$AO,E$5,FALSE)</f>
        <v>×</v>
      </c>
      <c r="F51" s="295" t="str">
        <f>VLOOKUP($A51,請求書等医療機関一覧用!$B:$AO,F$5,FALSE)</f>
        <v>×</v>
      </c>
      <c r="G51" s="295" t="str">
        <f>VLOOKUP($A51,請求書等医療機関一覧用!$B:$AO,G$5,FALSE)</f>
        <v>×</v>
      </c>
      <c r="H51" s="295" t="str">
        <f>VLOOKUP($A51,請求書等医療機関一覧用!$B:$AO,H$5,FALSE)</f>
        <v>×</v>
      </c>
      <c r="I51" s="295" t="str">
        <f>VLOOKUP($A51,請求書等医療機関一覧用!$B:$AO,I$5,FALSE)</f>
        <v>○</v>
      </c>
      <c r="J51" s="295" t="str">
        <f>VLOOKUP($A51,請求書等医療機関一覧用!$B:$AO,J$5,FALSE)</f>
        <v>○</v>
      </c>
      <c r="K51" s="295" t="str">
        <f>VLOOKUP($A51,請求書等医療機関一覧用!$B:$AO,K$5,FALSE)</f>
        <v>○</v>
      </c>
      <c r="L51" s="295" t="str">
        <f>VLOOKUP($A51,請求書等医療機関一覧用!$B:$AO,L$5,FALSE)</f>
        <v>○</v>
      </c>
      <c r="M51" s="295" t="str">
        <f>VLOOKUP($A51,請求書等医療機関一覧用!$B:$AO,M$5,FALSE)</f>
        <v>○</v>
      </c>
      <c r="N51" s="295" t="str">
        <f>VLOOKUP($A51,請求書等医療機関一覧用!$B:$AO,N$5,FALSE)</f>
        <v>○</v>
      </c>
      <c r="O51" s="295" t="str">
        <f>VLOOKUP($A51,請求書等医療機関一覧用!$B:$AO,O$5,FALSE)</f>
        <v>○</v>
      </c>
      <c r="P51" s="295" t="str">
        <f>VLOOKUP($A51,請求書等医療機関一覧用!$B:$AO,P$5,FALSE)</f>
        <v>×</v>
      </c>
      <c r="Q51" s="295" t="str">
        <f>VLOOKUP($A51,請求書等医療機関一覧用!$B:$AO,Q$5,FALSE)</f>
        <v>×</v>
      </c>
      <c r="R51" s="295" t="str">
        <f>VLOOKUP($A51,請求書等医療機関一覧用!$B:$AO,R$5,FALSE)</f>
        <v>×</v>
      </c>
      <c r="S51" s="295" t="str">
        <f>VLOOKUP($A51,請求書等医療機関一覧用!$B:$AO,S$5,FALSE)</f>
        <v>○</v>
      </c>
      <c r="T51" s="295" t="str">
        <f>VLOOKUP($A51,請求書等医療機関一覧用!$B:$AO,T$5,FALSE)</f>
        <v>×</v>
      </c>
      <c r="U51" s="295" t="str">
        <f>VLOOKUP($A51,請求書等医療機関一覧用!$B:$AO,U$5,FALSE)</f>
        <v>○</v>
      </c>
      <c r="V51" s="295" t="str">
        <f>VLOOKUP($A51,請求書等医療機関一覧用!$B:$AO,V$5,FALSE)</f>
        <v>○</v>
      </c>
      <c r="W51" s="295" t="str">
        <f>VLOOKUP($A51,請求書等医療機関一覧用!$B:$AO,W$5,FALSE)</f>
        <v>○</v>
      </c>
      <c r="X51" s="295" t="str">
        <f>VLOOKUP($A51,請求書等医療機関一覧用!$B:$AO,X$5,FALSE)</f>
        <v>○</v>
      </c>
      <c r="Y51" s="295" t="str">
        <f>VLOOKUP($A51,請求書等医療機関一覧用!$B:$AO,Y$5,FALSE)</f>
        <v>○</v>
      </c>
      <c r="Z51" s="283" t="str">
        <f>IF(VLOOKUP($A51,請求書等医療機関一覧用!$B:$AO,Z$5,FALSE)="","",VLOOKUP($A51,請求書等医療機関一覧用!$B:$AO,Z$5,FALSE))</f>
        <v>小児インフルエンザは10歳以上</v>
      </c>
      <c r="AA51">
        <f t="shared" si="1"/>
        <v>16</v>
      </c>
    </row>
    <row r="52" spans="1:27" ht="23.25">
      <c r="A52" s="294" t="s">
        <v>1629</v>
      </c>
      <c r="B52" s="296" t="str">
        <f>VLOOKUP($A52,請求書等医療機関一覧用!$B:$AO,B$5,FALSE)</f>
        <v>ストレスケアつくばクリニック</v>
      </c>
      <c r="C52" s="299" t="str">
        <f>VLOOKUP($A52,請求書等医療機関一覧用!$B:$AO,C$5,FALSE)</f>
        <v>竹園</v>
      </c>
      <c r="D52" s="295" t="str">
        <f>VLOOKUP($A52,請求書等医療機関一覧用!$B:$AO,D$5,FALSE)</f>
        <v>863-2888</v>
      </c>
      <c r="E52" s="295" t="str">
        <f>VLOOKUP($A52,請求書等医療機関一覧用!$B:$AO,E$5,FALSE)</f>
        <v>×</v>
      </c>
      <c r="F52" s="295" t="str">
        <f>VLOOKUP($A52,請求書等医療機関一覧用!$B:$AO,F$5,FALSE)</f>
        <v>×</v>
      </c>
      <c r="G52" s="295" t="str">
        <f>VLOOKUP($A52,請求書等医療機関一覧用!$B:$AO,G$5,FALSE)</f>
        <v>×</v>
      </c>
      <c r="H52" s="295" t="str">
        <f>VLOOKUP($A52,請求書等医療機関一覧用!$B:$AO,H$5,FALSE)</f>
        <v>×</v>
      </c>
      <c r="I52" s="295" t="str">
        <f>VLOOKUP($A52,請求書等医療機関一覧用!$B:$AO,I$5,FALSE)</f>
        <v>×</v>
      </c>
      <c r="J52" s="295" t="str">
        <f>VLOOKUP($A52,請求書等医療機関一覧用!$B:$AO,J$5,FALSE)</f>
        <v>×</v>
      </c>
      <c r="K52" s="295" t="str">
        <f>VLOOKUP($A52,請求書等医療機関一覧用!$B:$AO,K$5,FALSE)</f>
        <v>×</v>
      </c>
      <c r="L52" s="295" t="str">
        <f>VLOOKUP($A52,請求書等医療機関一覧用!$B:$AO,L$5,FALSE)</f>
        <v>×</v>
      </c>
      <c r="M52" s="295" t="str">
        <f>VLOOKUP($A52,請求書等医療機関一覧用!$B:$AO,M$5,FALSE)</f>
        <v>×</v>
      </c>
      <c r="N52" s="295" t="str">
        <f>VLOOKUP($A52,請求書等医療機関一覧用!$B:$AO,N$5,FALSE)</f>
        <v>×</v>
      </c>
      <c r="O52" s="295" t="str">
        <f>VLOOKUP($A52,請求書等医療機関一覧用!$B:$AO,O$5,FALSE)</f>
        <v>×</v>
      </c>
      <c r="P52" s="295" t="str">
        <f>VLOOKUP($A52,請求書等医療機関一覧用!$B:$AO,P$5,FALSE)</f>
        <v>×</v>
      </c>
      <c r="Q52" s="295" t="str">
        <f>VLOOKUP($A52,請求書等医療機関一覧用!$B:$AO,Q$5,FALSE)</f>
        <v>×</v>
      </c>
      <c r="R52" s="295" t="str">
        <f>VLOOKUP($A52,請求書等医療機関一覧用!$B:$AO,R$5,FALSE)</f>
        <v>×</v>
      </c>
      <c r="S52" s="295" t="str">
        <f>VLOOKUP($A52,請求書等医療機関一覧用!$B:$AO,S$5,FALSE)</f>
        <v>○</v>
      </c>
      <c r="T52" s="295" t="str">
        <f>VLOOKUP($A52,請求書等医療機関一覧用!$B:$AO,T$5,FALSE)</f>
        <v>×</v>
      </c>
      <c r="U52" s="295" t="str">
        <f>VLOOKUP($A52,請求書等医療機関一覧用!$B:$AO,U$5,FALSE)</f>
        <v>○</v>
      </c>
      <c r="V52" s="295" t="str">
        <f>VLOOKUP($A52,請求書等医療機関一覧用!$B:$AO,V$5,FALSE)</f>
        <v>○</v>
      </c>
      <c r="W52" s="295" t="str">
        <f>VLOOKUP($A52,請求書等医療機関一覧用!$B:$AO,W$5,FALSE)</f>
        <v>○</v>
      </c>
      <c r="X52" s="295" t="str">
        <f>VLOOKUP($A52,請求書等医療機関一覧用!$B:$AO,X$5,FALSE)</f>
        <v>○</v>
      </c>
      <c r="Y52" s="295" t="str">
        <f>VLOOKUP($A52,請求書等医療機関一覧用!$B:$AO,Y$5,FALSE)</f>
        <v>○</v>
      </c>
      <c r="Z52" s="283" t="str">
        <f>IF(VLOOKUP($A52,請求書等医療機関一覧用!$B:$AO,Z$5,FALSE)="","",VLOOKUP($A52,請求書等医療機関一覧用!$B:$AO,Z$5,FALSE))</f>
        <v>かかりつけの方のみ</v>
      </c>
      <c r="AA52">
        <f t="shared" si="1"/>
        <v>17</v>
      </c>
    </row>
    <row r="53" spans="1:27" ht="23.25">
      <c r="A53" s="294" t="s">
        <v>1630</v>
      </c>
      <c r="B53" s="296" t="str">
        <f>VLOOKUP($A53,請求書等医療機関一覧用!$B:$AO,B$5,FALSE)</f>
        <v>せせらぎ在宅クリニック</v>
      </c>
      <c r="C53" s="299" t="str">
        <f>VLOOKUP($A53,請求書等医療機関一覧用!$B:$AO,C$5,FALSE)</f>
        <v>大角豆</v>
      </c>
      <c r="D53" s="295" t="str">
        <f>VLOOKUP($A53,請求書等医療機関一覧用!$B:$AO,D$5,FALSE)</f>
        <v>886-5959</v>
      </c>
      <c r="E53" s="295" t="str">
        <f>VLOOKUP($A53,請求書等医療機関一覧用!$B:$AO,E$5,FALSE)</f>
        <v>×</v>
      </c>
      <c r="F53" s="295" t="str">
        <f>VLOOKUP($A53,請求書等医療機関一覧用!$B:$AO,F$5,FALSE)</f>
        <v>×</v>
      </c>
      <c r="G53" s="295" t="str">
        <f>VLOOKUP($A53,請求書等医療機関一覧用!$B:$AO,G$5,FALSE)</f>
        <v>×</v>
      </c>
      <c r="H53" s="295" t="str">
        <f>VLOOKUP($A53,請求書等医療機関一覧用!$B:$AO,H$5,FALSE)</f>
        <v>×</v>
      </c>
      <c r="I53" s="295" t="str">
        <f>VLOOKUP($A53,請求書等医療機関一覧用!$B:$AO,I$5,FALSE)</f>
        <v>×</v>
      </c>
      <c r="J53" s="295" t="str">
        <f>VLOOKUP($A53,請求書等医療機関一覧用!$B:$AO,J$5,FALSE)</f>
        <v>×</v>
      </c>
      <c r="K53" s="295" t="str">
        <f>VLOOKUP($A53,請求書等医療機関一覧用!$B:$AO,K$5,FALSE)</f>
        <v>×</v>
      </c>
      <c r="L53" s="295" t="str">
        <f>VLOOKUP($A53,請求書等医療機関一覧用!$B:$AO,L$5,FALSE)</f>
        <v>×</v>
      </c>
      <c r="M53" s="295" t="str">
        <f>VLOOKUP($A53,請求書等医療機関一覧用!$B:$AO,M$5,FALSE)</f>
        <v>×</v>
      </c>
      <c r="N53" s="295" t="str">
        <f>VLOOKUP($A53,請求書等医療機関一覧用!$B:$AO,N$5,FALSE)</f>
        <v>×</v>
      </c>
      <c r="O53" s="295" t="str">
        <f>VLOOKUP($A53,請求書等医療機関一覧用!$B:$AO,O$5,FALSE)</f>
        <v>×</v>
      </c>
      <c r="P53" s="295" t="str">
        <f>VLOOKUP($A53,請求書等医療機関一覧用!$B:$AO,P$5,FALSE)</f>
        <v>×</v>
      </c>
      <c r="Q53" s="295" t="str">
        <f>VLOOKUP($A53,請求書等医療機関一覧用!$B:$AO,Q$5,FALSE)</f>
        <v>×</v>
      </c>
      <c r="R53" s="295" t="str">
        <f>VLOOKUP($A53,請求書等医療機関一覧用!$B:$AO,R$5,FALSE)</f>
        <v>×</v>
      </c>
      <c r="S53" s="295" t="str">
        <f>VLOOKUP($A53,請求書等医療機関一覧用!$B:$AO,S$5,FALSE)</f>
        <v>○</v>
      </c>
      <c r="T53" s="295" t="str">
        <f>VLOOKUP($A53,請求書等医療機関一覧用!$B:$AO,T$5,FALSE)</f>
        <v>×</v>
      </c>
      <c r="U53" s="295" t="str">
        <f>VLOOKUP($A53,請求書等医療機関一覧用!$B:$AO,U$5,FALSE)</f>
        <v>○</v>
      </c>
      <c r="V53" s="295" t="str">
        <f>VLOOKUP($A53,請求書等医療機関一覧用!$B:$AO,V$5,FALSE)</f>
        <v>○</v>
      </c>
      <c r="W53" s="295" t="str">
        <f>VLOOKUP($A53,請求書等医療機関一覧用!$B:$AO,W$5,FALSE)</f>
        <v>○</v>
      </c>
      <c r="X53" s="295" t="str">
        <f>VLOOKUP($A53,請求書等医療機関一覧用!$B:$AO,X$5,FALSE)</f>
        <v>○</v>
      </c>
      <c r="Y53" s="295" t="str">
        <f>VLOOKUP($A53,請求書等医療機関一覧用!$B:$AO,Y$5,FALSE)</f>
        <v>○</v>
      </c>
      <c r="Z53" s="283" t="str">
        <f>IF(VLOOKUP($A53,請求書等医療機関一覧用!$B:$AO,Z$5,FALSE)="","",VLOOKUP($A53,請求書等医療機関一覧用!$B:$AO,Z$5,FALSE))</f>
        <v>かかりつけの方のみ</v>
      </c>
      <c r="AA53">
        <f t="shared" si="1"/>
        <v>18</v>
      </c>
    </row>
    <row r="54" spans="1:27" ht="23.25">
      <c r="A54" s="294" t="s">
        <v>1631</v>
      </c>
      <c r="B54" s="296" t="str">
        <f>VLOOKUP($A54,請求書等医療機関一覧用!$B:$AO,B$5,FALSE)</f>
        <v>高田整形外科</v>
      </c>
      <c r="C54" s="299" t="str">
        <f>VLOOKUP($A54,請求書等医療機関一覧用!$B:$AO,C$5,FALSE)</f>
        <v>栗原</v>
      </c>
      <c r="D54" s="295" t="str">
        <f>VLOOKUP($A54,請求書等医療機関一覧用!$B:$AO,D$5,FALSE)</f>
        <v>857-7712</v>
      </c>
      <c r="E54" s="295" t="str">
        <f>VLOOKUP($A54,請求書等医療機関一覧用!$B:$AO,E$5,FALSE)</f>
        <v>×</v>
      </c>
      <c r="F54" s="295" t="str">
        <f>VLOOKUP($A54,請求書等医療機関一覧用!$B:$AO,F$5,FALSE)</f>
        <v>×</v>
      </c>
      <c r="G54" s="295" t="str">
        <f>VLOOKUP($A54,請求書等医療機関一覧用!$B:$AO,G$5,FALSE)</f>
        <v>×</v>
      </c>
      <c r="H54" s="295" t="str">
        <f>VLOOKUP($A54,請求書等医療機関一覧用!$B:$AO,H$5,FALSE)</f>
        <v>×</v>
      </c>
      <c r="I54" s="295" t="str">
        <f>VLOOKUP($A54,請求書等医療機関一覧用!$B:$AO,I$5,FALSE)</f>
        <v>×</v>
      </c>
      <c r="J54" s="295" t="str">
        <f>VLOOKUP($A54,請求書等医療機関一覧用!$B:$AO,J$5,FALSE)</f>
        <v>×</v>
      </c>
      <c r="K54" s="295" t="str">
        <f>VLOOKUP($A54,請求書等医療機関一覧用!$B:$AO,K$5,FALSE)</f>
        <v>×</v>
      </c>
      <c r="L54" s="295" t="str">
        <f>VLOOKUP($A54,請求書等医療機関一覧用!$B:$AO,L$5,FALSE)</f>
        <v>×</v>
      </c>
      <c r="M54" s="295" t="str">
        <f>VLOOKUP($A54,請求書等医療機関一覧用!$B:$AO,M$5,FALSE)</f>
        <v>×</v>
      </c>
      <c r="N54" s="295" t="str">
        <f>VLOOKUP($A54,請求書等医療機関一覧用!$B:$AO,N$5,FALSE)</f>
        <v>×</v>
      </c>
      <c r="O54" s="295" t="str">
        <f>VLOOKUP($A54,請求書等医療機関一覧用!$B:$AO,O$5,FALSE)</f>
        <v>×</v>
      </c>
      <c r="P54" s="295" t="str">
        <f>VLOOKUP($A54,請求書等医療機関一覧用!$B:$AO,P$5,FALSE)</f>
        <v>×</v>
      </c>
      <c r="Q54" s="295" t="str">
        <f>VLOOKUP($A54,請求書等医療機関一覧用!$B:$AO,Q$5,FALSE)</f>
        <v>×</v>
      </c>
      <c r="R54" s="295" t="str">
        <f>VLOOKUP($A54,請求書等医療機関一覧用!$B:$AO,R$5,FALSE)</f>
        <v>×</v>
      </c>
      <c r="S54" s="295" t="str">
        <f>VLOOKUP($A54,請求書等医療機関一覧用!$B:$AO,S$5,FALSE)</f>
        <v>○</v>
      </c>
      <c r="T54" s="295" t="str">
        <f>VLOOKUP($A54,請求書等医療機関一覧用!$B:$AO,T$5,FALSE)</f>
        <v>×</v>
      </c>
      <c r="U54" s="295" t="str">
        <f>VLOOKUP($A54,請求書等医療機関一覧用!$B:$AO,U$5,FALSE)</f>
        <v>○</v>
      </c>
      <c r="V54" s="295" t="str">
        <f>VLOOKUP($A54,請求書等医療機関一覧用!$B:$AO,V$5,FALSE)</f>
        <v>○</v>
      </c>
      <c r="W54" s="295" t="str">
        <f>VLOOKUP($A54,請求書等医療機関一覧用!$B:$AO,W$5,FALSE)</f>
        <v>○</v>
      </c>
      <c r="X54" s="295" t="str">
        <f>VLOOKUP($A54,請求書等医療機関一覧用!$B:$AO,X$5,FALSE)</f>
        <v>○</v>
      </c>
      <c r="Y54" s="295" t="str">
        <f>VLOOKUP($A54,請求書等医療機関一覧用!$B:$AO,Y$5,FALSE)</f>
        <v>×</v>
      </c>
      <c r="Z54" s="283" t="str">
        <f>IF(VLOOKUP($A54,請求書等医療機関一覧用!$B:$AO,Z$5,FALSE)="","",VLOOKUP($A54,請求書等医療機関一覧用!$B:$AO,Z$5,FALSE))</f>
        <v>小児インフルエンザは6歳以上</v>
      </c>
      <c r="AA54">
        <f t="shared" si="1"/>
        <v>19</v>
      </c>
    </row>
    <row r="55" spans="1:27" ht="23.25">
      <c r="A55" s="294" t="s">
        <v>1632</v>
      </c>
      <c r="B55" s="296" t="str">
        <f>VLOOKUP($A55,請求書等医療機関一覧用!$B:$AO,B$5,FALSE)</f>
        <v>竹園ファミリークリニック</v>
      </c>
      <c r="C55" s="299" t="str">
        <f>VLOOKUP($A55,請求書等医療機関一覧用!$B:$AO,C$5,FALSE)</f>
        <v>竹園</v>
      </c>
      <c r="D55" s="295" t="str">
        <f>VLOOKUP($A55,請求書等医療機関一覧用!$B:$AO,D$5,FALSE)</f>
        <v>851-4635</v>
      </c>
      <c r="E55" s="295" t="str">
        <f>VLOOKUP($A55,請求書等医療機関一覧用!$B:$AO,E$5,FALSE)</f>
        <v>○</v>
      </c>
      <c r="F55" s="295" t="str">
        <f>VLOOKUP($A55,請求書等医療機関一覧用!$B:$AO,F$5,FALSE)</f>
        <v>○</v>
      </c>
      <c r="G55" s="295" t="str">
        <f>VLOOKUP($A55,請求書等医療機関一覧用!$B:$AO,G$5,FALSE)</f>
        <v>○</v>
      </c>
      <c r="H55" s="295" t="str">
        <f>VLOOKUP($A55,請求書等医療機関一覧用!$B:$AO,H$5,FALSE)</f>
        <v>○</v>
      </c>
      <c r="I55" s="295" t="str">
        <f>VLOOKUP($A55,請求書等医療機関一覧用!$B:$AO,I$5,FALSE)</f>
        <v>○</v>
      </c>
      <c r="J55" s="295" t="str">
        <f>VLOOKUP($A55,請求書等医療機関一覧用!$B:$AO,J$5,FALSE)</f>
        <v>○</v>
      </c>
      <c r="K55" s="295" t="str">
        <f>VLOOKUP($A55,請求書等医療機関一覧用!$B:$AO,K$5,FALSE)</f>
        <v>○</v>
      </c>
      <c r="L55" s="295" t="str">
        <f>VLOOKUP($A55,請求書等医療機関一覧用!$B:$AO,L$5,FALSE)</f>
        <v>○</v>
      </c>
      <c r="M55" s="295" t="str">
        <f>VLOOKUP($A55,請求書等医療機関一覧用!$B:$AO,M$5,FALSE)</f>
        <v>○</v>
      </c>
      <c r="N55" s="295" t="str">
        <f>VLOOKUP($A55,請求書等医療機関一覧用!$B:$AO,N$5,FALSE)</f>
        <v>○</v>
      </c>
      <c r="O55" s="295" t="str">
        <f>VLOOKUP($A55,請求書等医療機関一覧用!$B:$AO,O$5,FALSE)</f>
        <v>○</v>
      </c>
      <c r="P55" s="295" t="str">
        <f>VLOOKUP($A55,請求書等医療機関一覧用!$B:$AO,P$5,FALSE)</f>
        <v>×</v>
      </c>
      <c r="Q55" s="295" t="str">
        <f>VLOOKUP($A55,請求書等医療機関一覧用!$B:$AO,Q$5,FALSE)</f>
        <v>×</v>
      </c>
      <c r="R55" s="295" t="str">
        <f>VLOOKUP($A55,請求書等医療機関一覧用!$B:$AO,R$5,FALSE)</f>
        <v>○</v>
      </c>
      <c r="S55" s="295" t="str">
        <f>VLOOKUP($A55,請求書等医療機関一覧用!$B:$AO,S$5,FALSE)</f>
        <v>○</v>
      </c>
      <c r="T55" s="295" t="str">
        <f>VLOOKUP($A55,請求書等医療機関一覧用!$B:$AO,T$5,FALSE)</f>
        <v>○</v>
      </c>
      <c r="U55" s="295" t="str">
        <f>VLOOKUP($A55,請求書等医療機関一覧用!$B:$AO,U$5,FALSE)</f>
        <v>○</v>
      </c>
      <c r="V55" s="295" t="str">
        <f>VLOOKUP($A55,請求書等医療機関一覧用!$B:$AO,V$5,FALSE)</f>
        <v>○</v>
      </c>
      <c r="W55" s="295" t="str">
        <f>VLOOKUP($A55,請求書等医療機関一覧用!$B:$AO,W$5,FALSE)</f>
        <v>○</v>
      </c>
      <c r="X55" s="295" t="str">
        <f>VLOOKUP($A55,請求書等医療機関一覧用!$B:$AO,X$5,FALSE)</f>
        <v>○</v>
      </c>
      <c r="Y55" s="295" t="str">
        <f>VLOOKUP($A55,請求書等医療機関一覧用!$B:$AO,Y$5,FALSE)</f>
        <v>○</v>
      </c>
      <c r="Z55" s="283" t="str">
        <f>IF(VLOOKUP($A55,請求書等医療機関一覧用!$B:$AO,Z$5,FALSE)="","",VLOOKUP($A55,請求書等医療機関一覧用!$B:$AO,Z$5,FALSE))</f>
        <v>高齢者新型コロナは原則かかりつけの方のみ</v>
      </c>
      <c r="AA55">
        <f t="shared" si="1"/>
        <v>20</v>
      </c>
    </row>
    <row r="56" spans="1:27" ht="28.5">
      <c r="A56" s="294" t="s">
        <v>1633</v>
      </c>
      <c r="B56" s="282" t="str">
        <f>VLOOKUP($A56,請求書等医療機関一覧用!$B:$AO,B$5,FALSE)</f>
        <v>つくば国際ブレスト＆レディースクリニック</v>
      </c>
      <c r="C56" s="299" t="str">
        <f>VLOOKUP($A56,請求書等医療機関一覧用!$B:$AO,C$5,FALSE)</f>
        <v>吾妻</v>
      </c>
      <c r="D56" s="295" t="str">
        <f>VLOOKUP($A56,請求書等医療機関一覧用!$B:$AO,D$5,FALSE)</f>
        <v>856-0819</v>
      </c>
      <c r="E56" s="295" t="str">
        <f>VLOOKUP($A56,請求書等医療機関一覧用!$B:$AO,E$5,FALSE)</f>
        <v>×</v>
      </c>
      <c r="F56" s="295" t="str">
        <f>VLOOKUP($A56,請求書等医療機関一覧用!$B:$AO,F$5,FALSE)</f>
        <v>×</v>
      </c>
      <c r="G56" s="295" t="str">
        <f>VLOOKUP($A56,請求書等医療機関一覧用!$B:$AO,G$5,FALSE)</f>
        <v>×</v>
      </c>
      <c r="H56" s="295" t="str">
        <f>VLOOKUP($A56,請求書等医療機関一覧用!$B:$AO,H$5,FALSE)</f>
        <v>×</v>
      </c>
      <c r="I56" s="295" t="str">
        <f>VLOOKUP($A56,請求書等医療機関一覧用!$B:$AO,I$5,FALSE)</f>
        <v>×</v>
      </c>
      <c r="J56" s="295" t="str">
        <f>VLOOKUP($A56,請求書等医療機関一覧用!$B:$AO,J$5,FALSE)</f>
        <v>×</v>
      </c>
      <c r="K56" s="295" t="str">
        <f>VLOOKUP($A56,請求書等医療機関一覧用!$B:$AO,K$5,FALSE)</f>
        <v>×</v>
      </c>
      <c r="L56" s="295" t="str">
        <f>VLOOKUP($A56,請求書等医療機関一覧用!$B:$AO,L$5,FALSE)</f>
        <v>×</v>
      </c>
      <c r="M56" s="295" t="str">
        <f>VLOOKUP($A56,請求書等医療機関一覧用!$B:$AO,M$5,FALSE)</f>
        <v>×</v>
      </c>
      <c r="N56" s="295" t="str">
        <f>VLOOKUP($A56,請求書等医療機関一覧用!$B:$AO,N$5,FALSE)</f>
        <v>×</v>
      </c>
      <c r="O56" s="295" t="str">
        <f>VLOOKUP($A56,請求書等医療機関一覧用!$B:$AO,O$5,FALSE)</f>
        <v>×</v>
      </c>
      <c r="P56" s="295" t="str">
        <f>VLOOKUP($A56,請求書等医療機関一覧用!$B:$AO,P$5,FALSE)</f>
        <v>×</v>
      </c>
      <c r="Q56" s="295" t="str">
        <f>VLOOKUP($A56,請求書等医療機関一覧用!$B:$AO,Q$5,FALSE)</f>
        <v>○</v>
      </c>
      <c r="R56" s="295" t="str">
        <f>VLOOKUP($A56,請求書等医療機関一覧用!$B:$AO,R$5,FALSE)</f>
        <v>○</v>
      </c>
      <c r="S56" s="295" t="str">
        <f>VLOOKUP($A56,請求書等医療機関一覧用!$B:$AO,S$5,FALSE)</f>
        <v>×</v>
      </c>
      <c r="T56" s="295" t="str">
        <f>VLOOKUP($A56,請求書等医療機関一覧用!$B:$AO,T$5,FALSE)</f>
        <v>×</v>
      </c>
      <c r="U56" s="295" t="str">
        <f>VLOOKUP($A56,請求書等医療機関一覧用!$B:$AO,U$5,FALSE)</f>
        <v>○</v>
      </c>
      <c r="V56" s="295" t="str">
        <f>VLOOKUP($A56,請求書等医療機関一覧用!$B:$AO,V$5,FALSE)</f>
        <v>○</v>
      </c>
      <c r="W56" s="295" t="str">
        <f>VLOOKUP($A56,請求書等医療機関一覧用!$B:$AO,W$5,FALSE)</f>
        <v>○</v>
      </c>
      <c r="X56" s="295" t="str">
        <f>VLOOKUP($A56,請求書等医療機関一覧用!$B:$AO,X$5,FALSE)</f>
        <v>○</v>
      </c>
      <c r="Y56" s="295" t="str">
        <f>VLOOKUP($A56,請求書等医療機関一覧用!$B:$AO,Y$5,FALSE)</f>
        <v>○</v>
      </c>
      <c r="Z56" s="283" t="str">
        <f>IF(VLOOKUP($A56,請求書等医療機関一覧用!$B:$AO,Z$5,FALSE)="","",VLOOKUP($A56,請求書等医療機関一覧用!$B:$AO,Z$5,FALSE))</f>
        <v>高齢者は原則かかりつけの方のみ</v>
      </c>
      <c r="AA56">
        <f t="shared" si="1"/>
        <v>21</v>
      </c>
    </row>
    <row r="57" spans="1:27" ht="23.25">
      <c r="A57" s="294" t="s">
        <v>1634</v>
      </c>
      <c r="B57" s="296" t="str">
        <f>VLOOKUP($A57,請求書等医療機関一覧用!$B:$AO,B$5,FALSE)</f>
        <v>つくばシティア内科クリニック</v>
      </c>
      <c r="C57" s="299" t="str">
        <f>VLOOKUP($A57,請求書等医療機関一覧用!$B:$AO,C$5,FALSE)</f>
        <v>吾妻</v>
      </c>
      <c r="D57" s="295" t="str">
        <f>VLOOKUP($A57,請求書等医療機関一覧用!$B:$AO,D$5,FALSE)</f>
        <v>856-5500</v>
      </c>
      <c r="E57" s="295" t="str">
        <f>VLOOKUP($A57,請求書等医療機関一覧用!$B:$AO,E$5,FALSE)</f>
        <v>×</v>
      </c>
      <c r="F57" s="295" t="str">
        <f>VLOOKUP($A57,請求書等医療機関一覧用!$B:$AO,F$5,FALSE)</f>
        <v>×</v>
      </c>
      <c r="G57" s="295" t="str">
        <f>VLOOKUP($A57,請求書等医療機関一覧用!$B:$AO,G$5,FALSE)</f>
        <v>×</v>
      </c>
      <c r="H57" s="295" t="str">
        <f>VLOOKUP($A57,請求書等医療機関一覧用!$B:$AO,H$5,FALSE)</f>
        <v>×</v>
      </c>
      <c r="I57" s="295" t="str">
        <f>VLOOKUP($A57,請求書等医療機関一覧用!$B:$AO,I$5,FALSE)</f>
        <v>×</v>
      </c>
      <c r="J57" s="295" t="str">
        <f>VLOOKUP($A57,請求書等医療機関一覧用!$B:$AO,J$5,FALSE)</f>
        <v>×</v>
      </c>
      <c r="K57" s="295" t="str">
        <f>VLOOKUP($A57,請求書等医療機関一覧用!$B:$AO,K$5,FALSE)</f>
        <v>×</v>
      </c>
      <c r="L57" s="295" t="str">
        <f>VLOOKUP($A57,請求書等医療機関一覧用!$B:$AO,L$5,FALSE)</f>
        <v>×</v>
      </c>
      <c r="M57" s="295" t="str">
        <f>VLOOKUP($A57,請求書等医療機関一覧用!$B:$AO,M$5,FALSE)</f>
        <v>×</v>
      </c>
      <c r="N57" s="295" t="str">
        <f>VLOOKUP($A57,請求書等医療機関一覧用!$B:$AO,N$5,FALSE)</f>
        <v>×</v>
      </c>
      <c r="O57" s="295" t="str">
        <f>VLOOKUP($A57,請求書等医療機関一覧用!$B:$AO,O$5,FALSE)</f>
        <v>×</v>
      </c>
      <c r="P57" s="295" t="str">
        <f>VLOOKUP($A57,請求書等医療機関一覧用!$B:$AO,P$5,FALSE)</f>
        <v>×</v>
      </c>
      <c r="Q57" s="295" t="str">
        <f>VLOOKUP($A57,請求書等医療機関一覧用!$B:$AO,Q$5,FALSE)</f>
        <v>×</v>
      </c>
      <c r="R57" s="295" t="str">
        <f>VLOOKUP($A57,請求書等医療機関一覧用!$B:$AO,R$5,FALSE)</f>
        <v>×</v>
      </c>
      <c r="S57" s="295" t="str">
        <f>VLOOKUP($A57,請求書等医療機関一覧用!$B:$AO,S$5,FALSE)</f>
        <v>○</v>
      </c>
      <c r="T57" s="295" t="str">
        <f>VLOOKUP($A57,請求書等医療機関一覧用!$B:$AO,T$5,FALSE)</f>
        <v>×</v>
      </c>
      <c r="U57" s="295" t="str">
        <f>VLOOKUP($A57,請求書等医療機関一覧用!$B:$AO,U$5,FALSE)</f>
        <v>○</v>
      </c>
      <c r="V57" s="295" t="str">
        <f>VLOOKUP($A57,請求書等医療機関一覧用!$B:$AO,V$5,FALSE)</f>
        <v>○</v>
      </c>
      <c r="W57" s="295" t="str">
        <f>VLOOKUP($A57,請求書等医療機関一覧用!$B:$AO,W$5,FALSE)</f>
        <v>○</v>
      </c>
      <c r="X57" s="295" t="str">
        <f>VLOOKUP($A57,請求書等医療機関一覧用!$B:$AO,X$5,FALSE)</f>
        <v>○</v>
      </c>
      <c r="Y57" s="295" t="str">
        <f>VLOOKUP($A57,請求書等医療機関一覧用!$B:$AO,Y$5,FALSE)</f>
        <v>○</v>
      </c>
      <c r="Z57" s="283" t="str">
        <f>IF(VLOOKUP($A57,請求書等医療機関一覧用!$B:$AO,Z$5,FALSE)="","",VLOOKUP($A57,請求書等医療機関一覧用!$B:$AO,Z$5,FALSE))</f>
        <v>小児インフルエンザは中学生以上</v>
      </c>
      <c r="AA57">
        <f t="shared" si="1"/>
        <v>22</v>
      </c>
    </row>
    <row r="58" spans="1:27" ht="23.25">
      <c r="A58" s="294" t="s">
        <v>1635</v>
      </c>
      <c r="B58" s="296" t="str">
        <f>VLOOKUP($A58,請求書等医療機関一覧用!$B:$AO,B$5,FALSE)</f>
        <v>つくば心臓血管内科メイクリニック</v>
      </c>
      <c r="C58" s="299" t="str">
        <f>VLOOKUP($A58,請求書等医療機関一覧用!$B:$AO,C$5,FALSE)</f>
        <v>下広岡</v>
      </c>
      <c r="D58" s="295" t="str">
        <f>VLOOKUP($A58,請求書等医療機関一覧用!$B:$AO,D$5,FALSE)</f>
        <v>869-5480</v>
      </c>
      <c r="E58" s="295" t="str">
        <f>VLOOKUP($A58,請求書等医療機関一覧用!$B:$AO,E$5,FALSE)</f>
        <v>×</v>
      </c>
      <c r="F58" s="295" t="str">
        <f>VLOOKUP($A58,請求書等医療機関一覧用!$B:$AO,F$5,FALSE)</f>
        <v>×</v>
      </c>
      <c r="G58" s="295" t="str">
        <f>VLOOKUP($A58,請求書等医療機関一覧用!$B:$AO,G$5,FALSE)</f>
        <v>×</v>
      </c>
      <c r="H58" s="295" t="str">
        <f>VLOOKUP($A58,請求書等医療機関一覧用!$B:$AO,H$5,FALSE)</f>
        <v>×</v>
      </c>
      <c r="I58" s="295" t="str">
        <f>VLOOKUP($A58,請求書等医療機関一覧用!$B:$AO,I$5,FALSE)</f>
        <v>×</v>
      </c>
      <c r="J58" s="295" t="str">
        <f>VLOOKUP($A58,請求書等医療機関一覧用!$B:$AO,J$5,FALSE)</f>
        <v>×</v>
      </c>
      <c r="K58" s="295" t="str">
        <f>VLOOKUP($A58,請求書等医療機関一覧用!$B:$AO,K$5,FALSE)</f>
        <v>×</v>
      </c>
      <c r="L58" s="295" t="str">
        <f>VLOOKUP($A58,請求書等医療機関一覧用!$B:$AO,L$5,FALSE)</f>
        <v>×</v>
      </c>
      <c r="M58" s="295" t="str">
        <f>VLOOKUP($A58,請求書等医療機関一覧用!$B:$AO,M$5,FALSE)</f>
        <v>×</v>
      </c>
      <c r="N58" s="295" t="str">
        <f>VLOOKUP($A58,請求書等医療機関一覧用!$B:$AO,N$5,FALSE)</f>
        <v>×</v>
      </c>
      <c r="O58" s="295" t="str">
        <f>VLOOKUP($A58,請求書等医療機関一覧用!$B:$AO,O$5,FALSE)</f>
        <v>×</v>
      </c>
      <c r="P58" s="295" t="str">
        <f>VLOOKUP($A58,請求書等医療機関一覧用!$B:$AO,P$5,FALSE)</f>
        <v>○</v>
      </c>
      <c r="Q58" s="295" t="str">
        <f>VLOOKUP($A58,請求書等医療機関一覧用!$B:$AO,Q$5,FALSE)</f>
        <v>○</v>
      </c>
      <c r="R58" s="295" t="str">
        <f>VLOOKUP($A58,請求書等医療機関一覧用!$B:$AO,R$5,FALSE)</f>
        <v>○</v>
      </c>
      <c r="S58" s="295" t="str">
        <f>VLOOKUP($A58,請求書等医療機関一覧用!$B:$AO,S$5,FALSE)</f>
        <v>○</v>
      </c>
      <c r="T58" s="295" t="str">
        <f>VLOOKUP($A58,請求書等医療機関一覧用!$B:$AO,T$5,FALSE)</f>
        <v>×</v>
      </c>
      <c r="U58" s="295" t="str">
        <f>VLOOKUP($A58,請求書等医療機関一覧用!$B:$AO,U$5,FALSE)</f>
        <v>○</v>
      </c>
      <c r="V58" s="295" t="str">
        <f>VLOOKUP($A58,請求書等医療機関一覧用!$B:$AO,V$5,FALSE)</f>
        <v>○</v>
      </c>
      <c r="W58" s="295" t="str">
        <f>VLOOKUP($A58,請求書等医療機関一覧用!$B:$AO,W$5,FALSE)</f>
        <v>○</v>
      </c>
      <c r="X58" s="295" t="str">
        <f>VLOOKUP($A58,請求書等医療機関一覧用!$B:$AO,X$5,FALSE)</f>
        <v>○</v>
      </c>
      <c r="Y58" s="295" t="str">
        <f>VLOOKUP($A58,請求書等医療機関一覧用!$B:$AO,Y$5,FALSE)</f>
        <v>○</v>
      </c>
      <c r="Z58" s="283" t="str">
        <f>IF(VLOOKUP($A58,請求書等医療機関一覧用!$B:$AO,Z$5,FALSE)="","",VLOOKUP($A58,請求書等医療機関一覧用!$B:$AO,Z$5,FALSE))</f>
        <v>13歳以上</v>
      </c>
      <c r="AA58">
        <f t="shared" si="1"/>
        <v>23</v>
      </c>
    </row>
    <row r="59" spans="1:27" ht="23.25">
      <c r="A59" s="294" t="s">
        <v>1636</v>
      </c>
      <c r="B59" s="296" t="str">
        <f>VLOOKUP($A59,請求書等医療機関一覧用!$B:$AO,B$5,FALSE)</f>
        <v>つくばセンタークリニック</v>
      </c>
      <c r="C59" s="299" t="str">
        <f>VLOOKUP($A59,請求書等医療機関一覧用!$B:$AO,C$5,FALSE)</f>
        <v>竹園</v>
      </c>
      <c r="D59" s="295" t="str">
        <f>VLOOKUP($A59,請求書等医療機関一覧用!$B:$AO,D$5,FALSE)</f>
        <v>851-9001</v>
      </c>
      <c r="E59" s="295" t="str">
        <f>VLOOKUP($A59,請求書等医療機関一覧用!$B:$AO,E$5,FALSE)</f>
        <v>○</v>
      </c>
      <c r="F59" s="295" t="str">
        <f>VLOOKUP($A59,請求書等医療機関一覧用!$B:$AO,F$5,FALSE)</f>
        <v>○</v>
      </c>
      <c r="G59" s="295" t="str">
        <f>VLOOKUP($A59,請求書等医療機関一覧用!$B:$AO,G$5,FALSE)</f>
        <v>○</v>
      </c>
      <c r="H59" s="295" t="str">
        <f>VLOOKUP($A59,請求書等医療機関一覧用!$B:$AO,H$5,FALSE)</f>
        <v>○</v>
      </c>
      <c r="I59" s="295" t="str">
        <f>VLOOKUP($A59,請求書等医療機関一覧用!$B:$AO,I$5,FALSE)</f>
        <v>○</v>
      </c>
      <c r="J59" s="295" t="str">
        <f>VLOOKUP($A59,請求書等医療機関一覧用!$B:$AO,J$5,FALSE)</f>
        <v>○</v>
      </c>
      <c r="K59" s="295" t="str">
        <f>VLOOKUP($A59,請求書等医療機関一覧用!$B:$AO,K$5,FALSE)</f>
        <v>○</v>
      </c>
      <c r="L59" s="295" t="str">
        <f>VLOOKUP($A59,請求書等医療機関一覧用!$B:$AO,L$5,FALSE)</f>
        <v>○</v>
      </c>
      <c r="M59" s="295" t="str">
        <f>VLOOKUP($A59,請求書等医療機関一覧用!$B:$AO,M$5,FALSE)</f>
        <v>○</v>
      </c>
      <c r="N59" s="295" t="str">
        <f>VLOOKUP($A59,請求書等医療機関一覧用!$B:$AO,N$5,FALSE)</f>
        <v>○</v>
      </c>
      <c r="O59" s="295" t="str">
        <f>VLOOKUP($A59,請求書等医療機関一覧用!$B:$AO,O$5,FALSE)</f>
        <v>○</v>
      </c>
      <c r="P59" s="295" t="str">
        <f>VLOOKUP($A59,請求書等医療機関一覧用!$B:$AO,P$5,FALSE)</f>
        <v>×</v>
      </c>
      <c r="Q59" s="295" t="str">
        <f>VLOOKUP($A59,請求書等医療機関一覧用!$B:$AO,Q$5,FALSE)</f>
        <v>×</v>
      </c>
      <c r="R59" s="295" t="str">
        <f>VLOOKUP($A59,請求書等医療機関一覧用!$B:$AO,R$5,FALSE)</f>
        <v>○</v>
      </c>
      <c r="S59" s="295" t="str">
        <f>VLOOKUP($A59,請求書等医療機関一覧用!$B:$AO,S$5,FALSE)</f>
        <v>○</v>
      </c>
      <c r="T59" s="295" t="str">
        <f>VLOOKUP($A59,請求書等医療機関一覧用!$B:$AO,T$5,FALSE)</f>
        <v>○</v>
      </c>
      <c r="U59" s="295" t="str">
        <f>VLOOKUP($A59,請求書等医療機関一覧用!$B:$AO,U$5,FALSE)</f>
        <v>○</v>
      </c>
      <c r="V59" s="295" t="str">
        <f>VLOOKUP($A59,請求書等医療機関一覧用!$B:$AO,V$5,FALSE)</f>
        <v>○</v>
      </c>
      <c r="W59" s="295" t="str">
        <f>VLOOKUP($A59,請求書等医療機関一覧用!$B:$AO,W$5,FALSE)</f>
        <v>○</v>
      </c>
      <c r="X59" s="295" t="str">
        <f>VLOOKUP($A59,請求書等医療機関一覧用!$B:$AO,X$5,FALSE)</f>
        <v>○</v>
      </c>
      <c r="Y59" s="295" t="str">
        <f>VLOOKUP($A59,請求書等医療機関一覧用!$B:$AO,Y$5,FALSE)</f>
        <v>○</v>
      </c>
      <c r="Z59" s="283" t="str">
        <f>IF(VLOOKUP($A59,請求書等医療機関一覧用!$B:$AO,Z$5,FALSE)="","",VLOOKUP($A59,請求書等医療機関一覧用!$B:$AO,Z$5,FALSE))</f>
        <v/>
      </c>
      <c r="AA59">
        <f t="shared" si="1"/>
        <v>24</v>
      </c>
    </row>
    <row r="60" spans="1:27" ht="23.25">
      <c r="A60" s="294" t="s">
        <v>1637</v>
      </c>
      <c r="B60" s="296" t="str">
        <f>VLOOKUP($A60,請求書等医療機関一覧用!$B:$AO,B$5,FALSE)</f>
        <v>つくばねむりとこころのクリニック</v>
      </c>
      <c r="C60" s="299" t="str">
        <f>VLOOKUP($A60,請求書等医療機関一覧用!$B:$AO,C$5,FALSE)</f>
        <v>妻木</v>
      </c>
      <c r="D60" s="295" t="str">
        <f>VLOOKUP($A60,請求書等医療機関一覧用!$B:$AO,D$5,FALSE)</f>
        <v>875-3578</v>
      </c>
      <c r="E60" s="295" t="str">
        <f>VLOOKUP($A60,請求書等医療機関一覧用!$B:$AO,E$5,FALSE)</f>
        <v>×</v>
      </c>
      <c r="F60" s="295" t="str">
        <f>VLOOKUP($A60,請求書等医療機関一覧用!$B:$AO,F$5,FALSE)</f>
        <v>×</v>
      </c>
      <c r="G60" s="295" t="str">
        <f>VLOOKUP($A60,請求書等医療機関一覧用!$B:$AO,G$5,FALSE)</f>
        <v>×</v>
      </c>
      <c r="H60" s="295" t="str">
        <f>VLOOKUP($A60,請求書等医療機関一覧用!$B:$AO,H$5,FALSE)</f>
        <v>×</v>
      </c>
      <c r="I60" s="295" t="str">
        <f>VLOOKUP($A60,請求書等医療機関一覧用!$B:$AO,I$5,FALSE)</f>
        <v>×</v>
      </c>
      <c r="J60" s="295" t="str">
        <f>VLOOKUP($A60,請求書等医療機関一覧用!$B:$AO,J$5,FALSE)</f>
        <v>×</v>
      </c>
      <c r="K60" s="295" t="str">
        <f>VLOOKUP($A60,請求書等医療機関一覧用!$B:$AO,K$5,FALSE)</f>
        <v>×</v>
      </c>
      <c r="L60" s="295" t="str">
        <f>VLOOKUP($A60,請求書等医療機関一覧用!$B:$AO,L$5,FALSE)</f>
        <v>×</v>
      </c>
      <c r="M60" s="295" t="str">
        <f>VLOOKUP($A60,請求書等医療機関一覧用!$B:$AO,M$5,FALSE)</f>
        <v>×</v>
      </c>
      <c r="N60" s="295" t="str">
        <f>VLOOKUP($A60,請求書等医療機関一覧用!$B:$AO,N$5,FALSE)</f>
        <v>×</v>
      </c>
      <c r="O60" s="295" t="str">
        <f>VLOOKUP($A60,請求書等医療機関一覧用!$B:$AO,O$5,FALSE)</f>
        <v>×</v>
      </c>
      <c r="P60" s="295" t="str">
        <f>VLOOKUP($A60,請求書等医療機関一覧用!$B:$AO,P$5,FALSE)</f>
        <v>×</v>
      </c>
      <c r="Q60" s="295" t="str">
        <f>VLOOKUP($A60,請求書等医療機関一覧用!$B:$AO,Q$5,FALSE)</f>
        <v>×</v>
      </c>
      <c r="R60" s="295" t="str">
        <f>VLOOKUP($A60,請求書等医療機関一覧用!$B:$AO,R$5,FALSE)</f>
        <v>×</v>
      </c>
      <c r="S60" s="295" t="str">
        <f>VLOOKUP($A60,請求書等医療機関一覧用!$B:$AO,S$5,FALSE)</f>
        <v>×</v>
      </c>
      <c r="T60" s="295" t="str">
        <f>VLOOKUP($A60,請求書等医療機関一覧用!$B:$AO,T$5,FALSE)</f>
        <v>×</v>
      </c>
      <c r="U60" s="295" t="str">
        <f>VLOOKUP($A60,請求書等医療機関一覧用!$B:$AO,U$5,FALSE)</f>
        <v>×</v>
      </c>
      <c r="V60" s="295" t="str">
        <f>VLOOKUP($A60,請求書等医療機関一覧用!$B:$AO,V$5,FALSE)</f>
        <v>×</v>
      </c>
      <c r="W60" s="295" t="str">
        <f>VLOOKUP($A60,請求書等医療機関一覧用!$B:$AO,W$5,FALSE)</f>
        <v>×</v>
      </c>
      <c r="X60" s="295" t="str">
        <f>VLOOKUP($A60,請求書等医療機関一覧用!$B:$AO,X$5,FALSE)</f>
        <v>○</v>
      </c>
      <c r="Y60" s="295" t="str">
        <f>VLOOKUP($A60,請求書等医療機関一覧用!$B:$AO,Y$5,FALSE)</f>
        <v>×</v>
      </c>
      <c r="Z60" s="283" t="str">
        <f>IF(VLOOKUP($A60,請求書等医療機関一覧用!$B:$AO,Z$5,FALSE)="","",VLOOKUP($A60,請求書等医療機関一覧用!$B:$AO,Z$5,FALSE))</f>
        <v>かかりつけの方のみ</v>
      </c>
      <c r="AA60">
        <f t="shared" si="1"/>
        <v>25</v>
      </c>
    </row>
    <row r="61" spans="1:27" ht="23.25">
      <c r="A61" s="294" t="s">
        <v>1638</v>
      </c>
      <c r="B61" s="296" t="str">
        <f>VLOOKUP($A61,請求書等医療機関一覧用!$B:$AO,B$5,FALSE)</f>
        <v>筑波病院</v>
      </c>
      <c r="C61" s="299" t="str">
        <f>VLOOKUP($A61,請求書等医療機関一覧用!$B:$AO,C$5,FALSE)</f>
        <v>大角豆</v>
      </c>
      <c r="D61" s="295" t="str">
        <f>VLOOKUP($A61,請求書等医療機関一覧用!$B:$AO,D$5,FALSE)</f>
        <v>855-0777</v>
      </c>
      <c r="E61" s="295" t="str">
        <f>VLOOKUP($A61,請求書等医療機関一覧用!$B:$AO,E$5,FALSE)</f>
        <v>×</v>
      </c>
      <c r="F61" s="295" t="str">
        <f>VLOOKUP($A61,請求書等医療機関一覧用!$B:$AO,F$5,FALSE)</f>
        <v>×</v>
      </c>
      <c r="G61" s="295" t="str">
        <f>VLOOKUP($A61,請求書等医療機関一覧用!$B:$AO,G$5,FALSE)</f>
        <v>×</v>
      </c>
      <c r="H61" s="295" t="str">
        <f>VLOOKUP($A61,請求書等医療機関一覧用!$B:$AO,H$5,FALSE)</f>
        <v>○</v>
      </c>
      <c r="I61" s="295" t="str">
        <f>VLOOKUP($A61,請求書等医療機関一覧用!$B:$AO,I$5,FALSE)</f>
        <v>×</v>
      </c>
      <c r="J61" s="295" t="str">
        <f>VLOOKUP($A61,請求書等医療機関一覧用!$B:$AO,J$5,FALSE)</f>
        <v>×</v>
      </c>
      <c r="K61" s="295" t="str">
        <f>VLOOKUP($A61,請求書等医療機関一覧用!$B:$AO,K$5,FALSE)</f>
        <v>○</v>
      </c>
      <c r="L61" s="295" t="str">
        <f>VLOOKUP($A61,請求書等医療機関一覧用!$B:$AO,L$5,FALSE)</f>
        <v>×</v>
      </c>
      <c r="M61" s="295" t="str">
        <f>VLOOKUP($A61,請求書等医療機関一覧用!$B:$AO,M$5,FALSE)</f>
        <v>○</v>
      </c>
      <c r="N61" s="295" t="str">
        <f>VLOOKUP($A61,請求書等医療機関一覧用!$B:$AO,N$5,FALSE)</f>
        <v>×</v>
      </c>
      <c r="O61" s="295" t="str">
        <f>VLOOKUP($A61,請求書等医療機関一覧用!$B:$AO,O$5,FALSE)</f>
        <v>×</v>
      </c>
      <c r="P61" s="295" t="str">
        <f>VLOOKUP($A61,請求書等医療機関一覧用!$B:$AO,P$5,FALSE)</f>
        <v>×</v>
      </c>
      <c r="Q61" s="295" t="str">
        <f>VLOOKUP($A61,請求書等医療機関一覧用!$B:$AO,Q$5,FALSE)</f>
        <v>×</v>
      </c>
      <c r="R61" s="295" t="str">
        <f>VLOOKUP($A61,請求書等医療機関一覧用!$B:$AO,R$5,FALSE)</f>
        <v>×</v>
      </c>
      <c r="S61" s="295" t="str">
        <f>VLOOKUP($A61,請求書等医療機関一覧用!$B:$AO,S$5,FALSE)</f>
        <v>○</v>
      </c>
      <c r="T61" s="295" t="str">
        <f>VLOOKUP($A61,請求書等医療機関一覧用!$B:$AO,T$5,FALSE)</f>
        <v>×</v>
      </c>
      <c r="U61" s="295" t="str">
        <f>VLOOKUP($A61,請求書等医療機関一覧用!$B:$AO,U$5,FALSE)</f>
        <v>○</v>
      </c>
      <c r="V61" s="295" t="str">
        <f>VLOOKUP($A61,請求書等医療機関一覧用!$B:$AO,V$5,FALSE)</f>
        <v>×</v>
      </c>
      <c r="W61" s="295" t="str">
        <f>VLOOKUP($A61,請求書等医療機関一覧用!$B:$AO,W$5,FALSE)</f>
        <v>○</v>
      </c>
      <c r="X61" s="295" t="str">
        <f>VLOOKUP($A61,請求書等医療機関一覧用!$B:$AO,X$5,FALSE)</f>
        <v>○</v>
      </c>
      <c r="Y61" s="295" t="str">
        <f>VLOOKUP($A61,請求書等医療機関一覧用!$B:$AO,Y$5,FALSE)</f>
        <v>○</v>
      </c>
      <c r="Z61" s="283" t="str">
        <f>IF(VLOOKUP($A61,請求書等医療機関一覧用!$B:$AO,Z$5,FALSE)="","",VLOOKUP($A61,請求書等医療機関一覧用!$B:$AO,Z$5,FALSE))</f>
        <v>小児はかかりつけの方のみ</v>
      </c>
      <c r="AA61">
        <f t="shared" si="1"/>
        <v>26</v>
      </c>
    </row>
    <row r="62" spans="1:27" ht="23.25">
      <c r="A62" s="294" t="s">
        <v>1639</v>
      </c>
      <c r="B62" s="296" t="str">
        <f>VLOOKUP($A62,請求書等医療機関一覧用!$B:$AO,B$5,FALSE)</f>
        <v>つくば平山クリニック</v>
      </c>
      <c r="C62" s="299" t="str">
        <f>VLOOKUP($A62,請求書等医療機関一覧用!$B:$AO,C$5,FALSE)</f>
        <v>花室</v>
      </c>
      <c r="D62" s="295" t="str">
        <f>VLOOKUP($A62,請求書等医療機関一覧用!$B:$AO,D$5,FALSE)</f>
        <v>897-3081</v>
      </c>
      <c r="E62" s="295" t="str">
        <f>VLOOKUP($A62,請求書等医療機関一覧用!$B:$AO,E$5,FALSE)</f>
        <v>×</v>
      </c>
      <c r="F62" s="295" t="str">
        <f>VLOOKUP($A62,請求書等医療機関一覧用!$B:$AO,F$5,FALSE)</f>
        <v>×</v>
      </c>
      <c r="G62" s="295" t="str">
        <f>VLOOKUP($A62,請求書等医療機関一覧用!$B:$AO,G$5,FALSE)</f>
        <v>×</v>
      </c>
      <c r="H62" s="295" t="str">
        <f>VLOOKUP($A62,請求書等医療機関一覧用!$B:$AO,H$5,FALSE)</f>
        <v>×</v>
      </c>
      <c r="I62" s="295" t="str">
        <f>VLOOKUP($A62,請求書等医療機関一覧用!$B:$AO,I$5,FALSE)</f>
        <v>×</v>
      </c>
      <c r="J62" s="295" t="str">
        <f>VLOOKUP($A62,請求書等医療機関一覧用!$B:$AO,J$5,FALSE)</f>
        <v>×</v>
      </c>
      <c r="K62" s="295" t="str">
        <f>VLOOKUP($A62,請求書等医療機関一覧用!$B:$AO,K$5,FALSE)</f>
        <v>×</v>
      </c>
      <c r="L62" s="295" t="str">
        <f>VLOOKUP($A62,請求書等医療機関一覧用!$B:$AO,L$5,FALSE)</f>
        <v>×</v>
      </c>
      <c r="M62" s="295" t="str">
        <f>VLOOKUP($A62,請求書等医療機関一覧用!$B:$AO,M$5,FALSE)</f>
        <v>×</v>
      </c>
      <c r="N62" s="295" t="str">
        <f>VLOOKUP($A62,請求書等医療機関一覧用!$B:$AO,N$5,FALSE)</f>
        <v>○</v>
      </c>
      <c r="O62" s="295" t="str">
        <f>VLOOKUP($A62,請求書等医療機関一覧用!$B:$AO,O$5,FALSE)</f>
        <v>○</v>
      </c>
      <c r="P62" s="295" t="str">
        <f>VLOOKUP($A62,請求書等医療機関一覧用!$B:$AO,P$5,FALSE)</f>
        <v>×</v>
      </c>
      <c r="Q62" s="295" t="str">
        <f>VLOOKUP($A62,請求書等医療機関一覧用!$B:$AO,Q$5,FALSE)</f>
        <v>×</v>
      </c>
      <c r="R62" s="295" t="str">
        <f>VLOOKUP($A62,請求書等医療機関一覧用!$B:$AO,R$5,FALSE)</f>
        <v>○</v>
      </c>
      <c r="S62" s="295" t="str">
        <f>VLOOKUP($A62,請求書等医療機関一覧用!$B:$AO,S$5,FALSE)</f>
        <v>○</v>
      </c>
      <c r="T62" s="295" t="str">
        <f>VLOOKUP($A62,請求書等医療機関一覧用!$B:$AO,T$5,FALSE)</f>
        <v>×</v>
      </c>
      <c r="U62" s="295" t="str">
        <f>VLOOKUP($A62,請求書等医療機関一覧用!$B:$AO,U$5,FALSE)</f>
        <v>○</v>
      </c>
      <c r="V62" s="295" t="str">
        <f>VLOOKUP($A62,請求書等医療機関一覧用!$B:$AO,V$5,FALSE)</f>
        <v>×</v>
      </c>
      <c r="W62" s="295" t="str">
        <f>VLOOKUP($A62,請求書等医療機関一覧用!$B:$AO,W$5,FALSE)</f>
        <v>○</v>
      </c>
      <c r="X62" s="295" t="str">
        <f>VLOOKUP($A62,請求書等医療機関一覧用!$B:$AO,X$5,FALSE)</f>
        <v>○</v>
      </c>
      <c r="Y62" s="295" t="str">
        <f>VLOOKUP($A62,請求書等医療機関一覧用!$B:$AO,Y$5,FALSE)</f>
        <v>○</v>
      </c>
      <c r="Z62" s="283" t="str">
        <f>IF(VLOOKUP($A62,請求書等医療機関一覧用!$B:$AO,Z$5,FALSE)="","",VLOOKUP($A62,請求書等医療機関一覧用!$B:$AO,Z$5,FALSE))</f>
        <v>10歳以上。日本脳炎は2期のみ。</v>
      </c>
      <c r="AA62">
        <f t="shared" si="1"/>
        <v>27</v>
      </c>
    </row>
    <row r="63" spans="1:27" ht="23.25">
      <c r="A63" s="294" t="s">
        <v>1640</v>
      </c>
      <c r="B63" s="296" t="str">
        <f>VLOOKUP($A63,請求書等医療機関一覧用!$B:$AO,B$5,FALSE)</f>
        <v>つくばフラワー耳鼻咽喉科</v>
      </c>
      <c r="C63" s="299" t="str">
        <f>VLOOKUP($A63,請求書等医療機関一覧用!$B:$AO,C$5,FALSE)</f>
        <v>竹園</v>
      </c>
      <c r="D63" s="295" t="str">
        <f>VLOOKUP($A63,請求書等医療機関一覧用!$B:$AO,D$5,FALSE)</f>
        <v>863-3561</v>
      </c>
      <c r="E63" s="295" t="str">
        <f>VLOOKUP($A63,請求書等医療機関一覧用!$B:$AO,E$5,FALSE)</f>
        <v>×</v>
      </c>
      <c r="F63" s="295" t="str">
        <f>VLOOKUP($A63,請求書等医療機関一覧用!$B:$AO,F$5,FALSE)</f>
        <v>×</v>
      </c>
      <c r="G63" s="295" t="str">
        <f>VLOOKUP($A63,請求書等医療機関一覧用!$B:$AO,G$5,FALSE)</f>
        <v>×</v>
      </c>
      <c r="H63" s="295" t="str">
        <f>VLOOKUP($A63,請求書等医療機関一覧用!$B:$AO,H$5,FALSE)</f>
        <v>×</v>
      </c>
      <c r="I63" s="295" t="str">
        <f>VLOOKUP($A63,請求書等医療機関一覧用!$B:$AO,I$5,FALSE)</f>
        <v>×</v>
      </c>
      <c r="J63" s="295" t="str">
        <f>VLOOKUP($A63,請求書等医療機関一覧用!$B:$AO,J$5,FALSE)</f>
        <v>×</v>
      </c>
      <c r="K63" s="295" t="str">
        <f>VLOOKUP($A63,請求書等医療機関一覧用!$B:$AO,K$5,FALSE)</f>
        <v>×</v>
      </c>
      <c r="L63" s="295" t="str">
        <f>VLOOKUP($A63,請求書等医療機関一覧用!$B:$AO,L$5,FALSE)</f>
        <v>×</v>
      </c>
      <c r="M63" s="295" t="str">
        <f>VLOOKUP($A63,請求書等医療機関一覧用!$B:$AO,M$5,FALSE)</f>
        <v>×</v>
      </c>
      <c r="N63" s="295" t="str">
        <f>VLOOKUP($A63,請求書等医療機関一覧用!$B:$AO,N$5,FALSE)</f>
        <v>×</v>
      </c>
      <c r="O63" s="295" t="str">
        <f>VLOOKUP($A63,請求書等医療機関一覧用!$B:$AO,O$5,FALSE)</f>
        <v>×</v>
      </c>
      <c r="P63" s="295" t="str">
        <f>VLOOKUP($A63,請求書等医療機関一覧用!$B:$AO,P$5,FALSE)</f>
        <v>×</v>
      </c>
      <c r="Q63" s="295" t="str">
        <f>VLOOKUP($A63,請求書等医療機関一覧用!$B:$AO,Q$5,FALSE)</f>
        <v>×</v>
      </c>
      <c r="R63" s="295" t="str">
        <f>VLOOKUP($A63,請求書等医療機関一覧用!$B:$AO,R$5,FALSE)</f>
        <v>×</v>
      </c>
      <c r="S63" s="295" t="str">
        <f>VLOOKUP($A63,請求書等医療機関一覧用!$B:$AO,S$5,FALSE)</f>
        <v>○</v>
      </c>
      <c r="T63" s="295" t="str">
        <f>VLOOKUP($A63,請求書等医療機関一覧用!$B:$AO,T$5,FALSE)</f>
        <v>×</v>
      </c>
      <c r="U63" s="295" t="str">
        <f>VLOOKUP($A63,請求書等医療機関一覧用!$B:$AO,U$5,FALSE)</f>
        <v>×</v>
      </c>
      <c r="V63" s="295" t="str">
        <f>VLOOKUP($A63,請求書等医療機関一覧用!$B:$AO,V$5,FALSE)</f>
        <v>×</v>
      </c>
      <c r="W63" s="295" t="str">
        <f>VLOOKUP($A63,請求書等医療機関一覧用!$B:$AO,W$5,FALSE)</f>
        <v>×</v>
      </c>
      <c r="X63" s="295" t="str">
        <f>VLOOKUP($A63,請求書等医療機関一覧用!$B:$AO,X$5,FALSE)</f>
        <v>○</v>
      </c>
      <c r="Y63" s="295" t="str">
        <f>VLOOKUP($A63,請求書等医療機関一覧用!$B:$AO,Y$5,FALSE)</f>
        <v>×</v>
      </c>
      <c r="Z63" s="283" t="str">
        <f>IF(VLOOKUP($A63,請求書等医療機関一覧用!$B:$AO,Z$5,FALSE)="","",VLOOKUP($A63,請求書等医療機関一覧用!$B:$AO,Z$5,FALSE))</f>
        <v>中学生以上</v>
      </c>
      <c r="AA63">
        <f t="shared" si="1"/>
        <v>28</v>
      </c>
    </row>
    <row r="64" spans="1:27" ht="23.25">
      <c r="A64" s="294" t="s">
        <v>1641</v>
      </c>
      <c r="B64" s="296" t="str">
        <f>VLOOKUP($A64,請求書等医療機関一覧用!$B:$AO,B$5,FALSE)</f>
        <v>つくば村井整形外科クリニック</v>
      </c>
      <c r="C64" s="299" t="str">
        <f>VLOOKUP($A64,請求書等医療機関一覧用!$B:$AO,C$5,FALSE)</f>
        <v>天久保</v>
      </c>
      <c r="D64" s="295" t="str">
        <f>VLOOKUP($A64,請求書等医療機関一覧用!$B:$AO,D$5,FALSE)</f>
        <v>869-9960</v>
      </c>
      <c r="E64" s="295" t="str">
        <f>VLOOKUP($A64,請求書等医療機関一覧用!$B:$AO,E$5,FALSE)</f>
        <v>×</v>
      </c>
      <c r="F64" s="295" t="str">
        <f>VLOOKUP($A64,請求書等医療機関一覧用!$B:$AO,F$5,FALSE)</f>
        <v>×</v>
      </c>
      <c r="G64" s="295" t="str">
        <f>VLOOKUP($A64,請求書等医療機関一覧用!$B:$AO,G$5,FALSE)</f>
        <v>×</v>
      </c>
      <c r="H64" s="295" t="str">
        <f>VLOOKUP($A64,請求書等医療機関一覧用!$B:$AO,H$5,FALSE)</f>
        <v>×</v>
      </c>
      <c r="I64" s="295" t="str">
        <f>VLOOKUP($A64,請求書等医療機関一覧用!$B:$AO,I$5,FALSE)</f>
        <v>×</v>
      </c>
      <c r="J64" s="295" t="str">
        <f>VLOOKUP($A64,請求書等医療機関一覧用!$B:$AO,J$5,FALSE)</f>
        <v>×</v>
      </c>
      <c r="K64" s="295" t="str">
        <f>VLOOKUP($A64,請求書等医療機関一覧用!$B:$AO,K$5,FALSE)</f>
        <v>×</v>
      </c>
      <c r="L64" s="295" t="str">
        <f>VLOOKUP($A64,請求書等医療機関一覧用!$B:$AO,L$5,FALSE)</f>
        <v>×</v>
      </c>
      <c r="M64" s="295" t="str">
        <f>VLOOKUP($A64,請求書等医療機関一覧用!$B:$AO,M$5,FALSE)</f>
        <v>×</v>
      </c>
      <c r="N64" s="295" t="str">
        <f>VLOOKUP($A64,請求書等医療機関一覧用!$B:$AO,N$5,FALSE)</f>
        <v>×</v>
      </c>
      <c r="O64" s="295" t="str">
        <f>VLOOKUP($A64,請求書等医療機関一覧用!$B:$AO,O$5,FALSE)</f>
        <v>×</v>
      </c>
      <c r="P64" s="295" t="str">
        <f>VLOOKUP($A64,請求書等医療機関一覧用!$B:$AO,P$5,FALSE)</f>
        <v>×</v>
      </c>
      <c r="Q64" s="295" t="str">
        <f>VLOOKUP($A64,請求書等医療機関一覧用!$B:$AO,Q$5,FALSE)</f>
        <v>×</v>
      </c>
      <c r="R64" s="295" t="str">
        <f>VLOOKUP($A64,請求書等医療機関一覧用!$B:$AO,R$5,FALSE)</f>
        <v>×</v>
      </c>
      <c r="S64" s="295" t="str">
        <f>VLOOKUP($A64,請求書等医療機関一覧用!$B:$AO,S$5,FALSE)</f>
        <v>○</v>
      </c>
      <c r="T64" s="295" t="str">
        <f>VLOOKUP($A64,請求書等医療機関一覧用!$B:$AO,T$5,FALSE)</f>
        <v>×</v>
      </c>
      <c r="U64" s="295" t="str">
        <f>VLOOKUP($A64,請求書等医療機関一覧用!$B:$AO,U$5,FALSE)</f>
        <v>×</v>
      </c>
      <c r="V64" s="295" t="str">
        <f>VLOOKUP($A64,請求書等医療機関一覧用!$B:$AO,V$5,FALSE)</f>
        <v>×</v>
      </c>
      <c r="W64" s="295" t="str">
        <f>VLOOKUP($A64,請求書等医療機関一覧用!$B:$AO,W$5,FALSE)</f>
        <v>×</v>
      </c>
      <c r="X64" s="295" t="str">
        <f>VLOOKUP($A64,請求書等医療機関一覧用!$B:$AO,X$5,FALSE)</f>
        <v>○</v>
      </c>
      <c r="Y64" s="295" t="str">
        <f>VLOOKUP($A64,請求書等医療機関一覧用!$B:$AO,Y$5,FALSE)</f>
        <v>×</v>
      </c>
      <c r="Z64" s="283" t="str">
        <f>IF(VLOOKUP($A64,請求書等医療機関一覧用!$B:$AO,Z$5,FALSE)="","",VLOOKUP($A64,請求書等医療機関一覧用!$B:$AO,Z$5,FALSE))</f>
        <v>小学生以上</v>
      </c>
      <c r="AA64">
        <f t="shared" si="1"/>
        <v>29</v>
      </c>
    </row>
    <row r="65" spans="1:28" ht="23.25">
      <c r="A65" s="294" t="s">
        <v>1642</v>
      </c>
      <c r="B65" s="296" t="str">
        <f>VLOOKUP($A65,請求書等医療機関一覧用!$B:$AO,B$5,FALSE)</f>
        <v>筑波メディカルセンター</v>
      </c>
      <c r="C65" s="299" t="str">
        <f>VLOOKUP($A65,請求書等医療機関一覧用!$B:$AO,C$5,FALSE)</f>
        <v>天久保</v>
      </c>
      <c r="D65" s="295" t="str">
        <f>VLOOKUP($A65,請求書等医療機関一覧用!$B:$AO,D$5,FALSE)</f>
        <v>851-3511</v>
      </c>
      <c r="E65" s="295" t="str">
        <f>VLOOKUP($A65,請求書等医療機関一覧用!$B:$AO,E$5,FALSE)</f>
        <v>○</v>
      </c>
      <c r="F65" s="295" t="str">
        <f>VLOOKUP($A65,請求書等医療機関一覧用!$B:$AO,F$5,FALSE)</f>
        <v>○</v>
      </c>
      <c r="G65" s="295" t="str">
        <f>VLOOKUP($A65,請求書等医療機関一覧用!$B:$AO,G$5,FALSE)</f>
        <v>○</v>
      </c>
      <c r="H65" s="295" t="str">
        <f>VLOOKUP($A65,請求書等医療機関一覧用!$B:$AO,H$5,FALSE)</f>
        <v>○</v>
      </c>
      <c r="I65" s="295" t="str">
        <f>VLOOKUP($A65,請求書等医療機関一覧用!$B:$AO,I$5,FALSE)</f>
        <v>○</v>
      </c>
      <c r="J65" s="295" t="str">
        <f>VLOOKUP($A65,請求書等医療機関一覧用!$B:$AO,J$5,FALSE)</f>
        <v>○</v>
      </c>
      <c r="K65" s="295" t="str">
        <f>VLOOKUP($A65,請求書等医療機関一覧用!$B:$AO,K$5,FALSE)</f>
        <v>○</v>
      </c>
      <c r="L65" s="295" t="str">
        <f>VLOOKUP($A65,請求書等医療機関一覧用!$B:$AO,L$5,FALSE)</f>
        <v>○</v>
      </c>
      <c r="M65" s="295" t="str">
        <f>VLOOKUP($A65,請求書等医療機関一覧用!$B:$AO,M$5,FALSE)</f>
        <v>○</v>
      </c>
      <c r="N65" s="295" t="str">
        <f>VLOOKUP($A65,請求書等医療機関一覧用!$B:$AO,N$5,FALSE)</f>
        <v>○</v>
      </c>
      <c r="O65" s="295" t="str">
        <f>VLOOKUP($A65,請求書等医療機関一覧用!$B:$AO,O$5,FALSE)</f>
        <v>○</v>
      </c>
      <c r="P65" s="295" t="str">
        <f>VLOOKUP($A65,請求書等医療機関一覧用!$B:$AO,P$5,FALSE)</f>
        <v>×</v>
      </c>
      <c r="Q65" s="295" t="str">
        <f>VLOOKUP($A65,請求書等医療機関一覧用!$B:$AO,Q$5,FALSE)</f>
        <v>×</v>
      </c>
      <c r="R65" s="295" t="str">
        <f>VLOOKUP($A65,請求書等医療機関一覧用!$B:$AO,R$5,FALSE)</f>
        <v>○</v>
      </c>
      <c r="S65" s="295" t="str">
        <f>VLOOKUP($A65,請求書等医療機関一覧用!$B:$AO,S$5,FALSE)</f>
        <v>○</v>
      </c>
      <c r="T65" s="295" t="str">
        <f>VLOOKUP($A65,請求書等医療機関一覧用!$B:$AO,T$5,FALSE)</f>
        <v>○</v>
      </c>
      <c r="U65" s="295" t="str">
        <f>VLOOKUP($A65,請求書等医療機関一覧用!$B:$AO,U$5,FALSE)</f>
        <v>○</v>
      </c>
      <c r="V65" s="295" t="str">
        <f>VLOOKUP($A65,請求書等医療機関一覧用!$B:$AO,V$5,FALSE)</f>
        <v>×</v>
      </c>
      <c r="W65" s="295" t="str">
        <f>VLOOKUP($A65,請求書等医療機関一覧用!$B:$AO,W$5,FALSE)</f>
        <v>×</v>
      </c>
      <c r="X65" s="295" t="str">
        <f>VLOOKUP($A65,請求書等医療機関一覧用!$B:$AO,X$5,FALSE)</f>
        <v>○</v>
      </c>
      <c r="Y65" s="295" t="str">
        <f>VLOOKUP($A65,請求書等医療機関一覧用!$B:$AO,Y$5,FALSE)</f>
        <v>○</v>
      </c>
      <c r="Z65" s="283" t="str">
        <f>IF(VLOOKUP($A65,請求書等医療機関一覧用!$B:$AO,Z$5,FALSE)="","",VLOOKUP($A65,請求書等医療機関一覧用!$B:$AO,Z$5,FALSE))</f>
        <v>かかりつけの方のみ</v>
      </c>
      <c r="AA65">
        <f t="shared" si="1"/>
        <v>30</v>
      </c>
    </row>
    <row r="66" spans="1:28" ht="28.5">
      <c r="A66" s="294" t="s">
        <v>1643</v>
      </c>
      <c r="B66" s="282" t="str">
        <f>VLOOKUP($A66,請求書等医療機関一覧用!$B:$AO,B$5,FALSE)</f>
        <v>辻仲つくば胃と大腸内視鏡・肛門外科クリニック</v>
      </c>
      <c r="C66" s="299" t="str">
        <f>VLOOKUP($A66,請求書等医療機関一覧用!$B:$AO,C$5,FALSE)</f>
        <v>竹園</v>
      </c>
      <c r="D66" s="295" t="str">
        <f>VLOOKUP($A66,請求書等医療機関一覧用!$B:$AO,D$5,FALSE)</f>
        <v>879-7878</v>
      </c>
      <c r="E66" s="295" t="str">
        <f>VLOOKUP($A66,請求書等医療機関一覧用!$B:$AO,E$5,FALSE)</f>
        <v>×</v>
      </c>
      <c r="F66" s="295" t="str">
        <f>VLOOKUP($A66,請求書等医療機関一覧用!$B:$AO,F$5,FALSE)</f>
        <v>×</v>
      </c>
      <c r="G66" s="295" t="str">
        <f>VLOOKUP($A66,請求書等医療機関一覧用!$B:$AO,G$5,FALSE)</f>
        <v>×</v>
      </c>
      <c r="H66" s="295" t="str">
        <f>VLOOKUP($A66,請求書等医療機関一覧用!$B:$AO,H$5,FALSE)</f>
        <v>×</v>
      </c>
      <c r="I66" s="295" t="str">
        <f>VLOOKUP($A66,請求書等医療機関一覧用!$B:$AO,I$5,FALSE)</f>
        <v>×</v>
      </c>
      <c r="J66" s="295" t="str">
        <f>VLOOKUP($A66,請求書等医療機関一覧用!$B:$AO,J$5,FALSE)</f>
        <v>×</v>
      </c>
      <c r="K66" s="295" t="str">
        <f>VLOOKUP($A66,請求書等医療機関一覧用!$B:$AO,K$5,FALSE)</f>
        <v>×</v>
      </c>
      <c r="L66" s="295" t="str">
        <f>VLOOKUP($A66,請求書等医療機関一覧用!$B:$AO,L$5,FALSE)</f>
        <v>×</v>
      </c>
      <c r="M66" s="295" t="str">
        <f>VLOOKUP($A66,請求書等医療機関一覧用!$B:$AO,M$5,FALSE)</f>
        <v>×</v>
      </c>
      <c r="N66" s="295" t="str">
        <f>VLOOKUP($A66,請求書等医療機関一覧用!$B:$AO,N$5,FALSE)</f>
        <v>×</v>
      </c>
      <c r="O66" s="295" t="str">
        <f>VLOOKUP($A66,請求書等医療機関一覧用!$B:$AO,O$5,FALSE)</f>
        <v>×</v>
      </c>
      <c r="P66" s="295" t="str">
        <f>VLOOKUP($A66,請求書等医療機関一覧用!$B:$AO,P$5,FALSE)</f>
        <v>×</v>
      </c>
      <c r="Q66" s="295" t="str">
        <f>VLOOKUP($A66,請求書等医療機関一覧用!$B:$AO,Q$5,FALSE)</f>
        <v>×</v>
      </c>
      <c r="R66" s="295" t="str">
        <f>VLOOKUP($A66,請求書等医療機関一覧用!$B:$AO,R$5,FALSE)</f>
        <v>×</v>
      </c>
      <c r="S66" s="295" t="str">
        <f>VLOOKUP($A66,請求書等医療機関一覧用!$B:$AO,S$5,FALSE)</f>
        <v>×</v>
      </c>
      <c r="T66" s="295" t="str">
        <f>VLOOKUP($A66,請求書等医療機関一覧用!$B:$AO,T$5,FALSE)</f>
        <v>×</v>
      </c>
      <c r="U66" s="295" t="str">
        <f>VLOOKUP($A66,請求書等医療機関一覧用!$B:$AO,U$5,FALSE)</f>
        <v>○</v>
      </c>
      <c r="V66" s="295" t="str">
        <f>VLOOKUP($A66,請求書等医療機関一覧用!$B:$AO,V$5,FALSE)</f>
        <v>○</v>
      </c>
      <c r="W66" s="295" t="str">
        <f>VLOOKUP($A66,請求書等医療機関一覧用!$B:$AO,W$5,FALSE)</f>
        <v>○</v>
      </c>
      <c r="X66" s="295" t="str">
        <f>VLOOKUP($A66,請求書等医療機関一覧用!$B:$AO,X$5,FALSE)</f>
        <v>○</v>
      </c>
      <c r="Y66" s="295" t="str">
        <f>VLOOKUP($A66,請求書等医療機関一覧用!$B:$AO,Y$5,FALSE)</f>
        <v>×</v>
      </c>
      <c r="Z66" s="283" t="str">
        <f>IF(VLOOKUP($A66,請求書等医療機関一覧用!$B:$AO,Z$5,FALSE)="","",VLOOKUP($A66,請求書等医療機関一覧用!$B:$AO,Z$5,FALSE))</f>
        <v/>
      </c>
      <c r="AA66">
        <f t="shared" si="1"/>
        <v>31</v>
      </c>
    </row>
    <row r="67" spans="1:28" ht="23.25">
      <c r="A67" s="294" t="s">
        <v>1644</v>
      </c>
      <c r="B67" s="296" t="str">
        <f>VLOOKUP($A67,請求書等医療機関一覧用!$B:$AO,B$5,FALSE)</f>
        <v>並木内科クリニック</v>
      </c>
      <c r="C67" s="299" t="str">
        <f>VLOOKUP($A67,請求書等医療機関一覧用!$B:$AO,C$5,FALSE)</f>
        <v>並木</v>
      </c>
      <c r="D67" s="295" t="str">
        <f>VLOOKUP($A67,請求書等医療機関一覧用!$B:$AO,D$5,FALSE)</f>
        <v>869-6969</v>
      </c>
      <c r="E67" s="295" t="str">
        <f>VLOOKUP($A67,請求書等医療機関一覧用!$B:$AO,E$5,FALSE)</f>
        <v>×</v>
      </c>
      <c r="F67" s="295" t="str">
        <f>VLOOKUP($A67,請求書等医療機関一覧用!$B:$AO,F$5,FALSE)</f>
        <v>×</v>
      </c>
      <c r="G67" s="295" t="str">
        <f>VLOOKUP($A67,請求書等医療機関一覧用!$B:$AO,G$5,FALSE)</f>
        <v>×</v>
      </c>
      <c r="H67" s="295" t="str">
        <f>VLOOKUP($A67,請求書等医療機関一覧用!$B:$AO,H$5,FALSE)</f>
        <v>×</v>
      </c>
      <c r="I67" s="295" t="str">
        <f>VLOOKUP($A67,請求書等医療機関一覧用!$B:$AO,I$5,FALSE)</f>
        <v>×</v>
      </c>
      <c r="J67" s="295" t="str">
        <f>VLOOKUP($A67,請求書等医療機関一覧用!$B:$AO,J$5,FALSE)</f>
        <v>×</v>
      </c>
      <c r="K67" s="295" t="str">
        <f>VLOOKUP($A67,請求書等医療機関一覧用!$B:$AO,K$5,FALSE)</f>
        <v>×</v>
      </c>
      <c r="L67" s="295" t="str">
        <f>VLOOKUP($A67,請求書等医療機関一覧用!$B:$AO,L$5,FALSE)</f>
        <v>○</v>
      </c>
      <c r="M67" s="295" t="str">
        <f>VLOOKUP($A67,請求書等医療機関一覧用!$B:$AO,M$5,FALSE)</f>
        <v>○</v>
      </c>
      <c r="N67" s="295" t="str">
        <f>VLOOKUP($A67,請求書等医療機関一覧用!$B:$AO,N$5,FALSE)</f>
        <v>○</v>
      </c>
      <c r="O67" s="295" t="str">
        <f>VLOOKUP($A67,請求書等医療機関一覧用!$B:$AO,O$5,FALSE)</f>
        <v>○</v>
      </c>
      <c r="P67" s="295" t="str">
        <f>VLOOKUP($A67,請求書等医療機関一覧用!$B:$AO,P$5,FALSE)</f>
        <v>○</v>
      </c>
      <c r="Q67" s="295" t="str">
        <f>VLOOKUP($A67,請求書等医療機関一覧用!$B:$AO,Q$5,FALSE)</f>
        <v>○</v>
      </c>
      <c r="R67" s="295" t="str">
        <f>VLOOKUP($A67,請求書等医療機関一覧用!$B:$AO,R$5,FALSE)</f>
        <v>○</v>
      </c>
      <c r="S67" s="295" t="str">
        <f>VLOOKUP($A67,請求書等医療機関一覧用!$B:$AO,S$5,FALSE)</f>
        <v>○</v>
      </c>
      <c r="T67" s="295" t="str">
        <f>VLOOKUP($A67,請求書等医療機関一覧用!$B:$AO,T$5,FALSE)</f>
        <v>○</v>
      </c>
      <c r="U67" s="295" t="str">
        <f>VLOOKUP($A67,請求書等医療機関一覧用!$B:$AO,U$5,FALSE)</f>
        <v>○</v>
      </c>
      <c r="V67" s="295" t="str">
        <f>VLOOKUP($A67,請求書等医療機関一覧用!$B:$AO,V$5,FALSE)</f>
        <v>○</v>
      </c>
      <c r="W67" s="295" t="str">
        <f>VLOOKUP($A67,請求書等医療機関一覧用!$B:$AO,W$5,FALSE)</f>
        <v>×</v>
      </c>
      <c r="X67" s="295" t="str">
        <f>VLOOKUP($A67,請求書等医療機関一覧用!$B:$AO,X$5,FALSE)</f>
        <v>○</v>
      </c>
      <c r="Y67" s="295" t="str">
        <f>VLOOKUP($A67,請求書等医療機関一覧用!$B:$AO,Y$5,FALSE)</f>
        <v>×</v>
      </c>
      <c r="Z67" s="283" t="str">
        <f>IF(VLOOKUP($A67,請求書等医療機関一覧用!$B:$AO,Z$5,FALSE)="","",VLOOKUP($A67,請求書等医療機関一覧用!$B:$AO,Z$5,FALSE))</f>
        <v/>
      </c>
      <c r="AA67">
        <f t="shared" si="1"/>
        <v>32</v>
      </c>
    </row>
    <row r="68" spans="1:28" ht="23.25">
      <c r="A68" s="294" t="s">
        <v>1645</v>
      </c>
      <c r="B68" s="296" t="str">
        <f>VLOOKUP($A68,請求書等医療機関一覧用!$B:$AO,B$5,FALSE)</f>
        <v>のぐち内科クリニック</v>
      </c>
      <c r="C68" s="299" t="str">
        <f>VLOOKUP($A68,請求書等医療機関一覧用!$B:$AO,C$5,FALSE)</f>
        <v>妻木</v>
      </c>
      <c r="D68" s="295" t="str">
        <f>VLOOKUP($A68,請求書等医療機関一覧用!$B:$AO,D$5,FALSE)</f>
        <v>852-3001</v>
      </c>
      <c r="E68" s="295" t="str">
        <f>VLOOKUP($A68,請求書等医療機関一覧用!$B:$AO,E$5,FALSE)</f>
        <v>×</v>
      </c>
      <c r="F68" s="295" t="str">
        <f>VLOOKUP($A68,請求書等医療機関一覧用!$B:$AO,F$5,FALSE)</f>
        <v>×</v>
      </c>
      <c r="G68" s="295" t="str">
        <f>VLOOKUP($A68,請求書等医療機関一覧用!$B:$AO,G$5,FALSE)</f>
        <v>×</v>
      </c>
      <c r="H68" s="295" t="str">
        <f>VLOOKUP($A68,請求書等医療機関一覧用!$B:$AO,H$5,FALSE)</f>
        <v>×</v>
      </c>
      <c r="I68" s="295" t="str">
        <f>VLOOKUP($A68,請求書等医療機関一覧用!$B:$AO,I$5,FALSE)</f>
        <v>×</v>
      </c>
      <c r="J68" s="295" t="str">
        <f>VLOOKUP($A68,請求書等医療機関一覧用!$B:$AO,J$5,FALSE)</f>
        <v>×</v>
      </c>
      <c r="K68" s="295" t="str">
        <f>VLOOKUP($A68,請求書等医療機関一覧用!$B:$AO,K$5,FALSE)</f>
        <v>×</v>
      </c>
      <c r="L68" s="295" t="str">
        <f>VLOOKUP($A68,請求書等医療機関一覧用!$B:$AO,L$5,FALSE)</f>
        <v>×</v>
      </c>
      <c r="M68" s="295" t="str">
        <f>VLOOKUP($A68,請求書等医療機関一覧用!$B:$AO,M$5,FALSE)</f>
        <v>×</v>
      </c>
      <c r="N68" s="295" t="str">
        <f>VLOOKUP($A68,請求書等医療機関一覧用!$B:$AO,N$5,FALSE)</f>
        <v>○</v>
      </c>
      <c r="O68" s="295" t="str">
        <f>VLOOKUP($A68,請求書等医療機関一覧用!$B:$AO,O$5,FALSE)</f>
        <v>○</v>
      </c>
      <c r="P68" s="295" t="str">
        <f>VLOOKUP($A68,請求書等医療機関一覧用!$B:$AO,P$5,FALSE)</f>
        <v>×</v>
      </c>
      <c r="Q68" s="295" t="str">
        <f>VLOOKUP($A68,請求書等医療機関一覧用!$B:$AO,Q$5,FALSE)</f>
        <v>×</v>
      </c>
      <c r="R68" s="295" t="str">
        <f>VLOOKUP($A68,請求書等医療機関一覧用!$B:$AO,R$5,FALSE)</f>
        <v>×</v>
      </c>
      <c r="S68" s="295" t="str">
        <f>VLOOKUP($A68,請求書等医療機関一覧用!$B:$AO,S$5,FALSE)</f>
        <v>○</v>
      </c>
      <c r="T68" s="295" t="str">
        <f>VLOOKUP($A68,請求書等医療機関一覧用!$B:$AO,T$5,FALSE)</f>
        <v>×</v>
      </c>
      <c r="U68" s="295" t="str">
        <f>VLOOKUP($A68,請求書等医療機関一覧用!$B:$AO,U$5,FALSE)</f>
        <v>○</v>
      </c>
      <c r="V68" s="295" t="str">
        <f>VLOOKUP($A68,請求書等医療機関一覧用!$B:$AO,V$5,FALSE)</f>
        <v>○</v>
      </c>
      <c r="W68" s="295" t="str">
        <f>VLOOKUP($A68,請求書等医療機関一覧用!$B:$AO,W$5,FALSE)</f>
        <v>○</v>
      </c>
      <c r="X68" s="295" t="str">
        <f>VLOOKUP($A68,請求書等医療機関一覧用!$B:$AO,X$5,FALSE)</f>
        <v>○</v>
      </c>
      <c r="Y68" s="295" t="str">
        <f>VLOOKUP($A68,請求書等医療機関一覧用!$B:$AO,Y$5,FALSE)</f>
        <v>○</v>
      </c>
      <c r="Z68" s="283" t="str">
        <f>IF(VLOOKUP($A68,請求書等医療機関一覧用!$B:$AO,Z$5,FALSE)="","",VLOOKUP($A68,請求書等医療機関一覧用!$B:$AO,Z$5,FALSE))</f>
        <v>日本脳炎は2期と特例。小児インフルエンザは10歳以上。</v>
      </c>
      <c r="AA68">
        <f t="shared" si="1"/>
        <v>33</v>
      </c>
    </row>
    <row r="69" spans="1:28" ht="23.25">
      <c r="A69" s="294" t="s">
        <v>1646</v>
      </c>
      <c r="B69" s="296" t="str">
        <f>VLOOKUP($A69,請求書等医療機関一覧用!$B:$AO,B$5,FALSE)</f>
        <v>ひろせ内科消化器クリニック</v>
      </c>
      <c r="C69" s="299" t="str">
        <f>VLOOKUP($A69,請求書等医療機関一覧用!$B:$AO,C$5,FALSE)</f>
        <v>流星台</v>
      </c>
      <c r="D69" s="295" t="str">
        <f>VLOOKUP($A69,請求書等医療機関一覧用!$B:$AO,D$5,FALSE)</f>
        <v>896-7786</v>
      </c>
      <c r="E69" s="295" t="str">
        <f>VLOOKUP($A69,請求書等医療機関一覧用!$B:$AO,E$5,FALSE)</f>
        <v>×</v>
      </c>
      <c r="F69" s="295" t="str">
        <f>VLOOKUP($A69,請求書等医療機関一覧用!$B:$AO,F$5,FALSE)</f>
        <v>×</v>
      </c>
      <c r="G69" s="295" t="str">
        <f>VLOOKUP($A69,請求書等医療機関一覧用!$B:$AO,G$5,FALSE)</f>
        <v>×</v>
      </c>
      <c r="H69" s="295" t="str">
        <f>VLOOKUP($A69,請求書等医療機関一覧用!$B:$AO,H$5,FALSE)</f>
        <v>×</v>
      </c>
      <c r="I69" s="295" t="str">
        <f>VLOOKUP($A69,請求書等医療機関一覧用!$B:$AO,I$5,FALSE)</f>
        <v>×</v>
      </c>
      <c r="J69" s="295" t="str">
        <f>VLOOKUP($A69,請求書等医療機関一覧用!$B:$AO,J$5,FALSE)</f>
        <v>×</v>
      </c>
      <c r="K69" s="295" t="str">
        <f>VLOOKUP($A69,請求書等医療機関一覧用!$B:$AO,K$5,FALSE)</f>
        <v>×</v>
      </c>
      <c r="L69" s="295" t="str">
        <f>VLOOKUP($A69,請求書等医療機関一覧用!$B:$AO,L$5,FALSE)</f>
        <v>×</v>
      </c>
      <c r="M69" s="295" t="str">
        <f>VLOOKUP($A69,請求書等医療機関一覧用!$B:$AO,M$5,FALSE)</f>
        <v>×</v>
      </c>
      <c r="N69" s="295" t="str">
        <f>VLOOKUP($A69,請求書等医療機関一覧用!$B:$AO,N$5,FALSE)</f>
        <v>×</v>
      </c>
      <c r="O69" s="295" t="str">
        <f>VLOOKUP($A69,請求書等医療機関一覧用!$B:$AO,O$5,FALSE)</f>
        <v>×</v>
      </c>
      <c r="P69" s="295" t="str">
        <f>VLOOKUP($A69,請求書等医療機関一覧用!$B:$AO,P$5,FALSE)</f>
        <v>×</v>
      </c>
      <c r="Q69" s="295" t="str">
        <f>VLOOKUP($A69,請求書等医療機関一覧用!$B:$AO,Q$5,FALSE)</f>
        <v>×</v>
      </c>
      <c r="R69" s="295" t="str">
        <f>VLOOKUP($A69,請求書等医療機関一覧用!$B:$AO,R$5,FALSE)</f>
        <v>×</v>
      </c>
      <c r="S69" s="295" t="str">
        <f>VLOOKUP($A69,請求書等医療機関一覧用!$B:$AO,S$5,FALSE)</f>
        <v>○</v>
      </c>
      <c r="T69" s="295" t="str">
        <f>VLOOKUP($A69,請求書等医療機関一覧用!$B:$AO,T$5,FALSE)</f>
        <v>×</v>
      </c>
      <c r="U69" s="295" t="str">
        <f>VLOOKUP($A69,請求書等医療機関一覧用!$B:$AO,U$5,FALSE)</f>
        <v>○</v>
      </c>
      <c r="V69" s="295" t="str">
        <f>VLOOKUP($A69,請求書等医療機関一覧用!$B:$AO,V$5,FALSE)</f>
        <v>×</v>
      </c>
      <c r="W69" s="295" t="str">
        <f>VLOOKUP($A69,請求書等医療機関一覧用!$B:$AO,W$5,FALSE)</f>
        <v>○</v>
      </c>
      <c r="X69" s="295" t="str">
        <f>VLOOKUP($A69,請求書等医療機関一覧用!$B:$AO,X$5,FALSE)</f>
        <v>○</v>
      </c>
      <c r="Y69" s="295" t="str">
        <f>VLOOKUP($A69,請求書等医療機関一覧用!$B:$AO,Y$5,FALSE)</f>
        <v>○</v>
      </c>
      <c r="Z69" s="283" t="str">
        <f>IF(VLOOKUP($A69,請求書等医療機関一覧用!$B:$AO,Z$5,FALSE)="","",VLOOKUP($A69,請求書等医療機関一覧用!$B:$AO,Z$5,FALSE))</f>
        <v>小児インフルエンザは3歳以上</v>
      </c>
      <c r="AA69">
        <f t="shared" si="1"/>
        <v>34</v>
      </c>
    </row>
    <row r="70" spans="1:28" ht="23.25">
      <c r="A70" s="294" t="s">
        <v>1647</v>
      </c>
      <c r="B70" s="296" t="str">
        <f>VLOOKUP($A70,請求書等医療機関一覧用!$B:$AO,B$5,FALSE)</f>
        <v>南大通りクリニック</v>
      </c>
      <c r="C70" s="299" t="str">
        <f>VLOOKUP($A70,請求書等医療機関一覧用!$B:$AO,C$5,FALSE)</f>
        <v>竹園</v>
      </c>
      <c r="D70" s="295" t="str">
        <f>VLOOKUP($A70,請求書等医療機関一覧用!$B:$AO,D$5,FALSE)</f>
        <v>851-3697</v>
      </c>
      <c r="E70" s="295" t="str">
        <f>VLOOKUP($A70,請求書等医療機関一覧用!$B:$AO,E$5,FALSE)</f>
        <v>○</v>
      </c>
      <c r="F70" s="295" t="str">
        <f>VLOOKUP($A70,請求書等医療機関一覧用!$B:$AO,F$5,FALSE)</f>
        <v>○</v>
      </c>
      <c r="G70" s="295" t="str">
        <f>VLOOKUP($A70,請求書等医療機関一覧用!$B:$AO,G$5,FALSE)</f>
        <v>○</v>
      </c>
      <c r="H70" s="295" t="str">
        <f>VLOOKUP($A70,請求書等医療機関一覧用!$B:$AO,H$5,FALSE)</f>
        <v>○</v>
      </c>
      <c r="I70" s="295" t="str">
        <f>VLOOKUP($A70,請求書等医療機関一覧用!$B:$AO,I$5,FALSE)</f>
        <v>○</v>
      </c>
      <c r="J70" s="295" t="str">
        <f>VLOOKUP($A70,請求書等医療機関一覧用!$B:$AO,J$5,FALSE)</f>
        <v>○</v>
      </c>
      <c r="K70" s="295" t="str">
        <f>VLOOKUP($A70,請求書等医療機関一覧用!$B:$AO,K$5,FALSE)</f>
        <v>○</v>
      </c>
      <c r="L70" s="295" t="str">
        <f>VLOOKUP($A70,請求書等医療機関一覧用!$B:$AO,L$5,FALSE)</f>
        <v>○</v>
      </c>
      <c r="M70" s="295" t="str">
        <f>VLOOKUP($A70,請求書等医療機関一覧用!$B:$AO,M$5,FALSE)</f>
        <v>○</v>
      </c>
      <c r="N70" s="295" t="str">
        <f>VLOOKUP($A70,請求書等医療機関一覧用!$B:$AO,N$5,FALSE)</f>
        <v>○</v>
      </c>
      <c r="O70" s="295" t="str">
        <f>VLOOKUP($A70,請求書等医療機関一覧用!$B:$AO,O$5,FALSE)</f>
        <v>○</v>
      </c>
      <c r="P70" s="295" t="str">
        <f>VLOOKUP($A70,請求書等医療機関一覧用!$B:$AO,P$5,FALSE)</f>
        <v>○</v>
      </c>
      <c r="Q70" s="295" t="str">
        <f>VLOOKUP($A70,請求書等医療機関一覧用!$B:$AO,Q$5,FALSE)</f>
        <v>○</v>
      </c>
      <c r="R70" s="295" t="str">
        <f>VLOOKUP($A70,請求書等医療機関一覧用!$B:$AO,R$5,FALSE)</f>
        <v>○</v>
      </c>
      <c r="S70" s="295" t="str">
        <f>VLOOKUP($A70,請求書等医療機関一覧用!$B:$AO,S$5,FALSE)</f>
        <v>○</v>
      </c>
      <c r="T70" s="295" t="str">
        <f>VLOOKUP($A70,請求書等医療機関一覧用!$B:$AO,T$5,FALSE)</f>
        <v>○</v>
      </c>
      <c r="U70" s="295" t="str">
        <f>VLOOKUP($A70,請求書等医療機関一覧用!$B:$AO,U$5,FALSE)</f>
        <v>○</v>
      </c>
      <c r="V70" s="295" t="str">
        <f>VLOOKUP($A70,請求書等医療機関一覧用!$B:$AO,V$5,FALSE)</f>
        <v>○</v>
      </c>
      <c r="W70" s="295" t="str">
        <f>VLOOKUP($A70,請求書等医療機関一覧用!$B:$AO,W$5,FALSE)</f>
        <v>○</v>
      </c>
      <c r="X70" s="295" t="str">
        <f>VLOOKUP($A70,請求書等医療機関一覧用!$B:$AO,X$5,FALSE)</f>
        <v>○</v>
      </c>
      <c r="Y70" s="295" t="str">
        <f>VLOOKUP($A70,請求書等医療機関一覧用!$B:$AO,Y$5,FALSE)</f>
        <v>×</v>
      </c>
      <c r="Z70" s="283" t="str">
        <f>IF(VLOOKUP($A70,請求書等医療機関一覧用!$B:$AO,Z$5,FALSE)="","",VLOOKUP($A70,請求書等医療機関一覧用!$B:$AO,Z$5,FALSE))</f>
        <v/>
      </c>
      <c r="AA70">
        <f t="shared" si="1"/>
        <v>35</v>
      </c>
    </row>
    <row r="71" spans="1:28" ht="23.25">
      <c r="A71" s="294" t="s">
        <v>1648</v>
      </c>
      <c r="B71" s="296" t="str">
        <f>VLOOKUP($A71,請求書等医療機関一覧用!$B:$AO,B$5,FALSE)</f>
        <v>宮﨑ペインクリニック内科</v>
      </c>
      <c r="C71" s="299" t="str">
        <f>VLOOKUP($A71,請求書等医療機関一覧用!$B:$AO,C$5,FALSE)</f>
        <v>上ノ室</v>
      </c>
      <c r="D71" s="295" t="str">
        <f>VLOOKUP($A71,請求書等医療機関一覧用!$B:$AO,D$5,FALSE)</f>
        <v>886-3070</v>
      </c>
      <c r="E71" s="295" t="str">
        <f>VLOOKUP($A71,請求書等医療機関一覧用!$B:$AO,E$5,FALSE)</f>
        <v>×</v>
      </c>
      <c r="F71" s="295" t="str">
        <f>VLOOKUP($A71,請求書等医療機関一覧用!$B:$AO,F$5,FALSE)</f>
        <v>×</v>
      </c>
      <c r="G71" s="295" t="str">
        <f>VLOOKUP($A71,請求書等医療機関一覧用!$B:$AO,G$5,FALSE)</f>
        <v>×</v>
      </c>
      <c r="H71" s="295" t="str">
        <f>VLOOKUP($A71,請求書等医療機関一覧用!$B:$AO,H$5,FALSE)</f>
        <v>×</v>
      </c>
      <c r="I71" s="295" t="str">
        <f>VLOOKUP($A71,請求書等医療機関一覧用!$B:$AO,I$5,FALSE)</f>
        <v>×</v>
      </c>
      <c r="J71" s="295" t="str">
        <f>VLOOKUP($A71,請求書等医療機関一覧用!$B:$AO,J$5,FALSE)</f>
        <v>×</v>
      </c>
      <c r="K71" s="295" t="str">
        <f>VLOOKUP($A71,請求書等医療機関一覧用!$B:$AO,K$5,FALSE)</f>
        <v>×</v>
      </c>
      <c r="L71" s="295" t="str">
        <f>VLOOKUP($A71,請求書等医療機関一覧用!$B:$AO,L$5,FALSE)</f>
        <v>×</v>
      </c>
      <c r="M71" s="295" t="str">
        <f>VLOOKUP($A71,請求書等医療機関一覧用!$B:$AO,M$5,FALSE)</f>
        <v>×</v>
      </c>
      <c r="N71" s="295" t="str">
        <f>VLOOKUP($A71,請求書等医療機関一覧用!$B:$AO,N$5,FALSE)</f>
        <v>×</v>
      </c>
      <c r="O71" s="295" t="str">
        <f>VLOOKUP($A71,請求書等医療機関一覧用!$B:$AO,O$5,FALSE)</f>
        <v>×</v>
      </c>
      <c r="P71" s="295" t="str">
        <f>VLOOKUP($A71,請求書等医療機関一覧用!$B:$AO,P$5,FALSE)</f>
        <v>×</v>
      </c>
      <c r="Q71" s="295" t="str">
        <f>VLOOKUP($A71,請求書等医療機関一覧用!$B:$AO,Q$5,FALSE)</f>
        <v>×</v>
      </c>
      <c r="R71" s="295" t="str">
        <f>VLOOKUP($A71,請求書等医療機関一覧用!$B:$AO,R$5,FALSE)</f>
        <v>×</v>
      </c>
      <c r="S71" s="295" t="str">
        <f>VLOOKUP($A71,請求書等医療機関一覧用!$B:$AO,S$5,FALSE)</f>
        <v>○</v>
      </c>
      <c r="T71" s="295" t="str">
        <f>VLOOKUP($A71,請求書等医療機関一覧用!$B:$AO,T$5,FALSE)</f>
        <v>×</v>
      </c>
      <c r="U71" s="295" t="str">
        <f>VLOOKUP($A71,請求書等医療機関一覧用!$B:$AO,U$5,FALSE)</f>
        <v>○</v>
      </c>
      <c r="V71" s="295" t="str">
        <f>VLOOKUP($A71,請求書等医療機関一覧用!$B:$AO,V$5,FALSE)</f>
        <v>×</v>
      </c>
      <c r="W71" s="295" t="str">
        <f>VLOOKUP($A71,請求書等医療機関一覧用!$B:$AO,W$5,FALSE)</f>
        <v>○</v>
      </c>
      <c r="X71" s="295" t="str">
        <f>VLOOKUP($A71,請求書等医療機関一覧用!$B:$AO,X$5,FALSE)</f>
        <v>○</v>
      </c>
      <c r="Y71" s="295" t="str">
        <f>VLOOKUP($A71,請求書等医療機関一覧用!$B:$AO,Y$5,FALSE)</f>
        <v>×</v>
      </c>
      <c r="Z71" s="283" t="str">
        <f>IF(VLOOKUP($A71,請求書等医療機関一覧用!$B:$AO,Z$5,FALSE)="","",VLOOKUP($A71,請求書等医療機関一覧用!$B:$AO,Z$5,FALSE))</f>
        <v>小児インフルエンザは３歳以上</v>
      </c>
      <c r="AA71">
        <f t="shared" si="1"/>
        <v>36</v>
      </c>
    </row>
    <row r="72" spans="1:28" ht="23.25">
      <c r="A72" s="294" t="s">
        <v>1649</v>
      </c>
      <c r="B72" s="296" t="str">
        <f>VLOOKUP($A72,請求書等医療機関一覧用!$B:$AO,B$5,FALSE)</f>
        <v>ユークリニック</v>
      </c>
      <c r="C72" s="299" t="str">
        <f>VLOOKUP($A72,請求書等医療機関一覧用!$B:$AO,C$5,FALSE)</f>
        <v>倉掛</v>
      </c>
      <c r="D72" s="295" t="str">
        <f>VLOOKUP($A72,請求書等医療機関一覧用!$B:$AO,D$5,FALSE)</f>
        <v>850-5530</v>
      </c>
      <c r="E72" s="295" t="str">
        <f>VLOOKUP($A72,請求書等医療機関一覧用!$B:$AO,E$5,FALSE)</f>
        <v>×</v>
      </c>
      <c r="F72" s="295" t="str">
        <f>VLOOKUP($A72,請求書等医療機関一覧用!$B:$AO,F$5,FALSE)</f>
        <v>×</v>
      </c>
      <c r="G72" s="295" t="str">
        <f>VLOOKUP($A72,請求書等医療機関一覧用!$B:$AO,G$5,FALSE)</f>
        <v>×</v>
      </c>
      <c r="H72" s="295" t="str">
        <f>VLOOKUP($A72,請求書等医療機関一覧用!$B:$AO,H$5,FALSE)</f>
        <v>×</v>
      </c>
      <c r="I72" s="295" t="str">
        <f>VLOOKUP($A72,請求書等医療機関一覧用!$B:$AO,I$5,FALSE)</f>
        <v>×</v>
      </c>
      <c r="J72" s="295" t="str">
        <f>VLOOKUP($A72,請求書等医療機関一覧用!$B:$AO,J$5,FALSE)</f>
        <v>×</v>
      </c>
      <c r="K72" s="295" t="str">
        <f>VLOOKUP($A72,請求書等医療機関一覧用!$B:$AO,K$5,FALSE)</f>
        <v>×</v>
      </c>
      <c r="L72" s="295" t="str">
        <f>VLOOKUP($A72,請求書等医療機関一覧用!$B:$AO,L$5,FALSE)</f>
        <v>×</v>
      </c>
      <c r="M72" s="295" t="str">
        <f>VLOOKUP($A72,請求書等医療機関一覧用!$B:$AO,M$5,FALSE)</f>
        <v>×</v>
      </c>
      <c r="N72" s="295" t="str">
        <f>VLOOKUP($A72,請求書等医療機関一覧用!$B:$AO,N$5,FALSE)</f>
        <v>×</v>
      </c>
      <c r="O72" s="295" t="str">
        <f>VLOOKUP($A72,請求書等医療機関一覧用!$B:$AO,O$5,FALSE)</f>
        <v>×</v>
      </c>
      <c r="P72" s="295" t="str">
        <f>VLOOKUP($A72,請求書等医療機関一覧用!$B:$AO,P$5,FALSE)</f>
        <v>×</v>
      </c>
      <c r="Q72" s="295" t="str">
        <f>VLOOKUP($A72,請求書等医療機関一覧用!$B:$AO,Q$5,FALSE)</f>
        <v>×</v>
      </c>
      <c r="R72" s="295" t="str">
        <f>VLOOKUP($A72,請求書等医療機関一覧用!$B:$AO,R$5,FALSE)</f>
        <v>×</v>
      </c>
      <c r="S72" s="295" t="str">
        <f>VLOOKUP($A72,請求書等医療機関一覧用!$B:$AO,S$5,FALSE)</f>
        <v>×</v>
      </c>
      <c r="T72" s="295" t="str">
        <f>VLOOKUP($A72,請求書等医療機関一覧用!$B:$AO,T$5,FALSE)</f>
        <v>×</v>
      </c>
      <c r="U72" s="295" t="str">
        <f>VLOOKUP($A72,請求書等医療機関一覧用!$B:$AO,U$5,FALSE)</f>
        <v>○</v>
      </c>
      <c r="V72" s="295" t="str">
        <f>VLOOKUP($A72,請求書等医療機関一覧用!$B:$AO,V$5,FALSE)</f>
        <v>×</v>
      </c>
      <c r="W72" s="295" t="str">
        <f>VLOOKUP($A72,請求書等医療機関一覧用!$B:$AO,W$5,FALSE)</f>
        <v>○</v>
      </c>
      <c r="X72" s="295" t="str">
        <f>VLOOKUP($A72,請求書等医療機関一覧用!$B:$AO,X$5,FALSE)</f>
        <v>○</v>
      </c>
      <c r="Y72" s="295" t="str">
        <f>VLOOKUP($A72,請求書等医療機関一覧用!$B:$AO,Y$5,FALSE)</f>
        <v>○</v>
      </c>
      <c r="Z72" s="283" t="str">
        <f>IF(VLOOKUP($A72,請求書等医療機関一覧用!$B:$AO,Z$5,FALSE)="","",VLOOKUP($A72,請求書等医療機関一覧用!$B:$AO,Z$5,FALSE))</f>
        <v>高齢者インフルエンザ・新型コロナはかかりつけの方のみ</v>
      </c>
      <c r="AA72">
        <f t="shared" si="1"/>
        <v>37</v>
      </c>
    </row>
    <row r="73" spans="1:28" ht="23.25">
      <c r="A73" s="294" t="s">
        <v>1650</v>
      </c>
      <c r="B73" s="296" t="str">
        <f>VLOOKUP($A73,請求書等医療機関一覧用!$B:$AO,B$5,FALSE)</f>
        <v>流星台こどもクリニック</v>
      </c>
      <c r="C73" s="299" t="str">
        <f>VLOOKUP($A73,請求書等医療機関一覧用!$B:$AO,C$5,FALSE)</f>
        <v>流星台</v>
      </c>
      <c r="D73" s="295" t="str">
        <f>VLOOKUP($A73,請求書等医療機関一覧用!$B:$AO,D$5,FALSE)</f>
        <v>896-5666</v>
      </c>
      <c r="E73" s="295" t="str">
        <f>VLOOKUP($A73,請求書等医療機関一覧用!$B:$AO,E$5,FALSE)</f>
        <v>○</v>
      </c>
      <c r="F73" s="295" t="str">
        <f>VLOOKUP($A73,請求書等医療機関一覧用!$B:$AO,F$5,FALSE)</f>
        <v>○</v>
      </c>
      <c r="G73" s="295" t="str">
        <f>VLOOKUP($A73,請求書等医療機関一覧用!$B:$AO,G$5,FALSE)</f>
        <v>○</v>
      </c>
      <c r="H73" s="295" t="str">
        <f>VLOOKUP($A73,請求書等医療機関一覧用!$B:$AO,H$5,FALSE)</f>
        <v>○</v>
      </c>
      <c r="I73" s="295" t="str">
        <f>VLOOKUP($A73,請求書等医療機関一覧用!$B:$AO,I$5,FALSE)</f>
        <v>○</v>
      </c>
      <c r="J73" s="295" t="str">
        <f>VLOOKUP($A73,請求書等医療機関一覧用!$B:$AO,J$5,FALSE)</f>
        <v>○</v>
      </c>
      <c r="K73" s="295" t="str">
        <f>VLOOKUP($A73,請求書等医療機関一覧用!$B:$AO,K$5,FALSE)</f>
        <v>○</v>
      </c>
      <c r="L73" s="295" t="str">
        <f>VLOOKUP($A73,請求書等医療機関一覧用!$B:$AO,L$5,FALSE)</f>
        <v>○</v>
      </c>
      <c r="M73" s="295" t="str">
        <f>VLOOKUP($A73,請求書等医療機関一覧用!$B:$AO,M$5,FALSE)</f>
        <v>○</v>
      </c>
      <c r="N73" s="295" t="str">
        <f>VLOOKUP($A73,請求書等医療機関一覧用!$B:$AO,N$5,FALSE)</f>
        <v>○</v>
      </c>
      <c r="O73" s="295" t="str">
        <f>VLOOKUP($A73,請求書等医療機関一覧用!$B:$AO,O$5,FALSE)</f>
        <v>○</v>
      </c>
      <c r="P73" s="295" t="str">
        <f>VLOOKUP($A73,請求書等医療機関一覧用!$B:$AO,P$5,FALSE)</f>
        <v>×</v>
      </c>
      <c r="Q73" s="295" t="str">
        <f>VLOOKUP($A73,請求書等医療機関一覧用!$B:$AO,Q$5,FALSE)</f>
        <v>×</v>
      </c>
      <c r="R73" s="295" t="str">
        <f>VLOOKUP($A73,請求書等医療機関一覧用!$B:$AO,R$5,FALSE)</f>
        <v>○</v>
      </c>
      <c r="S73" s="295" t="str">
        <f>VLOOKUP($A73,請求書等医療機関一覧用!$B:$AO,S$5,FALSE)</f>
        <v>○</v>
      </c>
      <c r="T73" s="295" t="str">
        <f>VLOOKUP($A73,請求書等医療機関一覧用!$B:$AO,T$5,FALSE)</f>
        <v>○</v>
      </c>
      <c r="U73" s="295" t="str">
        <f>VLOOKUP($A73,請求書等医療機関一覧用!$B:$AO,U$5,FALSE)</f>
        <v>×</v>
      </c>
      <c r="V73" s="295" t="str">
        <f>VLOOKUP($A73,請求書等医療機関一覧用!$B:$AO,V$5,FALSE)</f>
        <v>×</v>
      </c>
      <c r="W73" s="295" t="str">
        <f>VLOOKUP($A73,請求書等医療機関一覧用!$B:$AO,W$5,FALSE)</f>
        <v>×</v>
      </c>
      <c r="X73" s="295" t="str">
        <f>VLOOKUP($A73,請求書等医療機関一覧用!$B:$AO,X$5,FALSE)</f>
        <v>×</v>
      </c>
      <c r="Y73" s="295" t="str">
        <f>VLOOKUP($A73,請求書等医療機関一覧用!$B:$AO,Y$5,FALSE)</f>
        <v>×</v>
      </c>
      <c r="Z73" s="283" t="str">
        <f>IF(VLOOKUP($A73,請求書等医療機関一覧用!$B:$AO,Z$5,FALSE)="","",VLOOKUP($A73,請求書等医療機関一覧用!$B:$AO,Z$5,FALSE))</f>
        <v/>
      </c>
      <c r="AA73">
        <f t="shared" si="1"/>
        <v>38</v>
      </c>
    </row>
    <row r="74" spans="1:28">
      <c r="B74" s="793" t="s">
        <v>1606</v>
      </c>
      <c r="C74" s="794"/>
      <c r="D74" s="794"/>
      <c r="E74" s="794"/>
      <c r="F74" s="794"/>
      <c r="G74" s="794"/>
      <c r="H74" s="794"/>
      <c r="I74" s="794"/>
      <c r="J74" s="794"/>
      <c r="K74" s="794"/>
      <c r="L74" s="794"/>
      <c r="M74" s="794"/>
      <c r="N74" s="794"/>
      <c r="O74" s="794"/>
      <c r="P74" s="794"/>
      <c r="Q74" s="794"/>
      <c r="R74" s="794"/>
      <c r="S74" s="794"/>
      <c r="T74" s="794"/>
      <c r="U74" s="794"/>
      <c r="V74" s="794"/>
      <c r="W74" s="794"/>
      <c r="X74" s="794"/>
      <c r="Y74" s="794"/>
      <c r="Z74" s="795"/>
      <c r="AB74" t="s">
        <v>1602</v>
      </c>
    </row>
    <row r="75" spans="1:28" ht="23.25">
      <c r="A75" s="294" t="s">
        <v>622</v>
      </c>
      <c r="B75" s="292" t="str">
        <f>VLOOKUP($A75,請求書等医療機関一覧用!$B:$AO,B$5,FALSE)</f>
        <v>あおきこどもクリニック</v>
      </c>
      <c r="C75" s="298" t="str">
        <f>VLOOKUP($A75,請求書等医療機関一覧用!$B:$AO,C$5,FALSE)</f>
        <v>研究学園</v>
      </c>
      <c r="D75" s="291" t="str">
        <f>VLOOKUP($A75,請求書等医療機関一覧用!$B:$AO,D$5,FALSE)</f>
        <v>886-3315</v>
      </c>
      <c r="E75" s="291" t="str">
        <f>VLOOKUP($A75,請求書等医療機関一覧用!$B:$AO,E$5,FALSE)</f>
        <v>○</v>
      </c>
      <c r="F75" s="291" t="str">
        <f>VLOOKUP($A75,請求書等医療機関一覧用!$B:$AO,F$5,FALSE)</f>
        <v>○</v>
      </c>
      <c r="G75" s="291" t="str">
        <f>VLOOKUP($A75,請求書等医療機関一覧用!$B:$AO,G$5,FALSE)</f>
        <v>○</v>
      </c>
      <c r="H75" s="291" t="str">
        <f>VLOOKUP($A75,請求書等医療機関一覧用!$B:$AO,H$5,FALSE)</f>
        <v>○</v>
      </c>
      <c r="I75" s="291" t="str">
        <f>VLOOKUP($A75,請求書等医療機関一覧用!$B:$AO,I$5,FALSE)</f>
        <v>○</v>
      </c>
      <c r="J75" s="291" t="str">
        <f>VLOOKUP($A75,請求書等医療機関一覧用!$B:$AO,J$5,FALSE)</f>
        <v>○</v>
      </c>
      <c r="K75" s="291" t="str">
        <f>VLOOKUP($A75,請求書等医療機関一覧用!$B:$AO,K$5,FALSE)</f>
        <v>○</v>
      </c>
      <c r="L75" s="291" t="str">
        <f>VLOOKUP($A75,請求書等医療機関一覧用!$B:$AO,L$5,FALSE)</f>
        <v>○</v>
      </c>
      <c r="M75" s="291" t="str">
        <f>VLOOKUP($A75,請求書等医療機関一覧用!$B:$AO,M$5,FALSE)</f>
        <v>○</v>
      </c>
      <c r="N75" s="291" t="str">
        <f>VLOOKUP($A75,請求書等医療機関一覧用!$B:$AO,N$5,FALSE)</f>
        <v>○</v>
      </c>
      <c r="O75" s="291" t="str">
        <f>VLOOKUP($A75,請求書等医療機関一覧用!$B:$AO,O$5,FALSE)</f>
        <v>○</v>
      </c>
      <c r="P75" s="291" t="str">
        <f>VLOOKUP($A75,請求書等医療機関一覧用!$B:$AO,P$5,FALSE)</f>
        <v>×</v>
      </c>
      <c r="Q75" s="291" t="str">
        <f>VLOOKUP($A75,請求書等医療機関一覧用!$B:$AO,Q$5,FALSE)</f>
        <v>×</v>
      </c>
      <c r="R75" s="291" t="str">
        <f>VLOOKUP($A75,請求書等医療機関一覧用!$B:$AO,R$5,FALSE)</f>
        <v>○</v>
      </c>
      <c r="S75" s="291" t="str">
        <f>VLOOKUP($A75,請求書等医療機関一覧用!$B:$AO,S$5,FALSE)</f>
        <v>○</v>
      </c>
      <c r="T75" s="291" t="str">
        <f>VLOOKUP($A75,請求書等医療機関一覧用!$B:$AO,T$5,FALSE)</f>
        <v>○</v>
      </c>
      <c r="U75" s="291" t="str">
        <f>VLOOKUP($A75,請求書等医療機関一覧用!$B:$AO,U$5,FALSE)</f>
        <v>×</v>
      </c>
      <c r="V75" s="291" t="str">
        <f>VLOOKUP($A75,請求書等医療機関一覧用!$B:$AO,V$5,FALSE)</f>
        <v>×</v>
      </c>
      <c r="W75" s="291" t="str">
        <f>VLOOKUP($A75,請求書等医療機関一覧用!$B:$AO,W$5,FALSE)</f>
        <v>×</v>
      </c>
      <c r="X75" s="291" t="str">
        <f>VLOOKUP($A75,請求書等医療機関一覧用!$B:$AO,X$5,FALSE)</f>
        <v>×</v>
      </c>
      <c r="Y75" s="291" t="str">
        <f>VLOOKUP($A75,請求書等医療機関一覧用!$B:$AO,Y$5,FALSE)</f>
        <v>×</v>
      </c>
      <c r="Z75" s="281" t="str">
        <f>IF(VLOOKUP($A75,請求書等医療機関一覧用!$B:$AO,Z$5,FALSE)="","",VLOOKUP($A75,請求書等医療機関一覧用!$B:$AO,Z$5,FALSE))</f>
        <v/>
      </c>
      <c r="AA75">
        <f t="shared" ref="AA75:AA106" si="2">ROW()-MATCH("▲",AB:AB,0)</f>
        <v>1</v>
      </c>
    </row>
    <row r="76" spans="1:28" ht="23.25">
      <c r="A76" s="294" t="s">
        <v>623</v>
      </c>
      <c r="B76" s="292" t="str">
        <f>VLOOKUP($A76,請求書等医療機関一覧用!$B:$AO,B$5,FALSE)</f>
        <v>青空ホームクリニック</v>
      </c>
      <c r="C76" s="298" t="str">
        <f>VLOOKUP($A76,請求書等医療機関一覧用!$B:$AO,C$5,FALSE)</f>
        <v>春日</v>
      </c>
      <c r="D76" s="291" t="str">
        <f>VLOOKUP($A76,請求書等医療機関一覧用!$B:$AO,D$5,FALSE)</f>
        <v>875-4804</v>
      </c>
      <c r="E76" s="291" t="str">
        <f>VLOOKUP($A76,請求書等医療機関一覧用!$B:$AO,E$5,FALSE)</f>
        <v>×</v>
      </c>
      <c r="F76" s="291" t="str">
        <f>VLOOKUP($A76,請求書等医療機関一覧用!$B:$AO,F$5,FALSE)</f>
        <v>×</v>
      </c>
      <c r="G76" s="291" t="str">
        <f>VLOOKUP($A76,請求書等医療機関一覧用!$B:$AO,G$5,FALSE)</f>
        <v>×</v>
      </c>
      <c r="H76" s="291" t="str">
        <f>VLOOKUP($A76,請求書等医療機関一覧用!$B:$AO,H$5,FALSE)</f>
        <v>×</v>
      </c>
      <c r="I76" s="291" t="str">
        <f>VLOOKUP($A76,請求書等医療機関一覧用!$B:$AO,I$5,FALSE)</f>
        <v>×</v>
      </c>
      <c r="J76" s="291" t="str">
        <f>VLOOKUP($A76,請求書等医療機関一覧用!$B:$AO,J$5,FALSE)</f>
        <v>×</v>
      </c>
      <c r="K76" s="291" t="str">
        <f>VLOOKUP($A76,請求書等医療機関一覧用!$B:$AO,K$5,FALSE)</f>
        <v>×</v>
      </c>
      <c r="L76" s="291" t="str">
        <f>VLOOKUP($A76,請求書等医療機関一覧用!$B:$AO,L$5,FALSE)</f>
        <v>×</v>
      </c>
      <c r="M76" s="291" t="str">
        <f>VLOOKUP($A76,請求書等医療機関一覧用!$B:$AO,M$5,FALSE)</f>
        <v>×</v>
      </c>
      <c r="N76" s="291" t="str">
        <f>VLOOKUP($A76,請求書等医療機関一覧用!$B:$AO,N$5,FALSE)</f>
        <v>×</v>
      </c>
      <c r="O76" s="291" t="str">
        <f>VLOOKUP($A76,請求書等医療機関一覧用!$B:$AO,O$5,FALSE)</f>
        <v>×</v>
      </c>
      <c r="P76" s="291" t="str">
        <f>VLOOKUP($A76,請求書等医療機関一覧用!$B:$AO,P$5,FALSE)</f>
        <v>×</v>
      </c>
      <c r="Q76" s="291" t="str">
        <f>VLOOKUP($A76,請求書等医療機関一覧用!$B:$AO,Q$5,FALSE)</f>
        <v>×</v>
      </c>
      <c r="R76" s="291" t="str">
        <f>VLOOKUP($A76,請求書等医療機関一覧用!$B:$AO,R$5,FALSE)</f>
        <v>×</v>
      </c>
      <c r="S76" s="291" t="str">
        <f>VLOOKUP($A76,請求書等医療機関一覧用!$B:$AO,S$5,FALSE)</f>
        <v>×</v>
      </c>
      <c r="T76" s="291" t="str">
        <f>VLOOKUP($A76,請求書等医療機関一覧用!$B:$AO,T$5,FALSE)</f>
        <v>×</v>
      </c>
      <c r="U76" s="291" t="str">
        <f>VLOOKUP($A76,請求書等医療機関一覧用!$B:$AO,U$5,FALSE)</f>
        <v>○</v>
      </c>
      <c r="V76" s="291" t="str">
        <f>VLOOKUP($A76,請求書等医療機関一覧用!$B:$AO,V$5,FALSE)</f>
        <v>○</v>
      </c>
      <c r="W76" s="291" t="str">
        <f>VLOOKUP($A76,請求書等医療機関一覧用!$B:$AO,W$5,FALSE)</f>
        <v>○</v>
      </c>
      <c r="X76" s="291" t="str">
        <f>VLOOKUP($A76,請求書等医療機関一覧用!$B:$AO,X$5,FALSE)</f>
        <v>○</v>
      </c>
      <c r="Y76" s="291" t="str">
        <f>VLOOKUP($A76,請求書等医療機関一覧用!$B:$AO,Y$5,FALSE)</f>
        <v>○</v>
      </c>
      <c r="Z76" s="281" t="str">
        <f>IF(VLOOKUP($A76,請求書等医療機関一覧用!$B:$AO,Z$5,FALSE)="","",VLOOKUP($A76,請求書等医療機関一覧用!$B:$AO,Z$5,FALSE))</f>
        <v>かかりつけの方のみ</v>
      </c>
      <c r="AA76">
        <f t="shared" si="2"/>
        <v>2</v>
      </c>
    </row>
    <row r="77" spans="1:28" ht="23.25">
      <c r="A77" s="294" t="s">
        <v>626</v>
      </c>
      <c r="B77" s="292" t="str">
        <f>VLOOKUP($A77,請求書等医療機関一覧用!$B:$AO,B$5,FALSE)</f>
        <v>天貝整形外科クリニック</v>
      </c>
      <c r="C77" s="298" t="str">
        <f>VLOOKUP($A77,請求書等医療機関一覧用!$B:$AO,C$5,FALSE)</f>
        <v>羽成</v>
      </c>
      <c r="D77" s="291" t="str">
        <f>VLOOKUP($A77,請求書等医療機関一覧用!$B:$AO,D$5,FALSE)</f>
        <v>839-9151</v>
      </c>
      <c r="E77" s="291" t="str">
        <f>VLOOKUP($A77,請求書等医療機関一覧用!$B:$AO,E$5,FALSE)</f>
        <v>×</v>
      </c>
      <c r="F77" s="291" t="str">
        <f>VLOOKUP($A77,請求書等医療機関一覧用!$B:$AO,F$5,FALSE)</f>
        <v>×</v>
      </c>
      <c r="G77" s="291" t="str">
        <f>VLOOKUP($A77,請求書等医療機関一覧用!$B:$AO,G$5,FALSE)</f>
        <v>×</v>
      </c>
      <c r="H77" s="291" t="str">
        <f>VLOOKUP($A77,請求書等医療機関一覧用!$B:$AO,H$5,FALSE)</f>
        <v>×</v>
      </c>
      <c r="I77" s="291" t="str">
        <f>VLOOKUP($A77,請求書等医療機関一覧用!$B:$AO,I$5,FALSE)</f>
        <v>×</v>
      </c>
      <c r="J77" s="291" t="str">
        <f>VLOOKUP($A77,請求書等医療機関一覧用!$B:$AO,J$5,FALSE)</f>
        <v>×</v>
      </c>
      <c r="K77" s="291" t="str">
        <f>VLOOKUP($A77,請求書等医療機関一覧用!$B:$AO,K$5,FALSE)</f>
        <v>×</v>
      </c>
      <c r="L77" s="291" t="str">
        <f>VLOOKUP($A77,請求書等医療機関一覧用!$B:$AO,L$5,FALSE)</f>
        <v>×</v>
      </c>
      <c r="M77" s="291" t="str">
        <f>VLOOKUP($A77,請求書等医療機関一覧用!$B:$AO,M$5,FALSE)</f>
        <v>×</v>
      </c>
      <c r="N77" s="291" t="str">
        <f>VLOOKUP($A77,請求書等医療機関一覧用!$B:$AO,N$5,FALSE)</f>
        <v>×</v>
      </c>
      <c r="O77" s="291" t="str">
        <f>VLOOKUP($A77,請求書等医療機関一覧用!$B:$AO,O$5,FALSE)</f>
        <v>×</v>
      </c>
      <c r="P77" s="291" t="str">
        <f>VLOOKUP($A77,請求書等医療機関一覧用!$B:$AO,P$5,FALSE)</f>
        <v>×</v>
      </c>
      <c r="Q77" s="291" t="str">
        <f>VLOOKUP($A77,請求書等医療機関一覧用!$B:$AO,Q$5,FALSE)</f>
        <v>×</v>
      </c>
      <c r="R77" s="291" t="str">
        <f>VLOOKUP($A77,請求書等医療機関一覧用!$B:$AO,R$5,FALSE)</f>
        <v>×</v>
      </c>
      <c r="S77" s="291" t="str">
        <f>VLOOKUP($A77,請求書等医療機関一覧用!$B:$AO,S$5,FALSE)</f>
        <v>×</v>
      </c>
      <c r="T77" s="291" t="str">
        <f>VLOOKUP($A77,請求書等医療機関一覧用!$B:$AO,T$5,FALSE)</f>
        <v>×</v>
      </c>
      <c r="U77" s="291" t="str">
        <f>VLOOKUP($A77,請求書等医療機関一覧用!$B:$AO,U$5,FALSE)</f>
        <v>×</v>
      </c>
      <c r="V77" s="291" t="str">
        <f>VLOOKUP($A77,請求書等医療機関一覧用!$B:$AO,V$5,FALSE)</f>
        <v>×</v>
      </c>
      <c r="W77" s="291" t="str">
        <f>VLOOKUP($A77,請求書等医療機関一覧用!$B:$AO,W$5,FALSE)</f>
        <v>×</v>
      </c>
      <c r="X77" s="291" t="str">
        <f>VLOOKUP($A77,請求書等医療機関一覧用!$B:$AO,X$5,FALSE)</f>
        <v>○</v>
      </c>
      <c r="Y77" s="291" t="str">
        <f>VLOOKUP($A77,請求書等医療機関一覧用!$B:$AO,Y$5,FALSE)</f>
        <v>×</v>
      </c>
      <c r="Z77" s="281" t="str">
        <f>IF(VLOOKUP($A77,請求書等医療機関一覧用!$B:$AO,Z$5,FALSE)="","",VLOOKUP($A77,請求書等医療機関一覧用!$B:$AO,Z$5,FALSE))</f>
        <v/>
      </c>
      <c r="AA77">
        <f t="shared" si="2"/>
        <v>3</v>
      </c>
    </row>
    <row r="78" spans="1:28" ht="23.25">
      <c r="A78" s="294" t="s">
        <v>627</v>
      </c>
      <c r="B78" s="292" t="str">
        <f>VLOOKUP($A78,請求書等医療機関一覧用!$B:$AO,B$5,FALSE)</f>
        <v>ありたクリニック</v>
      </c>
      <c r="C78" s="298" t="str">
        <f>VLOOKUP($A78,請求書等医療機関一覧用!$B:$AO,C$5,FALSE)</f>
        <v>小野崎</v>
      </c>
      <c r="D78" s="291" t="str">
        <f>VLOOKUP($A78,請求書等医療機関一覧用!$B:$AO,D$5,FALSE)</f>
        <v>828-6339</v>
      </c>
      <c r="E78" s="291" t="str">
        <f>VLOOKUP($A78,請求書等医療機関一覧用!$B:$AO,E$5,FALSE)</f>
        <v>×</v>
      </c>
      <c r="F78" s="291" t="str">
        <f>VLOOKUP($A78,請求書等医療機関一覧用!$B:$AO,F$5,FALSE)</f>
        <v>×</v>
      </c>
      <c r="G78" s="291" t="str">
        <f>VLOOKUP($A78,請求書等医療機関一覧用!$B:$AO,G$5,FALSE)</f>
        <v>×</v>
      </c>
      <c r="H78" s="291" t="str">
        <f>VLOOKUP($A78,請求書等医療機関一覧用!$B:$AO,H$5,FALSE)</f>
        <v>×</v>
      </c>
      <c r="I78" s="291" t="str">
        <f>VLOOKUP($A78,請求書等医療機関一覧用!$B:$AO,I$5,FALSE)</f>
        <v>×</v>
      </c>
      <c r="J78" s="291" t="str">
        <f>VLOOKUP($A78,請求書等医療機関一覧用!$B:$AO,J$5,FALSE)</f>
        <v>×</v>
      </c>
      <c r="K78" s="291" t="str">
        <f>VLOOKUP($A78,請求書等医療機関一覧用!$B:$AO,K$5,FALSE)</f>
        <v>×</v>
      </c>
      <c r="L78" s="291" t="str">
        <f>VLOOKUP($A78,請求書等医療機関一覧用!$B:$AO,L$5,FALSE)</f>
        <v>○</v>
      </c>
      <c r="M78" s="291" t="str">
        <f>VLOOKUP($A78,請求書等医療機関一覧用!$B:$AO,M$5,FALSE)</f>
        <v>×</v>
      </c>
      <c r="N78" s="291" t="str">
        <f>VLOOKUP($A78,請求書等医療機関一覧用!$B:$AO,N$5,FALSE)</f>
        <v>○</v>
      </c>
      <c r="O78" s="291" t="str">
        <f>VLOOKUP($A78,請求書等医療機関一覧用!$B:$AO,O$5,FALSE)</f>
        <v>○</v>
      </c>
      <c r="P78" s="291" t="str">
        <f>VLOOKUP($A78,請求書等医療機関一覧用!$B:$AO,P$5,FALSE)</f>
        <v>×</v>
      </c>
      <c r="Q78" s="291" t="str">
        <f>VLOOKUP($A78,請求書等医療機関一覧用!$B:$AO,Q$5,FALSE)</f>
        <v>×</v>
      </c>
      <c r="R78" s="291" t="str">
        <f>VLOOKUP($A78,請求書等医療機関一覧用!$B:$AO,R$5,FALSE)</f>
        <v>○</v>
      </c>
      <c r="S78" s="291" t="str">
        <f>VLOOKUP($A78,請求書等医療機関一覧用!$B:$AO,S$5,FALSE)</f>
        <v>○</v>
      </c>
      <c r="T78" s="291" t="str">
        <f>VLOOKUP($A78,請求書等医療機関一覧用!$B:$AO,T$5,FALSE)</f>
        <v>○</v>
      </c>
      <c r="U78" s="291" t="str">
        <f>VLOOKUP($A78,請求書等医療機関一覧用!$B:$AO,U$5,FALSE)</f>
        <v>○</v>
      </c>
      <c r="V78" s="291" t="str">
        <f>VLOOKUP($A78,請求書等医療機関一覧用!$B:$AO,V$5,FALSE)</f>
        <v>○</v>
      </c>
      <c r="W78" s="291" t="str">
        <f>VLOOKUP($A78,請求書等医療機関一覧用!$B:$AO,W$5,FALSE)</f>
        <v>○</v>
      </c>
      <c r="X78" s="291" t="str">
        <f>VLOOKUP($A78,請求書等医療機関一覧用!$B:$AO,X$5,FALSE)</f>
        <v>○</v>
      </c>
      <c r="Y78" s="291" t="str">
        <f>VLOOKUP($A78,請求書等医療機関一覧用!$B:$AO,Y$5,FALSE)</f>
        <v>○</v>
      </c>
      <c r="Z78" s="281" t="str">
        <f>IF(VLOOKUP($A78,請求書等医療機関一覧用!$B:$AO,Z$5,FALSE)="","",VLOOKUP($A78,請求書等医療機関一覧用!$B:$AO,Z$5,FALSE))</f>
        <v>５歳以上。小児インフルエンザは１歳以上。</v>
      </c>
      <c r="AA78">
        <f t="shared" si="2"/>
        <v>4</v>
      </c>
    </row>
    <row r="79" spans="1:28" ht="23.25">
      <c r="A79" s="294" t="s">
        <v>633</v>
      </c>
      <c r="B79" s="292" t="str">
        <f>VLOOKUP($A79,請求書等医療機関一覧用!$B:$AO,B$5,FALSE)</f>
        <v>池野医院</v>
      </c>
      <c r="C79" s="298" t="str">
        <f>VLOOKUP($A79,請求書等医療機関一覧用!$B:$AO,C$5,FALSE)</f>
        <v>高野台</v>
      </c>
      <c r="D79" s="291" t="str">
        <f>VLOOKUP($A79,請求書等医療機関一覧用!$B:$AO,D$5,FALSE)</f>
        <v>838-2700</v>
      </c>
      <c r="E79" s="291" t="str">
        <f>VLOOKUP($A79,請求書等医療機関一覧用!$B:$AO,E$5,FALSE)</f>
        <v>○</v>
      </c>
      <c r="F79" s="291" t="str">
        <f>VLOOKUP($A79,請求書等医療機関一覧用!$B:$AO,F$5,FALSE)</f>
        <v>○</v>
      </c>
      <c r="G79" s="291" t="str">
        <f>VLOOKUP($A79,請求書等医療機関一覧用!$B:$AO,G$5,FALSE)</f>
        <v>○</v>
      </c>
      <c r="H79" s="291" t="str">
        <f>VLOOKUP($A79,請求書等医療機関一覧用!$B:$AO,H$5,FALSE)</f>
        <v>○</v>
      </c>
      <c r="I79" s="291" t="str">
        <f>VLOOKUP($A79,請求書等医療機関一覧用!$B:$AO,I$5,FALSE)</f>
        <v>○</v>
      </c>
      <c r="J79" s="291" t="str">
        <f>VLOOKUP($A79,請求書等医療機関一覧用!$B:$AO,J$5,FALSE)</f>
        <v>○</v>
      </c>
      <c r="K79" s="291" t="str">
        <f>VLOOKUP($A79,請求書等医療機関一覧用!$B:$AO,K$5,FALSE)</f>
        <v>○</v>
      </c>
      <c r="L79" s="291" t="str">
        <f>VLOOKUP($A79,請求書等医療機関一覧用!$B:$AO,L$5,FALSE)</f>
        <v>○</v>
      </c>
      <c r="M79" s="291" t="str">
        <f>VLOOKUP($A79,請求書等医療機関一覧用!$B:$AO,M$5,FALSE)</f>
        <v>○</v>
      </c>
      <c r="N79" s="291" t="str">
        <f>VLOOKUP($A79,請求書等医療機関一覧用!$B:$AO,N$5,FALSE)</f>
        <v>○</v>
      </c>
      <c r="O79" s="291" t="str">
        <f>VLOOKUP($A79,請求書等医療機関一覧用!$B:$AO,O$5,FALSE)</f>
        <v>○</v>
      </c>
      <c r="P79" s="291" t="str">
        <f>VLOOKUP($A79,請求書等医療機関一覧用!$B:$AO,P$5,FALSE)</f>
        <v>×</v>
      </c>
      <c r="Q79" s="291" t="str">
        <f>VLOOKUP($A79,請求書等医療機関一覧用!$B:$AO,Q$5,FALSE)</f>
        <v>×</v>
      </c>
      <c r="R79" s="291" t="str">
        <f>VLOOKUP($A79,請求書等医療機関一覧用!$B:$AO,R$5,FALSE)</f>
        <v>○</v>
      </c>
      <c r="S79" s="291" t="str">
        <f>VLOOKUP($A79,請求書等医療機関一覧用!$B:$AO,S$5,FALSE)</f>
        <v>○</v>
      </c>
      <c r="T79" s="291" t="str">
        <f>VLOOKUP($A79,請求書等医療機関一覧用!$B:$AO,T$5,FALSE)</f>
        <v>○</v>
      </c>
      <c r="U79" s="291" t="str">
        <f>VLOOKUP($A79,請求書等医療機関一覧用!$B:$AO,U$5,FALSE)</f>
        <v>○</v>
      </c>
      <c r="V79" s="291" t="str">
        <f>VLOOKUP($A79,請求書等医療機関一覧用!$B:$AO,V$5,FALSE)</f>
        <v>×</v>
      </c>
      <c r="W79" s="291" t="str">
        <f>VLOOKUP($A79,請求書等医療機関一覧用!$B:$AO,W$5,FALSE)</f>
        <v>○</v>
      </c>
      <c r="X79" s="291" t="str">
        <f>VLOOKUP($A79,請求書等医療機関一覧用!$B:$AO,X$5,FALSE)</f>
        <v>○</v>
      </c>
      <c r="Y79" s="291" t="str">
        <f>VLOOKUP($A79,請求書等医療機関一覧用!$B:$AO,Y$5,FALSE)</f>
        <v>○</v>
      </c>
      <c r="Z79" s="281" t="str">
        <f>IF(VLOOKUP($A79,請求書等医療機関一覧用!$B:$AO,Z$5,FALSE)="","",VLOOKUP($A79,請求書等医療機関一覧用!$B:$AO,Z$5,FALSE))</f>
        <v/>
      </c>
      <c r="AA79">
        <f t="shared" si="2"/>
        <v>5</v>
      </c>
    </row>
    <row r="80" spans="1:28" ht="23.25">
      <c r="A80" s="294" t="s">
        <v>636</v>
      </c>
      <c r="B80" s="292" t="str">
        <f>VLOOKUP($A80,請求書等医療機関一覧用!$B:$AO,B$5,FALSE)</f>
        <v>いとう耳鼻咽喉科クリニック</v>
      </c>
      <c r="C80" s="298" t="str">
        <f>VLOOKUP($A80,請求書等医療機関一覧用!$B:$AO,C$5,FALSE)</f>
        <v>みどりの</v>
      </c>
      <c r="D80" s="291" t="str">
        <f>VLOOKUP($A80,請求書等医療機関一覧用!$B:$AO,D$5,FALSE)</f>
        <v>896-8733</v>
      </c>
      <c r="E80" s="291" t="str">
        <f>VLOOKUP($A80,請求書等医療機関一覧用!$B:$AO,E$5,FALSE)</f>
        <v>○</v>
      </c>
      <c r="F80" s="291" t="str">
        <f>VLOOKUP($A80,請求書等医療機関一覧用!$B:$AO,F$5,FALSE)</f>
        <v>○</v>
      </c>
      <c r="G80" s="291" t="str">
        <f>VLOOKUP($A80,請求書等医療機関一覧用!$B:$AO,G$5,FALSE)</f>
        <v>○</v>
      </c>
      <c r="H80" s="291" t="str">
        <f>VLOOKUP($A80,請求書等医療機関一覧用!$B:$AO,H$5,FALSE)</f>
        <v>○</v>
      </c>
      <c r="I80" s="291" t="str">
        <f>VLOOKUP($A80,請求書等医療機関一覧用!$B:$AO,I$5,FALSE)</f>
        <v>○</v>
      </c>
      <c r="J80" s="291" t="str">
        <f>VLOOKUP($A80,請求書等医療機関一覧用!$B:$AO,J$5,FALSE)</f>
        <v>○</v>
      </c>
      <c r="K80" s="291" t="str">
        <f>VLOOKUP($A80,請求書等医療機関一覧用!$B:$AO,K$5,FALSE)</f>
        <v>○</v>
      </c>
      <c r="L80" s="291" t="str">
        <f>VLOOKUP($A80,請求書等医療機関一覧用!$B:$AO,L$5,FALSE)</f>
        <v>○</v>
      </c>
      <c r="M80" s="291" t="str">
        <f>VLOOKUP($A80,請求書等医療機関一覧用!$B:$AO,M$5,FALSE)</f>
        <v>○</v>
      </c>
      <c r="N80" s="291" t="str">
        <f>VLOOKUP($A80,請求書等医療機関一覧用!$B:$AO,N$5,FALSE)</f>
        <v>○</v>
      </c>
      <c r="O80" s="291" t="str">
        <f>VLOOKUP($A80,請求書等医療機関一覧用!$B:$AO,O$5,FALSE)</f>
        <v>○</v>
      </c>
      <c r="P80" s="291" t="str">
        <f>VLOOKUP($A80,請求書等医療機関一覧用!$B:$AO,P$5,FALSE)</f>
        <v>×</v>
      </c>
      <c r="Q80" s="291" t="str">
        <f>VLOOKUP($A80,請求書等医療機関一覧用!$B:$AO,Q$5,FALSE)</f>
        <v>×</v>
      </c>
      <c r="R80" s="291" t="str">
        <f>VLOOKUP($A80,請求書等医療機関一覧用!$B:$AO,R$5,FALSE)</f>
        <v>○</v>
      </c>
      <c r="S80" s="291" t="str">
        <f>VLOOKUP($A80,請求書等医療機関一覧用!$B:$AO,S$5,FALSE)</f>
        <v>○</v>
      </c>
      <c r="T80" s="291" t="str">
        <f>VLOOKUP($A80,請求書等医療機関一覧用!$B:$AO,T$5,FALSE)</f>
        <v>○</v>
      </c>
      <c r="U80" s="291" t="str">
        <f>VLOOKUP($A80,請求書等医療機関一覧用!$B:$AO,U$5,FALSE)</f>
        <v>○</v>
      </c>
      <c r="V80" s="291" t="str">
        <f>VLOOKUP($A80,請求書等医療機関一覧用!$B:$AO,V$5,FALSE)</f>
        <v>○</v>
      </c>
      <c r="W80" s="291" t="str">
        <f>VLOOKUP($A80,請求書等医療機関一覧用!$B:$AO,W$5,FALSE)</f>
        <v>○</v>
      </c>
      <c r="X80" s="291" t="str">
        <f>VLOOKUP($A80,請求書等医療機関一覧用!$B:$AO,X$5,FALSE)</f>
        <v>○</v>
      </c>
      <c r="Y80" s="291" t="str">
        <f>VLOOKUP($A80,請求書等医療機関一覧用!$B:$AO,Y$5,FALSE)</f>
        <v>×</v>
      </c>
      <c r="Z80" s="281" t="str">
        <f>IF(VLOOKUP($A80,請求書等医療機関一覧用!$B:$AO,Z$5,FALSE)="","",VLOOKUP($A80,請求書等医療機関一覧用!$B:$AO,Z$5,FALSE))</f>
        <v/>
      </c>
      <c r="AA80">
        <f t="shared" si="2"/>
        <v>6</v>
      </c>
    </row>
    <row r="81" spans="1:27" ht="23.25">
      <c r="A81" s="294" t="s">
        <v>638</v>
      </c>
      <c r="B81" s="292" t="str">
        <f>VLOOKUP($A81,請求書等医療機関一覧用!$B:$AO,B$5,FALSE)</f>
        <v>江原こどもクリニック</v>
      </c>
      <c r="C81" s="298" t="str">
        <f>VLOOKUP($A81,請求書等医療機関一覧用!$B:$AO,C$5,FALSE)</f>
        <v>谷田部</v>
      </c>
      <c r="D81" s="291" t="str">
        <f>VLOOKUP($A81,請求書等医療機関一覧用!$B:$AO,D$5,FALSE)</f>
        <v>838-0050</v>
      </c>
      <c r="E81" s="291" t="str">
        <f>VLOOKUP($A81,請求書等医療機関一覧用!$B:$AO,E$5,FALSE)</f>
        <v>○</v>
      </c>
      <c r="F81" s="291" t="str">
        <f>VLOOKUP($A81,請求書等医療機関一覧用!$B:$AO,F$5,FALSE)</f>
        <v>×</v>
      </c>
      <c r="G81" s="291" t="str">
        <f>VLOOKUP($A81,請求書等医療機関一覧用!$B:$AO,G$5,FALSE)</f>
        <v>○</v>
      </c>
      <c r="H81" s="291" t="str">
        <f>VLOOKUP($A81,請求書等医療機関一覧用!$B:$AO,H$5,FALSE)</f>
        <v>○</v>
      </c>
      <c r="I81" s="291" t="str">
        <f>VLOOKUP($A81,請求書等医療機関一覧用!$B:$AO,I$5,FALSE)</f>
        <v>○</v>
      </c>
      <c r="J81" s="291" t="str">
        <f>VLOOKUP($A81,請求書等医療機関一覧用!$B:$AO,J$5,FALSE)</f>
        <v>○</v>
      </c>
      <c r="K81" s="291" t="str">
        <f>VLOOKUP($A81,請求書等医療機関一覧用!$B:$AO,K$5,FALSE)</f>
        <v>○</v>
      </c>
      <c r="L81" s="291" t="str">
        <f>VLOOKUP($A81,請求書等医療機関一覧用!$B:$AO,L$5,FALSE)</f>
        <v>○</v>
      </c>
      <c r="M81" s="291" t="str">
        <f>VLOOKUP($A81,請求書等医療機関一覧用!$B:$AO,M$5,FALSE)</f>
        <v>○</v>
      </c>
      <c r="N81" s="291" t="str">
        <f>VLOOKUP($A81,請求書等医療機関一覧用!$B:$AO,N$5,FALSE)</f>
        <v>○</v>
      </c>
      <c r="O81" s="291" t="str">
        <f>VLOOKUP($A81,請求書等医療機関一覧用!$B:$AO,O$5,FALSE)</f>
        <v>○</v>
      </c>
      <c r="P81" s="291" t="str">
        <f>VLOOKUP($A81,請求書等医療機関一覧用!$B:$AO,P$5,FALSE)</f>
        <v>×</v>
      </c>
      <c r="Q81" s="291" t="str">
        <f>VLOOKUP($A81,請求書等医療機関一覧用!$B:$AO,Q$5,FALSE)</f>
        <v>×</v>
      </c>
      <c r="R81" s="291" t="str">
        <f>VLOOKUP($A81,請求書等医療機関一覧用!$B:$AO,R$5,FALSE)</f>
        <v>○</v>
      </c>
      <c r="S81" s="291" t="str">
        <f>VLOOKUP($A81,請求書等医療機関一覧用!$B:$AO,S$5,FALSE)</f>
        <v>○</v>
      </c>
      <c r="T81" s="291" t="str">
        <f>VLOOKUP($A81,請求書等医療機関一覧用!$B:$AO,T$5,FALSE)</f>
        <v>○</v>
      </c>
      <c r="U81" s="291" t="str">
        <f>VLOOKUP($A81,請求書等医療機関一覧用!$B:$AO,U$5,FALSE)</f>
        <v>○</v>
      </c>
      <c r="V81" s="291" t="str">
        <f>VLOOKUP($A81,請求書等医療機関一覧用!$B:$AO,V$5,FALSE)</f>
        <v>×</v>
      </c>
      <c r="W81" s="291" t="str">
        <f>VLOOKUP($A81,請求書等医療機関一覧用!$B:$AO,W$5,FALSE)</f>
        <v>○</v>
      </c>
      <c r="X81" s="291" t="str">
        <f>VLOOKUP($A81,請求書等医療機関一覧用!$B:$AO,X$5,FALSE)</f>
        <v>○</v>
      </c>
      <c r="Y81" s="291" t="str">
        <f>VLOOKUP($A81,請求書等医療機関一覧用!$B:$AO,Y$5,FALSE)</f>
        <v>○</v>
      </c>
      <c r="Z81" s="281" t="str">
        <f>IF(VLOOKUP($A81,請求書等医療機関一覧用!$B:$AO,Z$5,FALSE)="","",VLOOKUP($A81,請求書等医療機関一覧用!$B:$AO,Z$5,FALSE))</f>
        <v/>
      </c>
      <c r="AA81">
        <f t="shared" si="2"/>
        <v>7</v>
      </c>
    </row>
    <row r="82" spans="1:27" ht="23.25">
      <c r="A82" s="294" t="s">
        <v>639</v>
      </c>
      <c r="B82" s="292" t="str">
        <f>VLOOKUP($A82,請求書等医療機関一覧用!$B:$AO,B$5,FALSE)</f>
        <v>おいかわ腎泌尿器クリニック</v>
      </c>
      <c r="C82" s="298" t="str">
        <f>VLOOKUP($A82,請求書等医療機関一覧用!$B:$AO,C$5,FALSE)</f>
        <v>面野井</v>
      </c>
      <c r="D82" s="291" t="str">
        <f>VLOOKUP($A82,請求書等医療機関一覧用!$B:$AO,D$5,FALSE)</f>
        <v>886-3741</v>
      </c>
      <c r="E82" s="291" t="str">
        <f>VLOOKUP($A82,請求書等医療機関一覧用!$B:$AO,E$5,FALSE)</f>
        <v>×</v>
      </c>
      <c r="F82" s="291" t="str">
        <f>VLOOKUP($A82,請求書等医療機関一覧用!$B:$AO,F$5,FALSE)</f>
        <v>×</v>
      </c>
      <c r="G82" s="291" t="str">
        <f>VLOOKUP($A82,請求書等医療機関一覧用!$B:$AO,G$5,FALSE)</f>
        <v>×</v>
      </c>
      <c r="H82" s="291" t="str">
        <f>VLOOKUP($A82,請求書等医療機関一覧用!$B:$AO,H$5,FALSE)</f>
        <v>×</v>
      </c>
      <c r="I82" s="291" t="str">
        <f>VLOOKUP($A82,請求書等医療機関一覧用!$B:$AO,I$5,FALSE)</f>
        <v>×</v>
      </c>
      <c r="J82" s="291" t="str">
        <f>VLOOKUP($A82,請求書等医療機関一覧用!$B:$AO,J$5,FALSE)</f>
        <v>×</v>
      </c>
      <c r="K82" s="291" t="str">
        <f>VLOOKUP($A82,請求書等医療機関一覧用!$B:$AO,K$5,FALSE)</f>
        <v>×</v>
      </c>
      <c r="L82" s="291" t="str">
        <f>VLOOKUP($A82,請求書等医療機関一覧用!$B:$AO,L$5,FALSE)</f>
        <v>×</v>
      </c>
      <c r="M82" s="291" t="str">
        <f>VLOOKUP($A82,請求書等医療機関一覧用!$B:$AO,M$5,FALSE)</f>
        <v>×</v>
      </c>
      <c r="N82" s="291" t="str">
        <f>VLOOKUP($A82,請求書等医療機関一覧用!$B:$AO,N$5,FALSE)</f>
        <v>×</v>
      </c>
      <c r="O82" s="291" t="str">
        <f>VLOOKUP($A82,請求書等医療機関一覧用!$B:$AO,O$5,FALSE)</f>
        <v>×</v>
      </c>
      <c r="P82" s="291" t="str">
        <f>VLOOKUP($A82,請求書等医療機関一覧用!$B:$AO,P$5,FALSE)</f>
        <v>×</v>
      </c>
      <c r="Q82" s="291" t="str">
        <f>VLOOKUP($A82,請求書等医療機関一覧用!$B:$AO,Q$5,FALSE)</f>
        <v>×</v>
      </c>
      <c r="R82" s="291" t="str">
        <f>VLOOKUP($A82,請求書等医療機関一覧用!$B:$AO,R$5,FALSE)</f>
        <v>×</v>
      </c>
      <c r="S82" s="291" t="str">
        <f>VLOOKUP($A82,請求書等医療機関一覧用!$B:$AO,S$5,FALSE)</f>
        <v>○</v>
      </c>
      <c r="T82" s="291" t="str">
        <f>VLOOKUP($A82,請求書等医療機関一覧用!$B:$AO,T$5,FALSE)</f>
        <v>×</v>
      </c>
      <c r="U82" s="291" t="str">
        <f>VLOOKUP($A82,請求書等医療機関一覧用!$B:$AO,U$5,FALSE)</f>
        <v>○</v>
      </c>
      <c r="V82" s="291" t="str">
        <f>VLOOKUP($A82,請求書等医療機関一覧用!$B:$AO,V$5,FALSE)</f>
        <v>×</v>
      </c>
      <c r="W82" s="291" t="str">
        <f>VLOOKUP($A82,請求書等医療機関一覧用!$B:$AO,W$5,FALSE)</f>
        <v>○</v>
      </c>
      <c r="X82" s="291" t="str">
        <f>VLOOKUP($A82,請求書等医療機関一覧用!$B:$AO,X$5,FALSE)</f>
        <v>○</v>
      </c>
      <c r="Y82" s="291" t="str">
        <f>VLOOKUP($A82,請求書等医療機関一覧用!$B:$AO,Y$5,FALSE)</f>
        <v>○</v>
      </c>
      <c r="Z82" s="281" t="str">
        <f>IF(VLOOKUP($A82,請求書等医療機関一覧用!$B:$AO,Z$5,FALSE)="","",VLOOKUP($A82,請求書等医療機関一覧用!$B:$AO,Z$5,FALSE))</f>
        <v>高齢者新型コロナはかかりつけの方のみ</v>
      </c>
      <c r="AA82">
        <f t="shared" si="2"/>
        <v>8</v>
      </c>
    </row>
    <row r="83" spans="1:27" ht="23.25">
      <c r="A83" s="294" t="s">
        <v>641</v>
      </c>
      <c r="B83" s="292" t="str">
        <f>VLOOKUP($A83,請求書等医療機関一覧用!$B:$AO,B$5,FALSE)</f>
        <v>大野医院</v>
      </c>
      <c r="C83" s="298" t="str">
        <f>VLOOKUP($A83,請求書等医療機関一覧用!$B:$AO,C$5,FALSE)</f>
        <v>島名</v>
      </c>
      <c r="D83" s="291" t="str">
        <f>VLOOKUP($A83,請求書等医療機関一覧用!$B:$AO,D$5,FALSE)</f>
        <v>848-0888</v>
      </c>
      <c r="E83" s="291" t="str">
        <f>VLOOKUP($A83,請求書等医療機関一覧用!$B:$AO,E$5,FALSE)</f>
        <v>×</v>
      </c>
      <c r="F83" s="291" t="str">
        <f>VLOOKUP($A83,請求書等医療機関一覧用!$B:$AO,F$5,FALSE)</f>
        <v>×</v>
      </c>
      <c r="G83" s="291" t="str">
        <f>VLOOKUP($A83,請求書等医療機関一覧用!$B:$AO,G$5,FALSE)</f>
        <v>×</v>
      </c>
      <c r="H83" s="291" t="str">
        <f>VLOOKUP($A83,請求書等医療機関一覧用!$B:$AO,H$5,FALSE)</f>
        <v>×</v>
      </c>
      <c r="I83" s="291" t="str">
        <f>VLOOKUP($A83,請求書等医療機関一覧用!$B:$AO,I$5,FALSE)</f>
        <v>×</v>
      </c>
      <c r="J83" s="291" t="str">
        <f>VLOOKUP($A83,請求書等医療機関一覧用!$B:$AO,J$5,FALSE)</f>
        <v>×</v>
      </c>
      <c r="K83" s="291" t="str">
        <f>VLOOKUP($A83,請求書等医療機関一覧用!$B:$AO,K$5,FALSE)</f>
        <v>×</v>
      </c>
      <c r="L83" s="291" t="str">
        <f>VLOOKUP($A83,請求書等医療機関一覧用!$B:$AO,L$5,FALSE)</f>
        <v>×</v>
      </c>
      <c r="M83" s="291" t="str">
        <f>VLOOKUP($A83,請求書等医療機関一覧用!$B:$AO,M$5,FALSE)</f>
        <v>×</v>
      </c>
      <c r="N83" s="291" t="str">
        <f>VLOOKUP($A83,請求書等医療機関一覧用!$B:$AO,N$5,FALSE)</f>
        <v>○</v>
      </c>
      <c r="O83" s="291" t="str">
        <f>VLOOKUP($A83,請求書等医療機関一覧用!$B:$AO,O$5,FALSE)</f>
        <v>○</v>
      </c>
      <c r="P83" s="291" t="str">
        <f>VLOOKUP($A83,請求書等医療機関一覧用!$B:$AO,P$5,FALSE)</f>
        <v>○</v>
      </c>
      <c r="Q83" s="291" t="str">
        <f>VLOOKUP($A83,請求書等医療機関一覧用!$B:$AO,Q$5,FALSE)</f>
        <v>○</v>
      </c>
      <c r="R83" s="291" t="str">
        <f>VLOOKUP($A83,請求書等医療機関一覧用!$B:$AO,R$5,FALSE)</f>
        <v>○</v>
      </c>
      <c r="S83" s="291" t="str">
        <f>VLOOKUP($A83,請求書等医療機関一覧用!$B:$AO,S$5,FALSE)</f>
        <v>○</v>
      </c>
      <c r="T83" s="291" t="str">
        <f>VLOOKUP($A83,請求書等医療機関一覧用!$B:$AO,T$5,FALSE)</f>
        <v>×</v>
      </c>
      <c r="U83" s="291" t="str">
        <f>VLOOKUP($A83,請求書等医療機関一覧用!$B:$AO,U$5,FALSE)</f>
        <v>○</v>
      </c>
      <c r="V83" s="291" t="str">
        <f>VLOOKUP($A83,請求書等医療機関一覧用!$B:$AO,V$5,FALSE)</f>
        <v>○</v>
      </c>
      <c r="W83" s="291" t="str">
        <f>VLOOKUP($A83,請求書等医療機関一覧用!$B:$AO,W$5,FALSE)</f>
        <v>○</v>
      </c>
      <c r="X83" s="291" t="str">
        <f>VLOOKUP($A83,請求書等医療機関一覧用!$B:$AO,X$5,FALSE)</f>
        <v>○</v>
      </c>
      <c r="Y83" s="291" t="str">
        <f>VLOOKUP($A83,請求書等医療機関一覧用!$B:$AO,Y$5,FALSE)</f>
        <v>○</v>
      </c>
      <c r="Z83" s="281" t="str">
        <f>IF(VLOOKUP($A83,請求書等医療機関一覧用!$B:$AO,Z$5,FALSE)="","",VLOOKUP($A83,請求書等医療機関一覧用!$B:$AO,Z$5,FALSE))</f>
        <v>小学生以上</v>
      </c>
      <c r="AA83">
        <f t="shared" si="2"/>
        <v>9</v>
      </c>
    </row>
    <row r="84" spans="1:27" ht="23.25">
      <c r="A84" s="294" t="s">
        <v>645</v>
      </c>
      <c r="B84" s="292" t="str">
        <f>VLOOKUP($A84,請求書等医療機関一覧用!$B:$AO,B$5,FALSE)</f>
        <v>岡野整形外科・内科クリニック</v>
      </c>
      <c r="C84" s="298" t="str">
        <f>VLOOKUP($A84,請求書等医療機関一覧用!$B:$AO,C$5,FALSE)</f>
        <v>西大橋</v>
      </c>
      <c r="D84" s="291" t="str">
        <f>VLOOKUP($A84,請求書等医療機関一覧用!$B:$AO,D$5,FALSE)</f>
        <v>856-2300</v>
      </c>
      <c r="E84" s="291" t="str">
        <f>VLOOKUP($A84,請求書等医療機関一覧用!$B:$AO,E$5,FALSE)</f>
        <v>×</v>
      </c>
      <c r="F84" s="291" t="str">
        <f>VLOOKUP($A84,請求書等医療機関一覧用!$B:$AO,F$5,FALSE)</f>
        <v>×</v>
      </c>
      <c r="G84" s="291" t="str">
        <f>VLOOKUP($A84,請求書等医療機関一覧用!$B:$AO,G$5,FALSE)</f>
        <v>×</v>
      </c>
      <c r="H84" s="291" t="str">
        <f>VLOOKUP($A84,請求書等医療機関一覧用!$B:$AO,H$5,FALSE)</f>
        <v>×</v>
      </c>
      <c r="I84" s="291" t="str">
        <f>VLOOKUP($A84,請求書等医療機関一覧用!$B:$AO,I$5,FALSE)</f>
        <v>×</v>
      </c>
      <c r="J84" s="291" t="str">
        <f>VLOOKUP($A84,請求書等医療機関一覧用!$B:$AO,J$5,FALSE)</f>
        <v>×</v>
      </c>
      <c r="K84" s="291" t="str">
        <f>VLOOKUP($A84,請求書等医療機関一覧用!$B:$AO,K$5,FALSE)</f>
        <v>×</v>
      </c>
      <c r="L84" s="291" t="str">
        <f>VLOOKUP($A84,請求書等医療機関一覧用!$B:$AO,L$5,FALSE)</f>
        <v>×</v>
      </c>
      <c r="M84" s="291" t="str">
        <f>VLOOKUP($A84,請求書等医療機関一覧用!$B:$AO,M$5,FALSE)</f>
        <v>×</v>
      </c>
      <c r="N84" s="291" t="str">
        <f>VLOOKUP($A84,請求書等医療機関一覧用!$B:$AO,N$5,FALSE)</f>
        <v>×</v>
      </c>
      <c r="O84" s="291" t="str">
        <f>VLOOKUP($A84,請求書等医療機関一覧用!$B:$AO,O$5,FALSE)</f>
        <v>×</v>
      </c>
      <c r="P84" s="291" t="str">
        <f>VLOOKUP($A84,請求書等医療機関一覧用!$B:$AO,P$5,FALSE)</f>
        <v>×</v>
      </c>
      <c r="Q84" s="291" t="str">
        <f>VLOOKUP($A84,請求書等医療機関一覧用!$B:$AO,Q$5,FALSE)</f>
        <v>×</v>
      </c>
      <c r="R84" s="291" t="str">
        <f>VLOOKUP($A84,請求書等医療機関一覧用!$B:$AO,R$5,FALSE)</f>
        <v>×</v>
      </c>
      <c r="S84" s="291" t="str">
        <f>VLOOKUP($A84,請求書等医療機関一覧用!$B:$AO,S$5,FALSE)</f>
        <v>○</v>
      </c>
      <c r="T84" s="291" t="str">
        <f>VLOOKUP($A84,請求書等医療機関一覧用!$B:$AO,T$5,FALSE)</f>
        <v>×</v>
      </c>
      <c r="U84" s="291" t="str">
        <f>VLOOKUP($A84,請求書等医療機関一覧用!$B:$AO,U$5,FALSE)</f>
        <v>○</v>
      </c>
      <c r="V84" s="291" t="str">
        <f>VLOOKUP($A84,請求書等医療機関一覧用!$B:$AO,V$5,FALSE)</f>
        <v>×</v>
      </c>
      <c r="W84" s="291" t="str">
        <f>VLOOKUP($A84,請求書等医療機関一覧用!$B:$AO,W$5,FALSE)</f>
        <v>○</v>
      </c>
      <c r="X84" s="291" t="str">
        <f>VLOOKUP($A84,請求書等医療機関一覧用!$B:$AO,X$5,FALSE)</f>
        <v>○</v>
      </c>
      <c r="Y84" s="291" t="str">
        <f>VLOOKUP($A84,請求書等医療機関一覧用!$B:$AO,Y$5,FALSE)</f>
        <v>○</v>
      </c>
      <c r="Z84" s="281" t="str">
        <f>IF(VLOOKUP($A84,請求書等医療機関一覧用!$B:$AO,Z$5,FALSE)="","",VLOOKUP($A84,請求書等医療機関一覧用!$B:$AO,Z$5,FALSE))</f>
        <v>小学生以上。かかりつけの方のみ。</v>
      </c>
      <c r="AA84">
        <f t="shared" si="2"/>
        <v>10</v>
      </c>
    </row>
    <row r="85" spans="1:27" ht="28.5">
      <c r="A85" s="294" t="s">
        <v>646</v>
      </c>
      <c r="B85" s="292" t="str">
        <f>VLOOKUP($A85,請求書等医療機関一覧用!$B:$AO,B$5,FALSE)</f>
        <v>おがわ内科</v>
      </c>
      <c r="C85" s="298" t="str">
        <f>VLOOKUP($A85,請求書等医療機関一覧用!$B:$AO,C$5,FALSE)</f>
        <v>みどりの</v>
      </c>
      <c r="D85" s="291" t="str">
        <f>VLOOKUP($A85,請求書等医療機関一覧用!$B:$AO,D$5,FALSE)</f>
        <v>839-3770</v>
      </c>
      <c r="E85" s="291" t="str">
        <f>VLOOKUP($A85,請求書等医療機関一覧用!$B:$AO,E$5,FALSE)</f>
        <v>×</v>
      </c>
      <c r="F85" s="291" t="str">
        <f>VLOOKUP($A85,請求書等医療機関一覧用!$B:$AO,F$5,FALSE)</f>
        <v>×</v>
      </c>
      <c r="G85" s="291" t="str">
        <f>VLOOKUP($A85,請求書等医療機関一覧用!$B:$AO,G$5,FALSE)</f>
        <v>×</v>
      </c>
      <c r="H85" s="291" t="str">
        <f>VLOOKUP($A85,請求書等医療機関一覧用!$B:$AO,H$5,FALSE)</f>
        <v>×</v>
      </c>
      <c r="I85" s="291" t="str">
        <f>VLOOKUP($A85,請求書等医療機関一覧用!$B:$AO,I$5,FALSE)</f>
        <v>×</v>
      </c>
      <c r="J85" s="291" t="str">
        <f>VLOOKUP($A85,請求書等医療機関一覧用!$B:$AO,J$5,FALSE)</f>
        <v>×</v>
      </c>
      <c r="K85" s="291" t="str">
        <f>VLOOKUP($A85,請求書等医療機関一覧用!$B:$AO,K$5,FALSE)</f>
        <v>×</v>
      </c>
      <c r="L85" s="291" t="str">
        <f>VLOOKUP($A85,請求書等医療機関一覧用!$B:$AO,L$5,FALSE)</f>
        <v>×</v>
      </c>
      <c r="M85" s="291" t="str">
        <f>VLOOKUP($A85,請求書等医療機関一覧用!$B:$AO,M$5,FALSE)</f>
        <v>×</v>
      </c>
      <c r="N85" s="291" t="str">
        <f>VLOOKUP($A85,請求書等医療機関一覧用!$B:$AO,N$5,FALSE)</f>
        <v>○</v>
      </c>
      <c r="O85" s="291" t="str">
        <f>VLOOKUP($A85,請求書等医療機関一覧用!$B:$AO,O$5,FALSE)</f>
        <v>×</v>
      </c>
      <c r="P85" s="291" t="str">
        <f>VLOOKUP($A85,請求書等医療機関一覧用!$B:$AO,P$5,FALSE)</f>
        <v>○</v>
      </c>
      <c r="Q85" s="291" t="str">
        <f>VLOOKUP($A85,請求書等医療機関一覧用!$B:$AO,Q$5,FALSE)</f>
        <v>○</v>
      </c>
      <c r="R85" s="291" t="str">
        <f>VLOOKUP($A85,請求書等医療機関一覧用!$B:$AO,R$5,FALSE)</f>
        <v>○</v>
      </c>
      <c r="S85" s="291" t="str">
        <f>VLOOKUP($A85,請求書等医療機関一覧用!$B:$AO,S$5,FALSE)</f>
        <v>○</v>
      </c>
      <c r="T85" s="291" t="str">
        <f>VLOOKUP($A85,請求書等医療機関一覧用!$B:$AO,T$5,FALSE)</f>
        <v>×</v>
      </c>
      <c r="U85" s="291" t="str">
        <f>VLOOKUP($A85,請求書等医療機関一覧用!$B:$AO,U$5,FALSE)</f>
        <v>○</v>
      </c>
      <c r="V85" s="291" t="str">
        <f>VLOOKUP($A85,請求書等医療機関一覧用!$B:$AO,V$5,FALSE)</f>
        <v>○</v>
      </c>
      <c r="W85" s="291" t="str">
        <f>VLOOKUP($A85,請求書等医療機関一覧用!$B:$AO,W$5,FALSE)</f>
        <v>○</v>
      </c>
      <c r="X85" s="291" t="str">
        <f>VLOOKUP($A85,請求書等医療機関一覧用!$B:$AO,X$5,FALSE)</f>
        <v>○</v>
      </c>
      <c r="Y85" s="291" t="str">
        <f>VLOOKUP($A85,請求書等医療機関一覧用!$B:$AO,Y$5,FALSE)</f>
        <v>○</v>
      </c>
      <c r="Z85" s="281" t="str">
        <f>IF(VLOOKUP($A85,請求書等医療機関一覧用!$B:$AO,Z$5,FALSE)="","",VLOOKUP($A85,請求書等医療機関一覧用!$B:$AO,Z$5,FALSE))</f>
        <v>日本脳炎は2期と特例のみ。小児インフルは小学生以上。高齢者はすべてかかりつけの方のみ。</v>
      </c>
      <c r="AA85">
        <f t="shared" si="2"/>
        <v>11</v>
      </c>
    </row>
    <row r="86" spans="1:27" ht="23.25">
      <c r="A86" s="294" t="s">
        <v>650</v>
      </c>
      <c r="B86" s="292" t="str">
        <f>VLOOKUP($A86,請求書等医療機関一覧用!$B:$AO,B$5,FALSE)</f>
        <v>学園の森キッズクリニック</v>
      </c>
      <c r="C86" s="298" t="str">
        <f>VLOOKUP($A86,請求書等医療機関一覧用!$B:$AO,C$5,FALSE)</f>
        <v>学園の森</v>
      </c>
      <c r="D86" s="291" t="str">
        <f>VLOOKUP($A86,請求書等医療機関一覧用!$B:$AO,D$5,FALSE)</f>
        <v>856-7100</v>
      </c>
      <c r="E86" s="291" t="str">
        <f>VLOOKUP($A86,請求書等医療機関一覧用!$B:$AO,E$5,FALSE)</f>
        <v>○</v>
      </c>
      <c r="F86" s="291" t="str">
        <f>VLOOKUP($A86,請求書等医療機関一覧用!$B:$AO,F$5,FALSE)</f>
        <v>○</v>
      </c>
      <c r="G86" s="291" t="str">
        <f>VLOOKUP($A86,請求書等医療機関一覧用!$B:$AO,G$5,FALSE)</f>
        <v>○</v>
      </c>
      <c r="H86" s="291" t="str">
        <f>VLOOKUP($A86,請求書等医療機関一覧用!$B:$AO,H$5,FALSE)</f>
        <v>○</v>
      </c>
      <c r="I86" s="291" t="str">
        <f>VLOOKUP($A86,請求書等医療機関一覧用!$B:$AO,I$5,FALSE)</f>
        <v>○</v>
      </c>
      <c r="J86" s="291" t="str">
        <f>VLOOKUP($A86,請求書等医療機関一覧用!$B:$AO,J$5,FALSE)</f>
        <v>○</v>
      </c>
      <c r="K86" s="291" t="str">
        <f>VLOOKUP($A86,請求書等医療機関一覧用!$B:$AO,K$5,FALSE)</f>
        <v>○</v>
      </c>
      <c r="L86" s="291" t="str">
        <f>VLOOKUP($A86,請求書等医療機関一覧用!$B:$AO,L$5,FALSE)</f>
        <v>○</v>
      </c>
      <c r="M86" s="291" t="str">
        <f>VLOOKUP($A86,請求書等医療機関一覧用!$B:$AO,M$5,FALSE)</f>
        <v>○</v>
      </c>
      <c r="N86" s="291" t="str">
        <f>VLOOKUP($A86,請求書等医療機関一覧用!$B:$AO,N$5,FALSE)</f>
        <v>○</v>
      </c>
      <c r="O86" s="291" t="str">
        <f>VLOOKUP($A86,請求書等医療機関一覧用!$B:$AO,O$5,FALSE)</f>
        <v>○</v>
      </c>
      <c r="P86" s="291" t="str">
        <f>VLOOKUP($A86,請求書等医療機関一覧用!$B:$AO,P$5,FALSE)</f>
        <v>×</v>
      </c>
      <c r="Q86" s="291" t="str">
        <f>VLOOKUP($A86,請求書等医療機関一覧用!$B:$AO,Q$5,FALSE)</f>
        <v>×</v>
      </c>
      <c r="R86" s="291" t="str">
        <f>VLOOKUP($A86,請求書等医療機関一覧用!$B:$AO,R$5,FALSE)</f>
        <v>○</v>
      </c>
      <c r="S86" s="291" t="str">
        <f>VLOOKUP($A86,請求書等医療機関一覧用!$B:$AO,S$5,FALSE)</f>
        <v>○</v>
      </c>
      <c r="T86" s="291" t="str">
        <f>VLOOKUP($A86,請求書等医療機関一覧用!$B:$AO,T$5,FALSE)</f>
        <v>○</v>
      </c>
      <c r="U86" s="291" t="str">
        <f>VLOOKUP($A86,請求書等医療機関一覧用!$B:$AO,U$5,FALSE)</f>
        <v>×</v>
      </c>
      <c r="V86" s="291" t="str">
        <f>VLOOKUP($A86,請求書等医療機関一覧用!$B:$AO,V$5,FALSE)</f>
        <v>×</v>
      </c>
      <c r="W86" s="291" t="str">
        <f>VLOOKUP($A86,請求書等医療機関一覧用!$B:$AO,W$5,FALSE)</f>
        <v>×</v>
      </c>
      <c r="X86" s="291" t="str">
        <f>VLOOKUP($A86,請求書等医療機関一覧用!$B:$AO,X$5,FALSE)</f>
        <v>×</v>
      </c>
      <c r="Y86" s="291" t="str">
        <f>VLOOKUP($A86,請求書等医療機関一覧用!$B:$AO,Y$5,FALSE)</f>
        <v>×</v>
      </c>
      <c r="Z86" s="281" t="str">
        <f>IF(VLOOKUP($A86,請求書等医療機関一覧用!$B:$AO,Z$5,FALSE)="","",VLOOKUP($A86,請求書等医療機関一覧用!$B:$AO,Z$5,FALSE))</f>
        <v/>
      </c>
      <c r="AA86">
        <f t="shared" si="2"/>
        <v>12</v>
      </c>
    </row>
    <row r="87" spans="1:27" ht="23.25">
      <c r="A87" s="294" t="s">
        <v>653</v>
      </c>
      <c r="B87" s="292" t="str">
        <f>VLOOKUP($A87,請求書等医療機関一覧用!$B:$AO,B$5,FALSE)</f>
        <v>がじゅまるクリニックつくば</v>
      </c>
      <c r="C87" s="298" t="str">
        <f>VLOOKUP($A87,請求書等医療機関一覧用!$B:$AO,C$5,FALSE)</f>
        <v>みどりの中央</v>
      </c>
      <c r="D87" s="291" t="str">
        <f>VLOOKUP($A87,請求書等医療機関一覧用!$B:$AO,D$5,FALSE)</f>
        <v>893-4159</v>
      </c>
      <c r="E87" s="291" t="str">
        <f>VLOOKUP($A87,請求書等医療機関一覧用!$B:$AO,E$5,FALSE)</f>
        <v>×</v>
      </c>
      <c r="F87" s="291" t="str">
        <f>VLOOKUP($A87,請求書等医療機関一覧用!$B:$AO,F$5,FALSE)</f>
        <v>×</v>
      </c>
      <c r="G87" s="291" t="str">
        <f>VLOOKUP($A87,請求書等医療機関一覧用!$B:$AO,G$5,FALSE)</f>
        <v>×</v>
      </c>
      <c r="H87" s="291" t="str">
        <f>VLOOKUP($A87,請求書等医療機関一覧用!$B:$AO,H$5,FALSE)</f>
        <v>×</v>
      </c>
      <c r="I87" s="291" t="str">
        <f>VLOOKUP($A87,請求書等医療機関一覧用!$B:$AO,I$5,FALSE)</f>
        <v>×</v>
      </c>
      <c r="J87" s="291" t="str">
        <f>VLOOKUP($A87,請求書等医療機関一覧用!$B:$AO,J$5,FALSE)</f>
        <v>×</v>
      </c>
      <c r="K87" s="291" t="str">
        <f>VLOOKUP($A87,請求書等医療機関一覧用!$B:$AO,K$5,FALSE)</f>
        <v>×</v>
      </c>
      <c r="L87" s="291" t="str">
        <f>VLOOKUP($A87,請求書等医療機関一覧用!$B:$AO,L$5,FALSE)</f>
        <v>○</v>
      </c>
      <c r="M87" s="291" t="str">
        <f>VLOOKUP($A87,請求書等医療機関一覧用!$B:$AO,M$5,FALSE)</f>
        <v>×</v>
      </c>
      <c r="N87" s="291" t="str">
        <f>VLOOKUP($A87,請求書等医療機関一覧用!$B:$AO,N$5,FALSE)</f>
        <v>○</v>
      </c>
      <c r="O87" s="291" t="str">
        <f>VLOOKUP($A87,請求書等医療機関一覧用!$B:$AO,O$5,FALSE)</f>
        <v>○</v>
      </c>
      <c r="P87" s="291" t="str">
        <f>VLOOKUP($A87,請求書等医療機関一覧用!$B:$AO,P$5,FALSE)</f>
        <v>×</v>
      </c>
      <c r="Q87" s="291" t="str">
        <f>VLOOKUP($A87,請求書等医療機関一覧用!$B:$AO,Q$5,FALSE)</f>
        <v>×</v>
      </c>
      <c r="R87" s="291" t="str">
        <f>VLOOKUP($A87,請求書等医療機関一覧用!$B:$AO,R$5,FALSE)</f>
        <v>○</v>
      </c>
      <c r="S87" s="291" t="str">
        <f>VLOOKUP($A87,請求書等医療機関一覧用!$B:$AO,S$5,FALSE)</f>
        <v>○</v>
      </c>
      <c r="T87" s="291" t="str">
        <f>VLOOKUP($A87,請求書等医療機関一覧用!$B:$AO,T$5,FALSE)</f>
        <v>○</v>
      </c>
      <c r="U87" s="291" t="str">
        <f>VLOOKUP($A87,請求書等医療機関一覧用!$B:$AO,U$5,FALSE)</f>
        <v>○</v>
      </c>
      <c r="V87" s="291" t="str">
        <f>VLOOKUP($A87,請求書等医療機関一覧用!$B:$AO,V$5,FALSE)</f>
        <v>×</v>
      </c>
      <c r="W87" s="291" t="str">
        <f>VLOOKUP($A87,請求書等医療機関一覧用!$B:$AO,W$5,FALSE)</f>
        <v>○</v>
      </c>
      <c r="X87" s="291" t="str">
        <f>VLOOKUP($A87,請求書等医療機関一覧用!$B:$AO,X$5,FALSE)</f>
        <v>○</v>
      </c>
      <c r="Y87" s="291" t="str">
        <f>VLOOKUP($A87,請求書等医療機関一覧用!$B:$AO,Y$5,FALSE)</f>
        <v>○</v>
      </c>
      <c r="Z87" s="281" t="str">
        <f>IF(VLOOKUP($A87,請求書等医療機関一覧用!$B:$AO,Z$5,FALSE)="","",VLOOKUP($A87,請求書等医療機関一覧用!$B:$AO,Z$5,FALSE))</f>
        <v>３歳以上。MRは２期のみ。</v>
      </c>
      <c r="AA87">
        <f t="shared" si="2"/>
        <v>13</v>
      </c>
    </row>
    <row r="88" spans="1:27" ht="23.25">
      <c r="A88" s="294" t="s">
        <v>654</v>
      </c>
      <c r="B88" s="292" t="str">
        <f>VLOOKUP($A88,請求書等医療機関一覧用!$B:$AO,B$5,FALSE)</f>
        <v>かつらぎクリニック</v>
      </c>
      <c r="C88" s="298" t="str">
        <f>VLOOKUP($A88,請求書等医療機関一覧用!$B:$AO,C$5,FALSE)</f>
        <v>苅間</v>
      </c>
      <c r="D88" s="291" t="str">
        <f>VLOOKUP($A88,請求書等医療機関一覧用!$B:$AO,D$5,FALSE)</f>
        <v>852-1105</v>
      </c>
      <c r="E88" s="291" t="str">
        <f>VLOOKUP($A88,請求書等医療機関一覧用!$B:$AO,E$5,FALSE)</f>
        <v>○</v>
      </c>
      <c r="F88" s="291" t="str">
        <f>VLOOKUP($A88,請求書等医療機関一覧用!$B:$AO,F$5,FALSE)</f>
        <v>○</v>
      </c>
      <c r="G88" s="291" t="str">
        <f>VLOOKUP($A88,請求書等医療機関一覧用!$B:$AO,G$5,FALSE)</f>
        <v>○</v>
      </c>
      <c r="H88" s="291" t="str">
        <f>VLOOKUP($A88,請求書等医療機関一覧用!$B:$AO,H$5,FALSE)</f>
        <v>○</v>
      </c>
      <c r="I88" s="291" t="str">
        <f>VLOOKUP($A88,請求書等医療機関一覧用!$B:$AO,I$5,FALSE)</f>
        <v>○</v>
      </c>
      <c r="J88" s="291" t="str">
        <f>VLOOKUP($A88,請求書等医療機関一覧用!$B:$AO,J$5,FALSE)</f>
        <v>○</v>
      </c>
      <c r="K88" s="291" t="str">
        <f>VLOOKUP($A88,請求書等医療機関一覧用!$B:$AO,K$5,FALSE)</f>
        <v>○</v>
      </c>
      <c r="L88" s="291" t="str">
        <f>VLOOKUP($A88,請求書等医療機関一覧用!$B:$AO,L$5,FALSE)</f>
        <v>○</v>
      </c>
      <c r="M88" s="291" t="str">
        <f>VLOOKUP($A88,請求書等医療機関一覧用!$B:$AO,M$5,FALSE)</f>
        <v>○</v>
      </c>
      <c r="N88" s="291" t="str">
        <f>VLOOKUP($A88,請求書等医療機関一覧用!$B:$AO,N$5,FALSE)</f>
        <v>○</v>
      </c>
      <c r="O88" s="291" t="str">
        <f>VLOOKUP($A88,請求書等医療機関一覧用!$B:$AO,O$5,FALSE)</f>
        <v>○</v>
      </c>
      <c r="P88" s="291" t="str">
        <f>VLOOKUP($A88,請求書等医療機関一覧用!$B:$AO,P$5,FALSE)</f>
        <v>×</v>
      </c>
      <c r="Q88" s="291" t="str">
        <f>VLOOKUP($A88,請求書等医療機関一覧用!$B:$AO,Q$5,FALSE)</f>
        <v>×</v>
      </c>
      <c r="R88" s="291" t="str">
        <f>VLOOKUP($A88,請求書等医療機関一覧用!$B:$AO,R$5,FALSE)</f>
        <v>○</v>
      </c>
      <c r="S88" s="291" t="str">
        <f>VLOOKUP($A88,請求書等医療機関一覧用!$B:$AO,S$5,FALSE)</f>
        <v>○</v>
      </c>
      <c r="T88" s="291" t="str">
        <f>VLOOKUP($A88,請求書等医療機関一覧用!$B:$AO,T$5,FALSE)</f>
        <v>○</v>
      </c>
      <c r="U88" s="291" t="str">
        <f>VLOOKUP($A88,請求書等医療機関一覧用!$B:$AO,U$5,FALSE)</f>
        <v>○</v>
      </c>
      <c r="V88" s="291" t="str">
        <f>VLOOKUP($A88,請求書等医療機関一覧用!$B:$AO,V$5,FALSE)</f>
        <v>○</v>
      </c>
      <c r="W88" s="291" t="str">
        <f>VLOOKUP($A88,請求書等医療機関一覧用!$B:$AO,W$5,FALSE)</f>
        <v>○</v>
      </c>
      <c r="X88" s="291" t="str">
        <f>VLOOKUP($A88,請求書等医療機関一覧用!$B:$AO,X$5,FALSE)</f>
        <v>○</v>
      </c>
      <c r="Y88" s="291" t="str">
        <f>VLOOKUP($A88,請求書等医療機関一覧用!$B:$AO,Y$5,FALSE)</f>
        <v>○</v>
      </c>
      <c r="Z88" s="281" t="str">
        <f>IF(VLOOKUP($A88,請求書等医療機関一覧用!$B:$AO,Z$5,FALSE)="","",VLOOKUP($A88,請求書等医療機関一覧用!$B:$AO,Z$5,FALSE))</f>
        <v/>
      </c>
      <c r="AA88">
        <f t="shared" si="2"/>
        <v>14</v>
      </c>
    </row>
    <row r="89" spans="1:27" ht="23.25">
      <c r="A89" s="294" t="s">
        <v>656</v>
      </c>
      <c r="B89" s="292" t="str">
        <f>VLOOKUP($A89,請求書等医療機関一覧用!$B:$AO,B$5,FALSE)</f>
        <v>川井クリニック</v>
      </c>
      <c r="C89" s="298" t="str">
        <f>VLOOKUP($A89,請求書等医療機関一覧用!$B:$AO,C$5,FALSE)</f>
        <v>東平塚</v>
      </c>
      <c r="D89" s="291" t="str">
        <f>VLOOKUP($A89,請求書等医療機関一覧用!$B:$AO,D$5,FALSE)</f>
        <v>854-1881</v>
      </c>
      <c r="E89" s="291" t="str">
        <f>VLOOKUP($A89,請求書等医療機関一覧用!$B:$AO,E$5,FALSE)</f>
        <v>×</v>
      </c>
      <c r="F89" s="291" t="str">
        <f>VLOOKUP($A89,請求書等医療機関一覧用!$B:$AO,F$5,FALSE)</f>
        <v>×</v>
      </c>
      <c r="G89" s="291" t="str">
        <f>VLOOKUP($A89,請求書等医療機関一覧用!$B:$AO,G$5,FALSE)</f>
        <v>×</v>
      </c>
      <c r="H89" s="291" t="str">
        <f>VLOOKUP($A89,請求書等医療機関一覧用!$B:$AO,H$5,FALSE)</f>
        <v>×</v>
      </c>
      <c r="I89" s="291" t="str">
        <f>VLOOKUP($A89,請求書等医療機関一覧用!$B:$AO,I$5,FALSE)</f>
        <v>×</v>
      </c>
      <c r="J89" s="291" t="str">
        <f>VLOOKUP($A89,請求書等医療機関一覧用!$B:$AO,J$5,FALSE)</f>
        <v>×</v>
      </c>
      <c r="K89" s="291" t="str">
        <f>VLOOKUP($A89,請求書等医療機関一覧用!$B:$AO,K$5,FALSE)</f>
        <v>×</v>
      </c>
      <c r="L89" s="291" t="str">
        <f>VLOOKUP($A89,請求書等医療機関一覧用!$B:$AO,L$5,FALSE)</f>
        <v>×</v>
      </c>
      <c r="M89" s="291" t="str">
        <f>VLOOKUP($A89,請求書等医療機関一覧用!$B:$AO,M$5,FALSE)</f>
        <v>×</v>
      </c>
      <c r="N89" s="291" t="str">
        <f>VLOOKUP($A89,請求書等医療機関一覧用!$B:$AO,N$5,FALSE)</f>
        <v>×</v>
      </c>
      <c r="O89" s="291" t="str">
        <f>VLOOKUP($A89,請求書等医療機関一覧用!$B:$AO,O$5,FALSE)</f>
        <v>×</v>
      </c>
      <c r="P89" s="291" t="str">
        <f>VLOOKUP($A89,請求書等医療機関一覧用!$B:$AO,P$5,FALSE)</f>
        <v>×</v>
      </c>
      <c r="Q89" s="291" t="str">
        <f>VLOOKUP($A89,請求書等医療機関一覧用!$B:$AO,Q$5,FALSE)</f>
        <v>×</v>
      </c>
      <c r="R89" s="291" t="str">
        <f>VLOOKUP($A89,請求書等医療機関一覧用!$B:$AO,R$5,FALSE)</f>
        <v>×</v>
      </c>
      <c r="S89" s="291" t="str">
        <f>VLOOKUP($A89,請求書等医療機関一覧用!$B:$AO,S$5,FALSE)</f>
        <v>×</v>
      </c>
      <c r="T89" s="291" t="str">
        <f>VLOOKUP($A89,請求書等医療機関一覧用!$B:$AO,T$5,FALSE)</f>
        <v>×</v>
      </c>
      <c r="U89" s="291" t="str">
        <f>VLOOKUP($A89,請求書等医療機関一覧用!$B:$AO,U$5,FALSE)</f>
        <v>○</v>
      </c>
      <c r="V89" s="291" t="str">
        <f>VLOOKUP($A89,請求書等医療機関一覧用!$B:$AO,V$5,FALSE)</f>
        <v>○</v>
      </c>
      <c r="W89" s="291" t="str">
        <f>VLOOKUP($A89,請求書等医療機関一覧用!$B:$AO,W$5,FALSE)</f>
        <v>○</v>
      </c>
      <c r="X89" s="291" t="str">
        <f>VLOOKUP($A89,請求書等医療機関一覧用!$B:$AO,X$5,FALSE)</f>
        <v>○</v>
      </c>
      <c r="Y89" s="291" t="str">
        <f>VLOOKUP($A89,請求書等医療機関一覧用!$B:$AO,Y$5,FALSE)</f>
        <v>○</v>
      </c>
      <c r="Z89" s="281" t="str">
        <f>IF(VLOOKUP($A89,請求書等医療機関一覧用!$B:$AO,Z$5,FALSE)="","",VLOOKUP($A89,請求書等医療機関一覧用!$B:$AO,Z$5,FALSE))</f>
        <v>かかりつけの方のみ</v>
      </c>
      <c r="AA89">
        <f t="shared" si="2"/>
        <v>15</v>
      </c>
    </row>
    <row r="90" spans="1:27" ht="23.25">
      <c r="A90" s="294" t="s">
        <v>657</v>
      </c>
      <c r="B90" s="292" t="str">
        <f>VLOOKUP($A90,請求書等医療機関一覧用!$B:$AO,B$5,FALSE)</f>
        <v>きくち呼吸器内科クリニック</v>
      </c>
      <c r="C90" s="298" t="str">
        <f>VLOOKUP($A90,請求書等医療機関一覧用!$B:$AO,C$5,FALSE)</f>
        <v>島名</v>
      </c>
      <c r="D90" s="291" t="str">
        <f>VLOOKUP($A90,請求書等医療機関一覧用!$B:$AO,D$5,FALSE)</f>
        <v>846-2780</v>
      </c>
      <c r="E90" s="291" t="str">
        <f>VLOOKUP($A90,請求書等医療機関一覧用!$B:$AO,E$5,FALSE)</f>
        <v>×</v>
      </c>
      <c r="F90" s="291" t="str">
        <f>VLOOKUP($A90,請求書等医療機関一覧用!$B:$AO,F$5,FALSE)</f>
        <v>×</v>
      </c>
      <c r="G90" s="291" t="str">
        <f>VLOOKUP($A90,請求書等医療機関一覧用!$B:$AO,G$5,FALSE)</f>
        <v>×</v>
      </c>
      <c r="H90" s="291" t="str">
        <f>VLOOKUP($A90,請求書等医療機関一覧用!$B:$AO,H$5,FALSE)</f>
        <v>×</v>
      </c>
      <c r="I90" s="291" t="str">
        <f>VLOOKUP($A90,請求書等医療機関一覧用!$B:$AO,I$5,FALSE)</f>
        <v>×</v>
      </c>
      <c r="J90" s="291" t="str">
        <f>VLOOKUP($A90,請求書等医療機関一覧用!$B:$AO,J$5,FALSE)</f>
        <v>×</v>
      </c>
      <c r="K90" s="291" t="str">
        <f>VLOOKUP($A90,請求書等医療機関一覧用!$B:$AO,K$5,FALSE)</f>
        <v>×</v>
      </c>
      <c r="L90" s="291" t="str">
        <f>VLOOKUP($A90,請求書等医療機関一覧用!$B:$AO,L$5,FALSE)</f>
        <v>○</v>
      </c>
      <c r="M90" s="291" t="str">
        <f>VLOOKUP($A90,請求書等医療機関一覧用!$B:$AO,M$5,FALSE)</f>
        <v>×</v>
      </c>
      <c r="N90" s="291" t="str">
        <f>VLOOKUP($A90,請求書等医療機関一覧用!$B:$AO,N$5,FALSE)</f>
        <v>○</v>
      </c>
      <c r="O90" s="291" t="str">
        <f>VLOOKUP($A90,請求書等医療機関一覧用!$B:$AO,O$5,FALSE)</f>
        <v>○</v>
      </c>
      <c r="P90" s="291" t="str">
        <f>VLOOKUP($A90,請求書等医療機関一覧用!$B:$AO,P$5,FALSE)</f>
        <v>×</v>
      </c>
      <c r="Q90" s="291" t="str">
        <f>VLOOKUP($A90,請求書等医療機関一覧用!$B:$AO,Q$5,FALSE)</f>
        <v>○</v>
      </c>
      <c r="R90" s="291" t="str">
        <f>VLOOKUP($A90,請求書等医療機関一覧用!$B:$AO,R$5,FALSE)</f>
        <v>○</v>
      </c>
      <c r="S90" s="291" t="str">
        <f>VLOOKUP($A90,請求書等医療機関一覧用!$B:$AO,S$5,FALSE)</f>
        <v>○</v>
      </c>
      <c r="T90" s="291" t="str">
        <f>VLOOKUP($A90,請求書等医療機関一覧用!$B:$AO,T$5,FALSE)</f>
        <v>○</v>
      </c>
      <c r="U90" s="291" t="str">
        <f>VLOOKUP($A90,請求書等医療機関一覧用!$B:$AO,U$5,FALSE)</f>
        <v>○</v>
      </c>
      <c r="V90" s="291" t="str">
        <f>VLOOKUP($A90,請求書等医療機関一覧用!$B:$AO,V$5,FALSE)</f>
        <v>○</v>
      </c>
      <c r="W90" s="291" t="str">
        <f>VLOOKUP($A90,請求書等医療機関一覧用!$B:$AO,W$5,FALSE)</f>
        <v>○</v>
      </c>
      <c r="X90" s="291" t="str">
        <f>VLOOKUP($A90,請求書等医療機関一覧用!$B:$AO,X$5,FALSE)</f>
        <v>○</v>
      </c>
      <c r="Y90" s="291" t="str">
        <f>VLOOKUP($A90,請求書等医療機関一覧用!$B:$AO,Y$5,FALSE)</f>
        <v>○</v>
      </c>
      <c r="Z90" s="281" t="str">
        <f>IF(VLOOKUP($A90,請求書等医療機関一覧用!$B:$AO,Z$5,FALSE)="","",VLOOKUP($A90,請求書等医療機関一覧用!$B:$AO,Z$5,FALSE))</f>
        <v>MRは２期のみ</v>
      </c>
      <c r="AA90">
        <f t="shared" si="2"/>
        <v>16</v>
      </c>
    </row>
    <row r="91" spans="1:27" ht="23.25">
      <c r="A91" s="294" t="s">
        <v>658</v>
      </c>
      <c r="B91" s="292" t="str">
        <f>VLOOKUP($A91,請求書等医療機関一覧用!$B:$AO,B$5,FALSE)</f>
        <v>菊池内科クリニック</v>
      </c>
      <c r="C91" s="298" t="str">
        <f>VLOOKUP($A91,請求書等医療機関一覧用!$B:$AO,C$5,FALSE)</f>
        <v>谷田部</v>
      </c>
      <c r="D91" s="291" t="str">
        <f>VLOOKUP($A91,請求書等医療機関一覧用!$B:$AO,D$5,FALSE)</f>
        <v>839-5070</v>
      </c>
      <c r="E91" s="291" t="str">
        <f>VLOOKUP($A91,請求書等医療機関一覧用!$B:$AO,E$5,FALSE)</f>
        <v>×</v>
      </c>
      <c r="F91" s="291" t="str">
        <f>VLOOKUP($A91,請求書等医療機関一覧用!$B:$AO,F$5,FALSE)</f>
        <v>×</v>
      </c>
      <c r="G91" s="291" t="str">
        <f>VLOOKUP($A91,請求書等医療機関一覧用!$B:$AO,G$5,FALSE)</f>
        <v>×</v>
      </c>
      <c r="H91" s="291" t="str">
        <f>VLOOKUP($A91,請求書等医療機関一覧用!$B:$AO,H$5,FALSE)</f>
        <v>×</v>
      </c>
      <c r="I91" s="291" t="str">
        <f>VLOOKUP($A91,請求書等医療機関一覧用!$B:$AO,I$5,FALSE)</f>
        <v>×</v>
      </c>
      <c r="J91" s="291" t="str">
        <f>VLOOKUP($A91,請求書等医療機関一覧用!$B:$AO,J$5,FALSE)</f>
        <v>×</v>
      </c>
      <c r="K91" s="291" t="str">
        <f>VLOOKUP($A91,請求書等医療機関一覧用!$B:$AO,K$5,FALSE)</f>
        <v>×</v>
      </c>
      <c r="L91" s="291" t="str">
        <f>VLOOKUP($A91,請求書等医療機関一覧用!$B:$AO,L$5,FALSE)</f>
        <v>×</v>
      </c>
      <c r="M91" s="291" t="str">
        <f>VLOOKUP($A91,請求書等医療機関一覧用!$B:$AO,M$5,FALSE)</f>
        <v>×</v>
      </c>
      <c r="N91" s="291" t="str">
        <f>VLOOKUP($A91,請求書等医療機関一覧用!$B:$AO,N$5,FALSE)</f>
        <v>×</v>
      </c>
      <c r="O91" s="291" t="str">
        <f>VLOOKUP($A91,請求書等医療機関一覧用!$B:$AO,O$5,FALSE)</f>
        <v>×</v>
      </c>
      <c r="P91" s="291" t="str">
        <f>VLOOKUP($A91,請求書等医療機関一覧用!$B:$AO,P$5,FALSE)</f>
        <v>×</v>
      </c>
      <c r="Q91" s="291" t="str">
        <f>VLOOKUP($A91,請求書等医療機関一覧用!$B:$AO,Q$5,FALSE)</f>
        <v>×</v>
      </c>
      <c r="R91" s="291" t="str">
        <f>VLOOKUP($A91,請求書等医療機関一覧用!$B:$AO,R$5,FALSE)</f>
        <v>○</v>
      </c>
      <c r="S91" s="291" t="str">
        <f>VLOOKUP($A91,請求書等医療機関一覧用!$B:$AO,S$5,FALSE)</f>
        <v>○</v>
      </c>
      <c r="T91" s="291" t="str">
        <f>VLOOKUP($A91,請求書等医療機関一覧用!$B:$AO,T$5,FALSE)</f>
        <v>×</v>
      </c>
      <c r="U91" s="291" t="str">
        <f>VLOOKUP($A91,請求書等医療機関一覧用!$B:$AO,U$5,FALSE)</f>
        <v>○</v>
      </c>
      <c r="V91" s="291" t="str">
        <f>VLOOKUP($A91,請求書等医療機関一覧用!$B:$AO,V$5,FALSE)</f>
        <v>○</v>
      </c>
      <c r="W91" s="291" t="str">
        <f>VLOOKUP($A91,請求書等医療機関一覧用!$B:$AO,W$5,FALSE)</f>
        <v>○</v>
      </c>
      <c r="X91" s="291" t="str">
        <f>VLOOKUP($A91,請求書等医療機関一覧用!$B:$AO,X$5,FALSE)</f>
        <v>○</v>
      </c>
      <c r="Y91" s="291" t="str">
        <f>VLOOKUP($A91,請求書等医療機関一覧用!$B:$AO,Y$5,FALSE)</f>
        <v>○</v>
      </c>
      <c r="Z91" s="281" t="str">
        <f>IF(VLOOKUP($A91,請求書等医療機関一覧用!$B:$AO,Z$5,FALSE)="","",VLOOKUP($A91,請求書等医療機関一覧用!$B:$AO,Z$5,FALSE))</f>
        <v>小児インフルエンザは小学生以上</v>
      </c>
      <c r="AA91">
        <f t="shared" si="2"/>
        <v>17</v>
      </c>
    </row>
    <row r="92" spans="1:27" ht="23.25">
      <c r="A92" s="294" t="s">
        <v>662</v>
      </c>
      <c r="B92" s="292" t="str">
        <f>VLOOKUP($A92,請求書等医療機関一覧用!$B:$AO,B$5,FALSE)</f>
        <v>グレースクリニック</v>
      </c>
      <c r="C92" s="298" t="str">
        <f>VLOOKUP($A92,請求書等医療機関一覧用!$B:$AO,C$5,FALSE)</f>
        <v>下平塚</v>
      </c>
      <c r="D92" s="291" t="str">
        <f>VLOOKUP($A92,請求書等医療機関一覧用!$B:$AO,D$5,FALSE)</f>
        <v>896-7772</v>
      </c>
      <c r="E92" s="291" t="str">
        <f>VLOOKUP($A92,請求書等医療機関一覧用!$B:$AO,E$5,FALSE)</f>
        <v>×</v>
      </c>
      <c r="F92" s="291" t="str">
        <f>VLOOKUP($A92,請求書等医療機関一覧用!$B:$AO,F$5,FALSE)</f>
        <v>×</v>
      </c>
      <c r="G92" s="291" t="str">
        <f>VLOOKUP($A92,請求書等医療機関一覧用!$B:$AO,G$5,FALSE)</f>
        <v>×</v>
      </c>
      <c r="H92" s="291" t="str">
        <f>VLOOKUP($A92,請求書等医療機関一覧用!$B:$AO,H$5,FALSE)</f>
        <v>×</v>
      </c>
      <c r="I92" s="291" t="str">
        <f>VLOOKUP($A92,請求書等医療機関一覧用!$B:$AO,I$5,FALSE)</f>
        <v>×</v>
      </c>
      <c r="J92" s="291" t="str">
        <f>VLOOKUP($A92,請求書等医療機関一覧用!$B:$AO,J$5,FALSE)</f>
        <v>×</v>
      </c>
      <c r="K92" s="291" t="str">
        <f>VLOOKUP($A92,請求書等医療機関一覧用!$B:$AO,K$5,FALSE)</f>
        <v>×</v>
      </c>
      <c r="L92" s="291" t="str">
        <f>VLOOKUP($A92,請求書等医療機関一覧用!$B:$AO,L$5,FALSE)</f>
        <v>×</v>
      </c>
      <c r="M92" s="291" t="str">
        <f>VLOOKUP($A92,請求書等医療機関一覧用!$B:$AO,M$5,FALSE)</f>
        <v>×</v>
      </c>
      <c r="N92" s="291" t="str">
        <f>VLOOKUP($A92,請求書等医療機関一覧用!$B:$AO,N$5,FALSE)</f>
        <v>×</v>
      </c>
      <c r="O92" s="291" t="str">
        <f>VLOOKUP($A92,請求書等医療機関一覧用!$B:$AO,O$5,FALSE)</f>
        <v>×</v>
      </c>
      <c r="P92" s="291" t="str">
        <f>VLOOKUP($A92,請求書等医療機関一覧用!$B:$AO,P$5,FALSE)</f>
        <v>×</v>
      </c>
      <c r="Q92" s="291" t="str">
        <f>VLOOKUP($A92,請求書等医療機関一覧用!$B:$AO,Q$5,FALSE)</f>
        <v>×</v>
      </c>
      <c r="R92" s="291" t="str">
        <f>VLOOKUP($A92,請求書等医療機関一覧用!$B:$AO,R$5,FALSE)</f>
        <v>×</v>
      </c>
      <c r="S92" s="291" t="str">
        <f>VLOOKUP($A92,請求書等医療機関一覧用!$B:$AO,S$5,FALSE)</f>
        <v>○</v>
      </c>
      <c r="T92" s="291" t="str">
        <f>VLOOKUP($A92,請求書等医療機関一覧用!$B:$AO,T$5,FALSE)</f>
        <v>×</v>
      </c>
      <c r="U92" s="291" t="str">
        <f>VLOOKUP($A92,請求書等医療機関一覧用!$B:$AO,U$5,FALSE)</f>
        <v>○</v>
      </c>
      <c r="V92" s="291" t="str">
        <f>VLOOKUP($A92,請求書等医療機関一覧用!$B:$AO,V$5,FALSE)</f>
        <v>○</v>
      </c>
      <c r="W92" s="291" t="str">
        <f>VLOOKUP($A92,請求書等医療機関一覧用!$B:$AO,W$5,FALSE)</f>
        <v>○</v>
      </c>
      <c r="X92" s="291" t="str">
        <f>VLOOKUP($A92,請求書等医療機関一覧用!$B:$AO,X$5,FALSE)</f>
        <v>○</v>
      </c>
      <c r="Y92" s="291" t="str">
        <f>VLOOKUP($A92,請求書等医療機関一覧用!$B:$AO,Y$5,FALSE)</f>
        <v>○</v>
      </c>
      <c r="Z92" s="281" t="str">
        <f>IF(VLOOKUP($A92,請求書等医療機関一覧用!$B:$AO,Z$5,FALSE)="","",VLOOKUP($A92,請求書等医療機関一覧用!$B:$AO,Z$5,FALSE))</f>
        <v>3歳以上</v>
      </c>
      <c r="AA92">
        <f t="shared" si="2"/>
        <v>18</v>
      </c>
    </row>
    <row r="93" spans="1:27" ht="23.25">
      <c r="A93" s="294" t="s">
        <v>663</v>
      </c>
      <c r="B93" s="292" t="str">
        <f>VLOOKUP($A93,請求書等医療機関一覧用!$B:$AO,B$5,FALSE)</f>
        <v>研究学園いいむら耳鼻咽喉科</v>
      </c>
      <c r="C93" s="298" t="str">
        <f>VLOOKUP($A93,請求書等医療機関一覧用!$B:$AO,C$5,FALSE)</f>
        <v>研究学園</v>
      </c>
      <c r="D93" s="291" t="str">
        <f>VLOOKUP($A93,請求書等医療機関一覧用!$B:$AO,D$5,FALSE)</f>
        <v>879-9770</v>
      </c>
      <c r="E93" s="291" t="str">
        <f>VLOOKUP($A93,請求書等医療機関一覧用!$B:$AO,E$5,FALSE)</f>
        <v>×</v>
      </c>
      <c r="F93" s="291" t="str">
        <f>VLOOKUP($A93,請求書等医療機関一覧用!$B:$AO,F$5,FALSE)</f>
        <v>×</v>
      </c>
      <c r="G93" s="291" t="str">
        <f>VLOOKUP($A93,請求書等医療機関一覧用!$B:$AO,G$5,FALSE)</f>
        <v>×</v>
      </c>
      <c r="H93" s="291" t="str">
        <f>VLOOKUP($A93,請求書等医療機関一覧用!$B:$AO,H$5,FALSE)</f>
        <v>×</v>
      </c>
      <c r="I93" s="291" t="str">
        <f>VLOOKUP($A93,請求書等医療機関一覧用!$B:$AO,I$5,FALSE)</f>
        <v>×</v>
      </c>
      <c r="J93" s="291" t="str">
        <f>VLOOKUP($A93,請求書等医療機関一覧用!$B:$AO,J$5,FALSE)</f>
        <v>×</v>
      </c>
      <c r="K93" s="291" t="str">
        <f>VLOOKUP($A93,請求書等医療機関一覧用!$B:$AO,K$5,FALSE)</f>
        <v>×</v>
      </c>
      <c r="L93" s="291" t="str">
        <f>VLOOKUP($A93,請求書等医療機関一覧用!$B:$AO,L$5,FALSE)</f>
        <v>×</v>
      </c>
      <c r="M93" s="291" t="str">
        <f>VLOOKUP($A93,請求書等医療機関一覧用!$B:$AO,M$5,FALSE)</f>
        <v>×</v>
      </c>
      <c r="N93" s="291" t="str">
        <f>VLOOKUP($A93,請求書等医療機関一覧用!$B:$AO,N$5,FALSE)</f>
        <v>×</v>
      </c>
      <c r="O93" s="291" t="str">
        <f>VLOOKUP($A93,請求書等医療機関一覧用!$B:$AO,O$5,FALSE)</f>
        <v>×</v>
      </c>
      <c r="P93" s="291" t="str">
        <f>VLOOKUP($A93,請求書等医療機関一覧用!$B:$AO,P$5,FALSE)</f>
        <v>×</v>
      </c>
      <c r="Q93" s="291" t="str">
        <f>VLOOKUP($A93,請求書等医療機関一覧用!$B:$AO,Q$5,FALSE)</f>
        <v>×</v>
      </c>
      <c r="R93" s="291" t="str">
        <f>VLOOKUP($A93,請求書等医療機関一覧用!$B:$AO,R$5,FALSE)</f>
        <v>×</v>
      </c>
      <c r="S93" s="291" t="str">
        <f>VLOOKUP($A93,請求書等医療機関一覧用!$B:$AO,S$5,FALSE)</f>
        <v>○</v>
      </c>
      <c r="T93" s="291" t="str">
        <f>VLOOKUP($A93,請求書等医療機関一覧用!$B:$AO,T$5,FALSE)</f>
        <v>×</v>
      </c>
      <c r="U93" s="291" t="str">
        <f>VLOOKUP($A93,請求書等医療機関一覧用!$B:$AO,U$5,FALSE)</f>
        <v>○</v>
      </c>
      <c r="V93" s="291" t="str">
        <f>VLOOKUP($A93,請求書等医療機関一覧用!$B:$AO,V$5,FALSE)</f>
        <v>×</v>
      </c>
      <c r="W93" s="291" t="str">
        <f>VLOOKUP($A93,請求書等医療機関一覧用!$B:$AO,W$5,FALSE)</f>
        <v>×</v>
      </c>
      <c r="X93" s="291" t="str">
        <f>VLOOKUP($A93,請求書等医療機関一覧用!$B:$AO,X$5,FALSE)</f>
        <v>○</v>
      </c>
      <c r="Y93" s="291" t="str">
        <f>VLOOKUP($A93,請求書等医療機関一覧用!$B:$AO,Y$5,FALSE)</f>
        <v>×</v>
      </c>
      <c r="Z93" s="281" t="str">
        <f>IF(VLOOKUP($A93,請求書等医療機関一覧用!$B:$AO,Z$5,FALSE)="","",VLOOKUP($A93,請求書等医療機関一覧用!$B:$AO,Z$5,FALSE))</f>
        <v/>
      </c>
      <c r="AA93">
        <f t="shared" si="2"/>
        <v>19</v>
      </c>
    </row>
    <row r="94" spans="1:27" ht="28.5">
      <c r="A94" s="294" t="s">
        <v>664</v>
      </c>
      <c r="B94" s="292" t="str">
        <f>VLOOKUP($A94,請求書等医療機関一覧用!$B:$AO,B$5,FALSE)</f>
        <v>研究学園クリニック</v>
      </c>
      <c r="C94" s="298" t="str">
        <f>VLOOKUP($A94,請求書等医療機関一覧用!$B:$AO,C$5,FALSE)</f>
        <v>研究学園</v>
      </c>
      <c r="D94" s="291" t="str">
        <f>VLOOKUP($A94,請求書等医療機関一覧用!$B:$AO,D$5,FALSE)</f>
        <v>860-5355</v>
      </c>
      <c r="E94" s="291" t="str">
        <f>VLOOKUP($A94,請求書等医療機関一覧用!$B:$AO,E$5,FALSE)</f>
        <v>×</v>
      </c>
      <c r="F94" s="291" t="str">
        <f>VLOOKUP($A94,請求書等医療機関一覧用!$B:$AO,F$5,FALSE)</f>
        <v>×</v>
      </c>
      <c r="G94" s="291" t="str">
        <f>VLOOKUP($A94,請求書等医療機関一覧用!$B:$AO,G$5,FALSE)</f>
        <v>×</v>
      </c>
      <c r="H94" s="291" t="str">
        <f>VLOOKUP($A94,請求書等医療機関一覧用!$B:$AO,H$5,FALSE)</f>
        <v>×</v>
      </c>
      <c r="I94" s="291" t="str">
        <f>VLOOKUP($A94,請求書等医療機関一覧用!$B:$AO,I$5,FALSE)</f>
        <v>×</v>
      </c>
      <c r="J94" s="291" t="str">
        <f>VLOOKUP($A94,請求書等医療機関一覧用!$B:$AO,J$5,FALSE)</f>
        <v>×</v>
      </c>
      <c r="K94" s="291" t="str">
        <f>VLOOKUP($A94,請求書等医療機関一覧用!$B:$AO,K$5,FALSE)</f>
        <v>×</v>
      </c>
      <c r="L94" s="291" t="str">
        <f>VLOOKUP($A94,請求書等医療機関一覧用!$B:$AO,L$5,FALSE)</f>
        <v>×</v>
      </c>
      <c r="M94" s="291" t="str">
        <f>VLOOKUP($A94,請求書等医療機関一覧用!$B:$AO,M$5,FALSE)</f>
        <v>×</v>
      </c>
      <c r="N94" s="291" t="str">
        <f>VLOOKUP($A94,請求書等医療機関一覧用!$B:$AO,N$5,FALSE)</f>
        <v>○</v>
      </c>
      <c r="O94" s="291" t="str">
        <f>VLOOKUP($A94,請求書等医療機関一覧用!$B:$AO,O$5,FALSE)</f>
        <v>○</v>
      </c>
      <c r="P94" s="291" t="str">
        <f>VLOOKUP($A94,請求書等医療機関一覧用!$B:$AO,P$5,FALSE)</f>
        <v>×</v>
      </c>
      <c r="Q94" s="291" t="str">
        <f>VLOOKUP($A94,請求書等医療機関一覧用!$B:$AO,Q$5,FALSE)</f>
        <v>×</v>
      </c>
      <c r="R94" s="291" t="str">
        <f>VLOOKUP($A94,請求書等医療機関一覧用!$B:$AO,R$5,FALSE)</f>
        <v>○</v>
      </c>
      <c r="S94" s="291" t="str">
        <f>VLOOKUP($A94,請求書等医療機関一覧用!$B:$AO,S$5,FALSE)</f>
        <v>○</v>
      </c>
      <c r="T94" s="291" t="str">
        <f>VLOOKUP($A94,請求書等医療機関一覧用!$B:$AO,T$5,FALSE)</f>
        <v>×</v>
      </c>
      <c r="U94" s="291" t="str">
        <f>VLOOKUP($A94,請求書等医療機関一覧用!$B:$AO,U$5,FALSE)</f>
        <v>○</v>
      </c>
      <c r="V94" s="291" t="str">
        <f>VLOOKUP($A94,請求書等医療機関一覧用!$B:$AO,V$5,FALSE)</f>
        <v>○</v>
      </c>
      <c r="W94" s="291" t="str">
        <f>VLOOKUP($A94,請求書等医療機関一覧用!$B:$AO,W$5,FALSE)</f>
        <v>○</v>
      </c>
      <c r="X94" s="291" t="str">
        <f>VLOOKUP($A94,請求書等医療機関一覧用!$B:$AO,X$5,FALSE)</f>
        <v>○</v>
      </c>
      <c r="Y94" s="291" t="str">
        <f>VLOOKUP($A94,請求書等医療機関一覧用!$B:$AO,Y$5,FALSE)</f>
        <v>○</v>
      </c>
      <c r="Z94" s="281" t="str">
        <f>IF(VLOOKUP($A94,請求書等医療機関一覧用!$B:$AO,Z$5,FALSE)="","",VLOOKUP($A94,請求書等医療機関一覧用!$B:$AO,Z$5,FALSE))</f>
        <v>小学生以上
高齢者インフル・コロナはかかりつけの方のみ</v>
      </c>
      <c r="AA94">
        <f t="shared" si="2"/>
        <v>20</v>
      </c>
    </row>
    <row r="95" spans="1:27" ht="23.25">
      <c r="A95" s="294" t="s">
        <v>665</v>
      </c>
      <c r="B95" s="292" t="str">
        <f>VLOOKUP($A95,請求書等医療機関一覧用!$B:$AO,B$5,FALSE)</f>
        <v>小池医院</v>
      </c>
      <c r="C95" s="298" t="str">
        <f>VLOOKUP($A95,請求書等医療機関一覧用!$B:$AO,C$5,FALSE)</f>
        <v>みどりの</v>
      </c>
      <c r="D95" s="291" t="str">
        <f>VLOOKUP($A95,請求書等医療機関一覧用!$B:$AO,D$5,FALSE)</f>
        <v>836-0654</v>
      </c>
      <c r="E95" s="291" t="str">
        <f>VLOOKUP($A95,請求書等医療機関一覧用!$B:$AO,E$5,FALSE)</f>
        <v>×</v>
      </c>
      <c r="F95" s="291" t="str">
        <f>VLOOKUP($A95,請求書等医療機関一覧用!$B:$AO,F$5,FALSE)</f>
        <v>×</v>
      </c>
      <c r="G95" s="291" t="str">
        <f>VLOOKUP($A95,請求書等医療機関一覧用!$B:$AO,G$5,FALSE)</f>
        <v>×</v>
      </c>
      <c r="H95" s="291" t="str">
        <f>VLOOKUP($A95,請求書等医療機関一覧用!$B:$AO,H$5,FALSE)</f>
        <v>×</v>
      </c>
      <c r="I95" s="291" t="str">
        <f>VLOOKUP($A95,請求書等医療機関一覧用!$B:$AO,I$5,FALSE)</f>
        <v>×</v>
      </c>
      <c r="J95" s="291" t="str">
        <f>VLOOKUP($A95,請求書等医療機関一覧用!$B:$AO,J$5,FALSE)</f>
        <v>○</v>
      </c>
      <c r="K95" s="291" t="str">
        <f>VLOOKUP($A95,請求書等医療機関一覧用!$B:$AO,K$5,FALSE)</f>
        <v>×</v>
      </c>
      <c r="L95" s="291" t="str">
        <f>VLOOKUP($A95,請求書等医療機関一覧用!$B:$AO,L$5,FALSE)</f>
        <v>○</v>
      </c>
      <c r="M95" s="291" t="str">
        <f>VLOOKUP($A95,請求書等医療機関一覧用!$B:$AO,M$5,FALSE)</f>
        <v>○</v>
      </c>
      <c r="N95" s="291" t="str">
        <f>VLOOKUP($A95,請求書等医療機関一覧用!$B:$AO,N$5,FALSE)</f>
        <v>○</v>
      </c>
      <c r="O95" s="291" t="str">
        <f>VLOOKUP($A95,請求書等医療機関一覧用!$B:$AO,O$5,FALSE)</f>
        <v>○</v>
      </c>
      <c r="P95" s="291" t="str">
        <f>VLOOKUP($A95,請求書等医療機関一覧用!$B:$AO,P$5,FALSE)</f>
        <v>×</v>
      </c>
      <c r="Q95" s="291" t="str">
        <f>VLOOKUP($A95,請求書等医療機関一覧用!$B:$AO,Q$5,FALSE)</f>
        <v>×</v>
      </c>
      <c r="R95" s="291" t="str">
        <f>VLOOKUP($A95,請求書等医療機関一覧用!$B:$AO,R$5,FALSE)</f>
        <v>×</v>
      </c>
      <c r="S95" s="291" t="str">
        <f>VLOOKUP($A95,請求書等医療機関一覧用!$B:$AO,S$5,FALSE)</f>
        <v>○</v>
      </c>
      <c r="T95" s="291" t="str">
        <f>VLOOKUP($A95,請求書等医療機関一覧用!$B:$AO,T$5,FALSE)</f>
        <v>○</v>
      </c>
      <c r="U95" s="291" t="str">
        <f>VLOOKUP($A95,請求書等医療機関一覧用!$B:$AO,U$5,FALSE)</f>
        <v>×</v>
      </c>
      <c r="V95" s="291" t="str">
        <f>VLOOKUP($A95,請求書等医療機関一覧用!$B:$AO,V$5,FALSE)</f>
        <v>×</v>
      </c>
      <c r="W95" s="291" t="str">
        <f>VLOOKUP($A95,請求書等医療機関一覧用!$B:$AO,W$5,FALSE)</f>
        <v>○</v>
      </c>
      <c r="X95" s="291" t="str">
        <f>VLOOKUP($A95,請求書等医療機関一覧用!$B:$AO,X$5,FALSE)</f>
        <v>○</v>
      </c>
      <c r="Y95" s="291" t="str">
        <f>VLOOKUP($A95,請求書等医療機関一覧用!$B:$AO,Y$5,FALSE)</f>
        <v>×</v>
      </c>
      <c r="Z95" s="281" t="str">
        <f>IF(VLOOKUP($A95,請求書等医療機関一覧用!$B:$AO,Z$5,FALSE)="","",VLOOKUP($A95,請求書等医療機関一覧用!$B:$AO,Z$5,FALSE))</f>
        <v>同時接種は実施せず。小児インフルエンザは１歳以上。</v>
      </c>
      <c r="AA95">
        <f t="shared" si="2"/>
        <v>21</v>
      </c>
    </row>
    <row r="96" spans="1:27" ht="28.5">
      <c r="A96" s="294" t="s">
        <v>856</v>
      </c>
      <c r="B96" s="280" t="str">
        <f>VLOOKUP($A96,請求書等医療機関一覧用!$B:$AO,B$5,FALSE)</f>
        <v>国際ハートスリープクリニックつくば</v>
      </c>
      <c r="C96" s="298" t="str">
        <f>VLOOKUP($A96,請求書等医療機関一覧用!$B:$AO,C$5,FALSE)</f>
        <v>西平塚</v>
      </c>
      <c r="D96" s="291" t="str">
        <f>VLOOKUP($A96,請求書等医療機関一覧用!$B:$AO,D$5,FALSE)</f>
        <v>879-7911</v>
      </c>
      <c r="E96" s="291" t="str">
        <f>VLOOKUP($A96,請求書等医療機関一覧用!$B:$AO,E$5,FALSE)</f>
        <v>×</v>
      </c>
      <c r="F96" s="291" t="str">
        <f>VLOOKUP($A96,請求書等医療機関一覧用!$B:$AO,F$5,FALSE)</f>
        <v>×</v>
      </c>
      <c r="G96" s="291" t="str">
        <f>VLOOKUP($A96,請求書等医療機関一覧用!$B:$AO,G$5,FALSE)</f>
        <v>×</v>
      </c>
      <c r="H96" s="291" t="str">
        <f>VLOOKUP($A96,請求書等医療機関一覧用!$B:$AO,H$5,FALSE)</f>
        <v>×</v>
      </c>
      <c r="I96" s="291" t="str">
        <f>VLOOKUP($A96,請求書等医療機関一覧用!$B:$AO,I$5,FALSE)</f>
        <v>×</v>
      </c>
      <c r="J96" s="291" t="str">
        <f>VLOOKUP($A96,請求書等医療機関一覧用!$B:$AO,J$5,FALSE)</f>
        <v>×</v>
      </c>
      <c r="K96" s="291" t="str">
        <f>VLOOKUP($A96,請求書等医療機関一覧用!$B:$AO,K$5,FALSE)</f>
        <v>×</v>
      </c>
      <c r="L96" s="291" t="str">
        <f>VLOOKUP($A96,請求書等医療機関一覧用!$B:$AO,L$5,FALSE)</f>
        <v>×</v>
      </c>
      <c r="M96" s="291" t="str">
        <f>VLOOKUP($A96,請求書等医療機関一覧用!$B:$AO,M$5,FALSE)</f>
        <v>×</v>
      </c>
      <c r="N96" s="291" t="str">
        <f>VLOOKUP($A96,請求書等医療機関一覧用!$B:$AO,N$5,FALSE)</f>
        <v>×</v>
      </c>
      <c r="O96" s="291" t="str">
        <f>VLOOKUP($A96,請求書等医療機関一覧用!$B:$AO,O$5,FALSE)</f>
        <v>×</v>
      </c>
      <c r="P96" s="291" t="str">
        <f>VLOOKUP($A96,請求書等医療機関一覧用!$B:$AO,P$5,FALSE)</f>
        <v>×</v>
      </c>
      <c r="Q96" s="291" t="str">
        <f>VLOOKUP($A96,請求書等医療機関一覧用!$B:$AO,Q$5,FALSE)</f>
        <v>○</v>
      </c>
      <c r="R96" s="291" t="str">
        <f>VLOOKUP($A96,請求書等医療機関一覧用!$B:$AO,R$5,FALSE)</f>
        <v>○</v>
      </c>
      <c r="S96" s="291" t="str">
        <f>VLOOKUP($A96,請求書等医療機関一覧用!$B:$AO,S$5,FALSE)</f>
        <v>×</v>
      </c>
      <c r="T96" s="291" t="str">
        <f>VLOOKUP($A96,請求書等医療機関一覧用!$B:$AO,T$5,FALSE)</f>
        <v>×</v>
      </c>
      <c r="U96" s="291" t="str">
        <f>VLOOKUP($A96,請求書等医療機関一覧用!$B:$AO,U$5,FALSE)</f>
        <v>○</v>
      </c>
      <c r="V96" s="291" t="str">
        <f>VLOOKUP($A96,請求書等医療機関一覧用!$B:$AO,V$5,FALSE)</f>
        <v>○</v>
      </c>
      <c r="W96" s="291" t="str">
        <f>VLOOKUP($A96,請求書等医療機関一覧用!$B:$AO,W$5,FALSE)</f>
        <v>○</v>
      </c>
      <c r="X96" s="291" t="str">
        <f>VLOOKUP($A96,請求書等医療機関一覧用!$B:$AO,X$5,FALSE)</f>
        <v>○</v>
      </c>
      <c r="Y96" s="291" t="str">
        <f>VLOOKUP($A96,請求書等医療機関一覧用!$B:$AO,Y$5,FALSE)</f>
        <v>○</v>
      </c>
      <c r="Z96" s="281" t="str">
        <f>IF(VLOOKUP($A96,請求書等医療機関一覧用!$B:$AO,Z$5,FALSE)="","",VLOOKUP($A96,請求書等医療機関一覧用!$B:$AO,Z$5,FALSE))</f>
        <v/>
      </c>
      <c r="AA96">
        <f t="shared" si="2"/>
        <v>22</v>
      </c>
    </row>
    <row r="97" spans="1:27" ht="23.25">
      <c r="A97" s="294" t="s">
        <v>667</v>
      </c>
      <c r="B97" s="292" t="str">
        <f>VLOOKUP($A97,請求書等医療機関一覧用!$B:$AO,B$5,FALSE)</f>
        <v>こまつ内科クリニック</v>
      </c>
      <c r="C97" s="298" t="str">
        <f>VLOOKUP($A97,請求書等医療機関一覧用!$B:$AO,C$5,FALSE)</f>
        <v>上横場</v>
      </c>
      <c r="D97" s="291" t="str">
        <f>VLOOKUP($A97,請求書等医療機関一覧用!$B:$AO,D$5,FALSE)</f>
        <v>838-2400</v>
      </c>
      <c r="E97" s="291" t="str">
        <f>VLOOKUP($A97,請求書等医療機関一覧用!$B:$AO,E$5,FALSE)</f>
        <v>×</v>
      </c>
      <c r="F97" s="291" t="str">
        <f>VLOOKUP($A97,請求書等医療機関一覧用!$B:$AO,F$5,FALSE)</f>
        <v>×</v>
      </c>
      <c r="G97" s="291" t="str">
        <f>VLOOKUP($A97,請求書等医療機関一覧用!$B:$AO,G$5,FALSE)</f>
        <v>×</v>
      </c>
      <c r="H97" s="291" t="str">
        <f>VLOOKUP($A97,請求書等医療機関一覧用!$B:$AO,H$5,FALSE)</f>
        <v>×</v>
      </c>
      <c r="I97" s="291" t="str">
        <f>VLOOKUP($A97,請求書等医療機関一覧用!$B:$AO,I$5,FALSE)</f>
        <v>×</v>
      </c>
      <c r="J97" s="291" t="str">
        <f>VLOOKUP($A97,請求書等医療機関一覧用!$B:$AO,J$5,FALSE)</f>
        <v>×</v>
      </c>
      <c r="K97" s="291" t="str">
        <f>VLOOKUP($A97,請求書等医療機関一覧用!$B:$AO,K$5,FALSE)</f>
        <v>×</v>
      </c>
      <c r="L97" s="291" t="str">
        <f>VLOOKUP($A97,請求書等医療機関一覧用!$B:$AO,L$5,FALSE)</f>
        <v>×</v>
      </c>
      <c r="M97" s="291" t="str">
        <f>VLOOKUP($A97,請求書等医療機関一覧用!$B:$AO,M$5,FALSE)</f>
        <v>×</v>
      </c>
      <c r="N97" s="291" t="str">
        <f>VLOOKUP($A97,請求書等医療機関一覧用!$B:$AO,N$5,FALSE)</f>
        <v>×</v>
      </c>
      <c r="O97" s="291" t="str">
        <f>VLOOKUP($A97,請求書等医療機関一覧用!$B:$AO,O$5,FALSE)</f>
        <v>×</v>
      </c>
      <c r="P97" s="291" t="str">
        <f>VLOOKUP($A97,請求書等医療機関一覧用!$B:$AO,P$5,FALSE)</f>
        <v>×</v>
      </c>
      <c r="Q97" s="291" t="str">
        <f>VLOOKUP($A97,請求書等医療機関一覧用!$B:$AO,Q$5,FALSE)</f>
        <v>×</v>
      </c>
      <c r="R97" s="291" t="str">
        <f>VLOOKUP($A97,請求書等医療機関一覧用!$B:$AO,R$5,FALSE)</f>
        <v>×</v>
      </c>
      <c r="S97" s="291" t="str">
        <f>VLOOKUP($A97,請求書等医療機関一覧用!$B:$AO,S$5,FALSE)</f>
        <v>○</v>
      </c>
      <c r="T97" s="291" t="str">
        <f>VLOOKUP($A97,請求書等医療機関一覧用!$B:$AO,T$5,FALSE)</f>
        <v>×</v>
      </c>
      <c r="U97" s="291" t="str">
        <f>VLOOKUP($A97,請求書等医療機関一覧用!$B:$AO,U$5,FALSE)</f>
        <v>○</v>
      </c>
      <c r="V97" s="291" t="str">
        <f>VLOOKUP($A97,請求書等医療機関一覧用!$B:$AO,V$5,FALSE)</f>
        <v>○</v>
      </c>
      <c r="W97" s="291" t="str">
        <f>VLOOKUP($A97,請求書等医療機関一覧用!$B:$AO,W$5,FALSE)</f>
        <v>○</v>
      </c>
      <c r="X97" s="291" t="str">
        <f>VLOOKUP($A97,請求書等医療機関一覧用!$B:$AO,X$5,FALSE)</f>
        <v>○</v>
      </c>
      <c r="Y97" s="291" t="str">
        <f>VLOOKUP($A97,請求書等医療機関一覧用!$B:$AO,Y$5,FALSE)</f>
        <v>○</v>
      </c>
      <c r="Z97" s="281" t="str">
        <f>IF(VLOOKUP($A97,請求書等医療機関一覧用!$B:$AO,Z$5,FALSE)="","",VLOOKUP($A97,請求書等医療機関一覧用!$B:$AO,Z$5,FALSE))</f>
        <v>かかりつけの方のみ</v>
      </c>
      <c r="AA97">
        <f t="shared" si="2"/>
        <v>23</v>
      </c>
    </row>
    <row r="98" spans="1:27" ht="23.25">
      <c r="A98" s="294" t="s">
        <v>668</v>
      </c>
      <c r="B98" s="292" t="str">
        <f>VLOOKUP($A98,請求書等医療機関一覧用!$B:$AO,B$5,FALSE)</f>
        <v>さかい整形外科</v>
      </c>
      <c r="C98" s="298" t="str">
        <f>VLOOKUP($A98,請求書等医療機関一覧用!$B:$AO,C$5,FALSE)</f>
        <v>みどりの</v>
      </c>
      <c r="D98" s="291" t="str">
        <f>VLOOKUP($A98,請求書等医療機関一覧用!$B:$AO,D$5,FALSE)</f>
        <v>836-5320</v>
      </c>
      <c r="E98" s="291" t="str">
        <f>VLOOKUP($A98,請求書等医療機関一覧用!$B:$AO,E$5,FALSE)</f>
        <v>×</v>
      </c>
      <c r="F98" s="291" t="str">
        <f>VLOOKUP($A98,請求書等医療機関一覧用!$B:$AO,F$5,FALSE)</f>
        <v>×</v>
      </c>
      <c r="G98" s="291" t="str">
        <f>VLOOKUP($A98,請求書等医療機関一覧用!$B:$AO,G$5,FALSE)</f>
        <v>×</v>
      </c>
      <c r="H98" s="291" t="str">
        <f>VLOOKUP($A98,請求書等医療機関一覧用!$B:$AO,H$5,FALSE)</f>
        <v>×</v>
      </c>
      <c r="I98" s="291" t="str">
        <f>VLOOKUP($A98,請求書等医療機関一覧用!$B:$AO,I$5,FALSE)</f>
        <v>×</v>
      </c>
      <c r="J98" s="291" t="str">
        <f>VLOOKUP($A98,請求書等医療機関一覧用!$B:$AO,J$5,FALSE)</f>
        <v>×</v>
      </c>
      <c r="K98" s="291" t="str">
        <f>VLOOKUP($A98,請求書等医療機関一覧用!$B:$AO,K$5,FALSE)</f>
        <v>×</v>
      </c>
      <c r="L98" s="291" t="str">
        <f>VLOOKUP($A98,請求書等医療機関一覧用!$B:$AO,L$5,FALSE)</f>
        <v>×</v>
      </c>
      <c r="M98" s="291" t="str">
        <f>VLOOKUP($A98,請求書等医療機関一覧用!$B:$AO,M$5,FALSE)</f>
        <v>×</v>
      </c>
      <c r="N98" s="291" t="str">
        <f>VLOOKUP($A98,請求書等医療機関一覧用!$B:$AO,N$5,FALSE)</f>
        <v>×</v>
      </c>
      <c r="O98" s="291" t="str">
        <f>VLOOKUP($A98,請求書等医療機関一覧用!$B:$AO,O$5,FALSE)</f>
        <v>×</v>
      </c>
      <c r="P98" s="291" t="str">
        <f>VLOOKUP($A98,請求書等医療機関一覧用!$B:$AO,P$5,FALSE)</f>
        <v>×</v>
      </c>
      <c r="Q98" s="291" t="str">
        <f>VLOOKUP($A98,請求書等医療機関一覧用!$B:$AO,Q$5,FALSE)</f>
        <v>×</v>
      </c>
      <c r="R98" s="291" t="str">
        <f>VLOOKUP($A98,請求書等医療機関一覧用!$B:$AO,R$5,FALSE)</f>
        <v>×</v>
      </c>
      <c r="S98" s="291" t="str">
        <f>VLOOKUP($A98,請求書等医療機関一覧用!$B:$AO,S$5,FALSE)</f>
        <v>×</v>
      </c>
      <c r="T98" s="291" t="str">
        <f>VLOOKUP($A98,請求書等医療機関一覧用!$B:$AO,T$5,FALSE)</f>
        <v>×</v>
      </c>
      <c r="U98" s="291" t="str">
        <f>VLOOKUP($A98,請求書等医療機関一覧用!$B:$AO,U$5,FALSE)</f>
        <v>×</v>
      </c>
      <c r="V98" s="291" t="str">
        <f>VLOOKUP($A98,請求書等医療機関一覧用!$B:$AO,V$5,FALSE)</f>
        <v>×</v>
      </c>
      <c r="W98" s="291" t="str">
        <f>VLOOKUP($A98,請求書等医療機関一覧用!$B:$AO,W$5,FALSE)</f>
        <v>×</v>
      </c>
      <c r="X98" s="291" t="str">
        <f>VLOOKUP($A98,請求書等医療機関一覧用!$B:$AO,X$5,FALSE)</f>
        <v>○</v>
      </c>
      <c r="Y98" s="291" t="str">
        <f>VLOOKUP($A98,請求書等医療機関一覧用!$B:$AO,Y$5,FALSE)</f>
        <v>×</v>
      </c>
      <c r="Z98" s="281" t="str">
        <f>IF(VLOOKUP($A98,請求書等医療機関一覧用!$B:$AO,Z$5,FALSE)="","",VLOOKUP($A98,請求書等医療機関一覧用!$B:$AO,Z$5,FALSE))</f>
        <v/>
      </c>
      <c r="AA98">
        <f t="shared" si="2"/>
        <v>24</v>
      </c>
    </row>
    <row r="99" spans="1:27" ht="23.25">
      <c r="A99" s="294" t="s">
        <v>669</v>
      </c>
      <c r="B99" s="292" t="str">
        <f>VLOOKUP($A99,請求書等医療機関一覧用!$B:$AO,B$5,FALSE)</f>
        <v>坂根Mクリニック</v>
      </c>
      <c r="C99" s="298" t="str">
        <f>VLOOKUP($A99,請求書等医療機関一覧用!$B:$AO,C$5,FALSE)</f>
        <v>松野木</v>
      </c>
      <c r="D99" s="291" t="str">
        <f>VLOOKUP($A99,請求書等医療機関一覧用!$B:$AO,D$5,FALSE)</f>
        <v>836-6612</v>
      </c>
      <c r="E99" s="291" t="str">
        <f>VLOOKUP($A99,請求書等医療機関一覧用!$B:$AO,E$5,FALSE)</f>
        <v>×</v>
      </c>
      <c r="F99" s="291" t="str">
        <f>VLOOKUP($A99,請求書等医療機関一覧用!$B:$AO,F$5,FALSE)</f>
        <v>×</v>
      </c>
      <c r="G99" s="291" t="str">
        <f>VLOOKUP($A99,請求書等医療機関一覧用!$B:$AO,G$5,FALSE)</f>
        <v>×</v>
      </c>
      <c r="H99" s="291" t="str">
        <f>VLOOKUP($A99,請求書等医療機関一覧用!$B:$AO,H$5,FALSE)</f>
        <v>×</v>
      </c>
      <c r="I99" s="291" t="str">
        <f>VLOOKUP($A99,請求書等医療機関一覧用!$B:$AO,I$5,FALSE)</f>
        <v>×</v>
      </c>
      <c r="J99" s="291" t="str">
        <f>VLOOKUP($A99,請求書等医療機関一覧用!$B:$AO,J$5,FALSE)</f>
        <v>×</v>
      </c>
      <c r="K99" s="291" t="str">
        <f>VLOOKUP($A99,請求書等医療機関一覧用!$B:$AO,K$5,FALSE)</f>
        <v>×</v>
      </c>
      <c r="L99" s="291" t="str">
        <f>VLOOKUP($A99,請求書等医療機関一覧用!$B:$AO,L$5,FALSE)</f>
        <v>○</v>
      </c>
      <c r="M99" s="291" t="str">
        <f>VLOOKUP($A99,請求書等医療機関一覧用!$B:$AO,M$5,FALSE)</f>
        <v>○</v>
      </c>
      <c r="N99" s="291" t="str">
        <f>VLOOKUP($A99,請求書等医療機関一覧用!$B:$AO,N$5,FALSE)</f>
        <v>○</v>
      </c>
      <c r="O99" s="291" t="str">
        <f>VLOOKUP($A99,請求書等医療機関一覧用!$B:$AO,O$5,FALSE)</f>
        <v>○</v>
      </c>
      <c r="P99" s="291" t="str">
        <f>VLOOKUP($A99,請求書等医療機関一覧用!$B:$AO,P$5,FALSE)</f>
        <v>×</v>
      </c>
      <c r="Q99" s="291" t="str">
        <f>VLOOKUP($A99,請求書等医療機関一覧用!$B:$AO,Q$5,FALSE)</f>
        <v>○</v>
      </c>
      <c r="R99" s="291" t="str">
        <f>VLOOKUP($A99,請求書等医療機関一覧用!$B:$AO,R$5,FALSE)</f>
        <v>○</v>
      </c>
      <c r="S99" s="291" t="str">
        <f>VLOOKUP($A99,請求書等医療機関一覧用!$B:$AO,S$5,FALSE)</f>
        <v>○</v>
      </c>
      <c r="T99" s="291" t="str">
        <f>VLOOKUP($A99,請求書等医療機関一覧用!$B:$AO,T$5,FALSE)</f>
        <v>○</v>
      </c>
      <c r="U99" s="291" t="str">
        <f>VLOOKUP($A99,請求書等医療機関一覧用!$B:$AO,U$5,FALSE)</f>
        <v>○</v>
      </c>
      <c r="V99" s="291" t="str">
        <f>VLOOKUP($A99,請求書等医療機関一覧用!$B:$AO,V$5,FALSE)</f>
        <v>○</v>
      </c>
      <c r="W99" s="291" t="str">
        <f>VLOOKUP($A99,請求書等医療機関一覧用!$B:$AO,W$5,FALSE)</f>
        <v>○</v>
      </c>
      <c r="X99" s="291" t="str">
        <f>VLOOKUP($A99,請求書等医療機関一覧用!$B:$AO,X$5,FALSE)</f>
        <v>○</v>
      </c>
      <c r="Y99" s="291" t="str">
        <f>VLOOKUP($A99,請求書等医療機関一覧用!$B:$AO,Y$5,FALSE)</f>
        <v>○</v>
      </c>
      <c r="Z99" s="281" t="str">
        <f>IF(VLOOKUP($A99,請求書等医療機関一覧用!$B:$AO,Z$5,FALSE)="","",VLOOKUP($A99,請求書等医療機関一覧用!$B:$AO,Z$5,FALSE))</f>
        <v>小児インフルエンザは1歳以上</v>
      </c>
      <c r="AA99">
        <f t="shared" si="2"/>
        <v>25</v>
      </c>
    </row>
    <row r="100" spans="1:27" ht="23.25">
      <c r="A100" s="294" t="s">
        <v>672</v>
      </c>
      <c r="B100" s="292" t="str">
        <f>VLOOKUP($A100,請求書等医療機関一覧用!$B:$AO,B$5,FALSE)</f>
        <v>さくま皮フ科クリニック</v>
      </c>
      <c r="C100" s="298" t="str">
        <f>VLOOKUP($A100,請求書等医療機関一覧用!$B:$AO,C$5,FALSE)</f>
        <v>研究学園</v>
      </c>
      <c r="D100" s="291" t="str">
        <f>VLOOKUP($A100,請求書等医療機関一覧用!$B:$AO,D$5,FALSE)</f>
        <v>863-2033</v>
      </c>
      <c r="E100" s="291" t="str">
        <f>VLOOKUP($A100,請求書等医療機関一覧用!$B:$AO,E$5,FALSE)</f>
        <v>×</v>
      </c>
      <c r="F100" s="291" t="str">
        <f>VLOOKUP($A100,請求書等医療機関一覧用!$B:$AO,F$5,FALSE)</f>
        <v>×</v>
      </c>
      <c r="G100" s="291" t="str">
        <f>VLOOKUP($A100,請求書等医療機関一覧用!$B:$AO,G$5,FALSE)</f>
        <v>×</v>
      </c>
      <c r="H100" s="291" t="str">
        <f>VLOOKUP($A100,請求書等医療機関一覧用!$B:$AO,H$5,FALSE)</f>
        <v>×</v>
      </c>
      <c r="I100" s="291" t="str">
        <f>VLOOKUP($A100,請求書等医療機関一覧用!$B:$AO,I$5,FALSE)</f>
        <v>×</v>
      </c>
      <c r="J100" s="291" t="str">
        <f>VLOOKUP($A100,請求書等医療機関一覧用!$B:$AO,J$5,FALSE)</f>
        <v>×</v>
      </c>
      <c r="K100" s="291" t="str">
        <f>VLOOKUP($A100,請求書等医療機関一覧用!$B:$AO,K$5,FALSE)</f>
        <v>×</v>
      </c>
      <c r="L100" s="291" t="str">
        <f>VLOOKUP($A100,請求書等医療機関一覧用!$B:$AO,L$5,FALSE)</f>
        <v>×</v>
      </c>
      <c r="M100" s="291" t="str">
        <f>VLOOKUP($A100,請求書等医療機関一覧用!$B:$AO,M$5,FALSE)</f>
        <v>×</v>
      </c>
      <c r="N100" s="291" t="str">
        <f>VLOOKUP($A100,請求書等医療機関一覧用!$B:$AO,N$5,FALSE)</f>
        <v>×</v>
      </c>
      <c r="O100" s="291" t="str">
        <f>VLOOKUP($A100,請求書等医療機関一覧用!$B:$AO,O$5,FALSE)</f>
        <v>×</v>
      </c>
      <c r="P100" s="291" t="str">
        <f>VLOOKUP($A100,請求書等医療機関一覧用!$B:$AO,P$5,FALSE)</f>
        <v>×</v>
      </c>
      <c r="Q100" s="291" t="str">
        <f>VLOOKUP($A100,請求書等医療機関一覧用!$B:$AO,Q$5,FALSE)</f>
        <v>×</v>
      </c>
      <c r="R100" s="291" t="str">
        <f>VLOOKUP($A100,請求書等医療機関一覧用!$B:$AO,R$5,FALSE)</f>
        <v>×</v>
      </c>
      <c r="S100" s="291" t="str">
        <f>VLOOKUP($A100,請求書等医療機関一覧用!$B:$AO,S$5,FALSE)</f>
        <v>×</v>
      </c>
      <c r="T100" s="291" t="str">
        <f>VLOOKUP($A100,請求書等医療機関一覧用!$B:$AO,T$5,FALSE)</f>
        <v>×</v>
      </c>
      <c r="U100" s="291" t="str">
        <f>VLOOKUP($A100,請求書等医療機関一覧用!$B:$AO,U$5,FALSE)</f>
        <v>×</v>
      </c>
      <c r="V100" s="291" t="str">
        <f>VLOOKUP($A100,請求書等医療機関一覧用!$B:$AO,V$5,FALSE)</f>
        <v>○</v>
      </c>
      <c r="W100" s="291" t="str">
        <f>VLOOKUP($A100,請求書等医療機関一覧用!$B:$AO,W$5,FALSE)</f>
        <v>○</v>
      </c>
      <c r="X100" s="291" t="str">
        <f>VLOOKUP($A100,請求書等医療機関一覧用!$B:$AO,X$5,FALSE)</f>
        <v>○</v>
      </c>
      <c r="Y100" s="291" t="str">
        <f>VLOOKUP($A100,請求書等医療機関一覧用!$B:$AO,Y$5,FALSE)</f>
        <v>×</v>
      </c>
      <c r="Z100" s="281" t="str">
        <f>IF(VLOOKUP($A100,請求書等医療機関一覧用!$B:$AO,Z$5,FALSE)="","",VLOOKUP($A100,請求書等医療機関一覧用!$B:$AO,Z$5,FALSE))</f>
        <v/>
      </c>
      <c r="AA100">
        <f t="shared" si="2"/>
        <v>26</v>
      </c>
    </row>
    <row r="101" spans="1:27" ht="23.25">
      <c r="A101" s="294" t="s">
        <v>674</v>
      </c>
      <c r="B101" s="292" t="str">
        <f>VLOOKUP($A101,請求書等医療機関一覧用!$B:$AO,B$5,FALSE)</f>
        <v>さとうクリニック</v>
      </c>
      <c r="C101" s="298" t="str">
        <f>VLOOKUP($A101,請求書等医療機関一覧用!$B:$AO,C$5,FALSE)</f>
        <v>手代木</v>
      </c>
      <c r="D101" s="291" t="str">
        <f>VLOOKUP($A101,請求書等医療機関一覧用!$B:$AO,D$5,FALSE)</f>
        <v>839-4141</v>
      </c>
      <c r="E101" s="291" t="str">
        <f>VLOOKUP($A101,請求書等医療機関一覧用!$B:$AO,E$5,FALSE)</f>
        <v>○</v>
      </c>
      <c r="F101" s="291" t="str">
        <f>VLOOKUP($A101,請求書等医療機関一覧用!$B:$AO,F$5,FALSE)</f>
        <v>○</v>
      </c>
      <c r="G101" s="291" t="str">
        <f>VLOOKUP($A101,請求書等医療機関一覧用!$B:$AO,G$5,FALSE)</f>
        <v>○</v>
      </c>
      <c r="H101" s="291" t="str">
        <f>VLOOKUP($A101,請求書等医療機関一覧用!$B:$AO,H$5,FALSE)</f>
        <v>○</v>
      </c>
      <c r="I101" s="291" t="str">
        <f>VLOOKUP($A101,請求書等医療機関一覧用!$B:$AO,I$5,FALSE)</f>
        <v>○</v>
      </c>
      <c r="J101" s="291" t="str">
        <f>VLOOKUP($A101,請求書等医療機関一覧用!$B:$AO,J$5,FALSE)</f>
        <v>○</v>
      </c>
      <c r="K101" s="291" t="str">
        <f>VLOOKUP($A101,請求書等医療機関一覧用!$B:$AO,K$5,FALSE)</f>
        <v>○</v>
      </c>
      <c r="L101" s="291" t="str">
        <f>VLOOKUP($A101,請求書等医療機関一覧用!$B:$AO,L$5,FALSE)</f>
        <v>○</v>
      </c>
      <c r="M101" s="291" t="str">
        <f>VLOOKUP($A101,請求書等医療機関一覧用!$B:$AO,M$5,FALSE)</f>
        <v>○</v>
      </c>
      <c r="N101" s="291" t="str">
        <f>VLOOKUP($A101,請求書等医療機関一覧用!$B:$AO,N$5,FALSE)</f>
        <v>○</v>
      </c>
      <c r="O101" s="291" t="str">
        <f>VLOOKUP($A101,請求書等医療機関一覧用!$B:$AO,O$5,FALSE)</f>
        <v>○</v>
      </c>
      <c r="P101" s="291" t="str">
        <f>VLOOKUP($A101,請求書等医療機関一覧用!$B:$AO,P$5,FALSE)</f>
        <v>×</v>
      </c>
      <c r="Q101" s="291" t="str">
        <f>VLOOKUP($A101,請求書等医療機関一覧用!$B:$AO,Q$5,FALSE)</f>
        <v>×</v>
      </c>
      <c r="R101" s="291" t="str">
        <f>VLOOKUP($A101,請求書等医療機関一覧用!$B:$AO,R$5,FALSE)</f>
        <v>○</v>
      </c>
      <c r="S101" s="291" t="str">
        <f>VLOOKUP($A101,請求書等医療機関一覧用!$B:$AO,S$5,FALSE)</f>
        <v>○</v>
      </c>
      <c r="T101" s="291" t="str">
        <f>VLOOKUP($A101,請求書等医療機関一覧用!$B:$AO,T$5,FALSE)</f>
        <v>○</v>
      </c>
      <c r="U101" s="291" t="str">
        <f>VLOOKUP($A101,請求書等医療機関一覧用!$B:$AO,U$5,FALSE)</f>
        <v>○</v>
      </c>
      <c r="V101" s="291" t="str">
        <f>VLOOKUP($A101,請求書等医療機関一覧用!$B:$AO,V$5,FALSE)</f>
        <v>○</v>
      </c>
      <c r="W101" s="291" t="str">
        <f>VLOOKUP($A101,請求書等医療機関一覧用!$B:$AO,W$5,FALSE)</f>
        <v>○</v>
      </c>
      <c r="X101" s="291" t="str">
        <f>VLOOKUP($A101,請求書等医療機関一覧用!$B:$AO,X$5,FALSE)</f>
        <v>○</v>
      </c>
      <c r="Y101" s="291" t="str">
        <f>VLOOKUP($A101,請求書等医療機関一覧用!$B:$AO,Y$5,FALSE)</f>
        <v>×</v>
      </c>
      <c r="Z101" s="281" t="str">
        <f>IF(VLOOKUP($A101,請求書等医療機関一覧用!$B:$AO,Z$5,FALSE)="","",VLOOKUP($A101,請求書等医療機関一覧用!$B:$AO,Z$5,FALSE))</f>
        <v>インフルエンザはかかりつけの方のみ</v>
      </c>
      <c r="AA101">
        <f t="shared" si="2"/>
        <v>27</v>
      </c>
    </row>
    <row r="102" spans="1:27" ht="28.5">
      <c r="A102" s="294" t="s">
        <v>675</v>
      </c>
      <c r="B102" s="292" t="str">
        <f>VLOOKUP($A102,請求書等医療機関一覧用!$B:$AO,B$5,FALSE)</f>
        <v>サンシャイン・クリニック</v>
      </c>
      <c r="C102" s="298" t="str">
        <f>VLOOKUP($A102,請求書等医療機関一覧用!$B:$AO,C$5,FALSE)</f>
        <v>谷田部</v>
      </c>
      <c r="D102" s="291" t="str">
        <f>VLOOKUP($A102,請求書等医療機関一覧用!$B:$AO,D$5,FALSE)</f>
        <v>839-3333</v>
      </c>
      <c r="E102" s="291" t="str">
        <f>VLOOKUP($A102,請求書等医療機関一覧用!$B:$AO,E$5,FALSE)</f>
        <v>×</v>
      </c>
      <c r="F102" s="291" t="str">
        <f>VLOOKUP($A102,請求書等医療機関一覧用!$B:$AO,F$5,FALSE)</f>
        <v>×</v>
      </c>
      <c r="G102" s="291" t="str">
        <f>VLOOKUP($A102,請求書等医療機関一覧用!$B:$AO,G$5,FALSE)</f>
        <v>×</v>
      </c>
      <c r="H102" s="291" t="str">
        <f>VLOOKUP($A102,請求書等医療機関一覧用!$B:$AO,H$5,FALSE)</f>
        <v>×</v>
      </c>
      <c r="I102" s="291" t="str">
        <f>VLOOKUP($A102,請求書等医療機関一覧用!$B:$AO,I$5,FALSE)</f>
        <v>×</v>
      </c>
      <c r="J102" s="291" t="str">
        <f>VLOOKUP($A102,請求書等医療機関一覧用!$B:$AO,J$5,FALSE)</f>
        <v>×</v>
      </c>
      <c r="K102" s="291" t="str">
        <f>VLOOKUP($A102,請求書等医療機関一覧用!$B:$AO,K$5,FALSE)</f>
        <v>×</v>
      </c>
      <c r="L102" s="291" t="str">
        <f>VLOOKUP($A102,請求書等医療機関一覧用!$B:$AO,L$5,FALSE)</f>
        <v>×</v>
      </c>
      <c r="M102" s="291" t="str">
        <f>VLOOKUP($A102,請求書等医療機関一覧用!$B:$AO,M$5,FALSE)</f>
        <v>×</v>
      </c>
      <c r="N102" s="291" t="str">
        <f>VLOOKUP($A102,請求書等医療機関一覧用!$B:$AO,N$5,FALSE)</f>
        <v>×</v>
      </c>
      <c r="O102" s="291" t="str">
        <f>VLOOKUP($A102,請求書等医療機関一覧用!$B:$AO,O$5,FALSE)</f>
        <v>×</v>
      </c>
      <c r="P102" s="291" t="str">
        <f>VLOOKUP($A102,請求書等医療機関一覧用!$B:$AO,P$5,FALSE)</f>
        <v>×</v>
      </c>
      <c r="Q102" s="291" t="str">
        <f>VLOOKUP($A102,請求書等医療機関一覧用!$B:$AO,Q$5,FALSE)</f>
        <v>×</v>
      </c>
      <c r="R102" s="291" t="str">
        <f>VLOOKUP($A102,請求書等医療機関一覧用!$B:$AO,R$5,FALSE)</f>
        <v>×</v>
      </c>
      <c r="S102" s="291" t="str">
        <f>VLOOKUP($A102,請求書等医療機関一覧用!$B:$AO,S$5,FALSE)</f>
        <v>×</v>
      </c>
      <c r="T102" s="291" t="str">
        <f>VLOOKUP($A102,請求書等医療機関一覧用!$B:$AO,T$5,FALSE)</f>
        <v>×</v>
      </c>
      <c r="U102" s="291" t="str">
        <f>VLOOKUP($A102,請求書等医療機関一覧用!$B:$AO,U$5,FALSE)</f>
        <v>○</v>
      </c>
      <c r="V102" s="291" t="str">
        <f>VLOOKUP($A102,請求書等医療機関一覧用!$B:$AO,V$5,FALSE)</f>
        <v>○</v>
      </c>
      <c r="W102" s="291" t="str">
        <f>VLOOKUP($A102,請求書等医療機関一覧用!$B:$AO,W$5,FALSE)</f>
        <v>○</v>
      </c>
      <c r="X102" s="291" t="str">
        <f>VLOOKUP($A102,請求書等医療機関一覧用!$B:$AO,X$5,FALSE)</f>
        <v>○</v>
      </c>
      <c r="Y102" s="291" t="str">
        <f>VLOOKUP($A102,請求書等医療機関一覧用!$B:$AO,Y$5,FALSE)</f>
        <v>○</v>
      </c>
      <c r="Z102" s="281" t="str">
        <f>IF(VLOOKUP($A102,請求書等医療機関一覧用!$B:$AO,Z$5,FALSE)="","",VLOOKUP($A102,請求書等医療機関一覧用!$B:$AO,Z$5,FALSE))</f>
        <v>高齢者新型コロナは関連施設入居者のみ
高齢者帯状疱疹はかかりつけの方のみ</v>
      </c>
      <c r="AA102">
        <f t="shared" si="2"/>
        <v>28</v>
      </c>
    </row>
    <row r="103" spans="1:27" ht="23.25">
      <c r="A103" s="294" t="s">
        <v>679</v>
      </c>
      <c r="B103" s="292" t="e">
        <f>VLOOKUP($A103,請求書等医療機関一覧用!$B:$AO,B$5,FALSE)</f>
        <v>#N/A</v>
      </c>
      <c r="C103" s="298" t="e">
        <f>VLOOKUP($A103,請求書等医療機関一覧用!$B:$AO,C$5,FALSE)</f>
        <v>#N/A</v>
      </c>
      <c r="D103" s="291" t="e">
        <f>VLOOKUP($A103,請求書等医療機関一覧用!$B:$AO,D$5,FALSE)</f>
        <v>#N/A</v>
      </c>
      <c r="E103" s="291" t="e">
        <f>VLOOKUP($A103,請求書等医療機関一覧用!$B:$AO,E$5,FALSE)</f>
        <v>#N/A</v>
      </c>
      <c r="F103" s="291" t="e">
        <f>VLOOKUP($A103,請求書等医療機関一覧用!$B:$AO,F$5,FALSE)</f>
        <v>#N/A</v>
      </c>
      <c r="G103" s="291" t="e">
        <f>VLOOKUP($A103,請求書等医療機関一覧用!$B:$AO,G$5,FALSE)</f>
        <v>#N/A</v>
      </c>
      <c r="H103" s="291" t="e">
        <f>VLOOKUP($A103,請求書等医療機関一覧用!$B:$AO,H$5,FALSE)</f>
        <v>#N/A</v>
      </c>
      <c r="I103" s="291" t="e">
        <f>VLOOKUP($A103,請求書等医療機関一覧用!$B:$AO,I$5,FALSE)</f>
        <v>#N/A</v>
      </c>
      <c r="J103" s="291" t="e">
        <f>VLOOKUP($A103,請求書等医療機関一覧用!$B:$AO,J$5,FALSE)</f>
        <v>#N/A</v>
      </c>
      <c r="K103" s="291" t="e">
        <f>VLOOKUP($A103,請求書等医療機関一覧用!$B:$AO,K$5,FALSE)</f>
        <v>#N/A</v>
      </c>
      <c r="L103" s="291" t="e">
        <f>VLOOKUP($A103,請求書等医療機関一覧用!$B:$AO,L$5,FALSE)</f>
        <v>#N/A</v>
      </c>
      <c r="M103" s="291" t="e">
        <f>VLOOKUP($A103,請求書等医療機関一覧用!$B:$AO,M$5,FALSE)</f>
        <v>#N/A</v>
      </c>
      <c r="N103" s="291" t="e">
        <f>VLOOKUP($A103,請求書等医療機関一覧用!$B:$AO,N$5,FALSE)</f>
        <v>#N/A</v>
      </c>
      <c r="O103" s="291" t="e">
        <f>VLOOKUP($A103,請求書等医療機関一覧用!$B:$AO,O$5,FALSE)</f>
        <v>#N/A</v>
      </c>
      <c r="P103" s="291" t="e">
        <f>VLOOKUP($A103,請求書等医療機関一覧用!$B:$AO,P$5,FALSE)</f>
        <v>#N/A</v>
      </c>
      <c r="Q103" s="291" t="e">
        <f>VLOOKUP($A103,請求書等医療機関一覧用!$B:$AO,Q$5,FALSE)</f>
        <v>#N/A</v>
      </c>
      <c r="R103" s="291" t="e">
        <f>VLOOKUP($A103,請求書等医療機関一覧用!$B:$AO,R$5,FALSE)</f>
        <v>#N/A</v>
      </c>
      <c r="S103" s="291" t="e">
        <f>VLOOKUP($A103,請求書等医療機関一覧用!$B:$AO,S$5,FALSE)</f>
        <v>#N/A</v>
      </c>
      <c r="T103" s="291" t="e">
        <f>VLOOKUP($A103,請求書等医療機関一覧用!$B:$AO,T$5,FALSE)</f>
        <v>#N/A</v>
      </c>
      <c r="U103" s="291" t="e">
        <f>VLOOKUP($A103,請求書等医療機関一覧用!$B:$AO,U$5,FALSE)</f>
        <v>#N/A</v>
      </c>
      <c r="V103" s="291" t="e">
        <f>VLOOKUP($A103,請求書等医療機関一覧用!$B:$AO,V$5,FALSE)</f>
        <v>#N/A</v>
      </c>
      <c r="W103" s="291" t="e">
        <f>VLOOKUP($A103,請求書等医療機関一覧用!$B:$AO,W$5,FALSE)</f>
        <v>#N/A</v>
      </c>
      <c r="X103" s="291" t="e">
        <f>VLOOKUP($A103,請求書等医療機関一覧用!$B:$AO,X$5,FALSE)</f>
        <v>#N/A</v>
      </c>
      <c r="Y103" s="291" t="e">
        <f>VLOOKUP($A103,請求書等医療機関一覧用!$B:$AO,Y$5,FALSE)</f>
        <v>#N/A</v>
      </c>
      <c r="Z103" s="281" t="e">
        <f>IF(VLOOKUP($A103,請求書等医療機関一覧用!$B:$AO,Z$5,FALSE)="","",VLOOKUP($A103,請求書等医療機関一覧用!$B:$AO,Z$5,FALSE))</f>
        <v>#N/A</v>
      </c>
      <c r="AA103">
        <f t="shared" si="2"/>
        <v>29</v>
      </c>
    </row>
    <row r="104" spans="1:27" ht="23.25">
      <c r="A104" s="294" t="s">
        <v>682</v>
      </c>
      <c r="B104" s="292" t="str">
        <f>VLOOKUP($A104,請求書等医療機関一覧用!$B:$AO,B$5,FALSE)</f>
        <v>庄司クリニック</v>
      </c>
      <c r="C104" s="298" t="str">
        <f>VLOOKUP($A104,請求書等医療機関一覧用!$B:$AO,C$5,FALSE)</f>
        <v>中野</v>
      </c>
      <c r="D104" s="291" t="str">
        <f>VLOOKUP($A104,請求書等医療機関一覧用!$B:$AO,D$5,FALSE)</f>
        <v>836-0405</v>
      </c>
      <c r="E104" s="291" t="str">
        <f>VLOOKUP($A104,請求書等医療機関一覧用!$B:$AO,E$5,FALSE)</f>
        <v>○</v>
      </c>
      <c r="F104" s="291" t="str">
        <f>VLOOKUP($A104,請求書等医療機関一覧用!$B:$AO,F$5,FALSE)</f>
        <v>○</v>
      </c>
      <c r="G104" s="291" t="str">
        <f>VLOOKUP($A104,請求書等医療機関一覧用!$B:$AO,G$5,FALSE)</f>
        <v>○</v>
      </c>
      <c r="H104" s="291" t="str">
        <f>VLOOKUP($A104,請求書等医療機関一覧用!$B:$AO,H$5,FALSE)</f>
        <v>○</v>
      </c>
      <c r="I104" s="291" t="str">
        <f>VLOOKUP($A104,請求書等医療機関一覧用!$B:$AO,I$5,FALSE)</f>
        <v>○</v>
      </c>
      <c r="J104" s="291" t="str">
        <f>VLOOKUP($A104,請求書等医療機関一覧用!$B:$AO,J$5,FALSE)</f>
        <v>○</v>
      </c>
      <c r="K104" s="291" t="str">
        <f>VLOOKUP($A104,請求書等医療機関一覧用!$B:$AO,K$5,FALSE)</f>
        <v>○</v>
      </c>
      <c r="L104" s="291" t="str">
        <f>VLOOKUP($A104,請求書等医療機関一覧用!$B:$AO,L$5,FALSE)</f>
        <v>○</v>
      </c>
      <c r="M104" s="291" t="str">
        <f>VLOOKUP($A104,請求書等医療機関一覧用!$B:$AO,M$5,FALSE)</f>
        <v>○</v>
      </c>
      <c r="N104" s="291" t="str">
        <f>VLOOKUP($A104,請求書等医療機関一覧用!$B:$AO,N$5,FALSE)</f>
        <v>○</v>
      </c>
      <c r="O104" s="291" t="str">
        <f>VLOOKUP($A104,請求書等医療機関一覧用!$B:$AO,O$5,FALSE)</f>
        <v>○</v>
      </c>
      <c r="P104" s="291" t="str">
        <f>VLOOKUP($A104,請求書等医療機関一覧用!$B:$AO,P$5,FALSE)</f>
        <v>×</v>
      </c>
      <c r="Q104" s="291" t="str">
        <f>VLOOKUP($A104,請求書等医療機関一覧用!$B:$AO,Q$5,FALSE)</f>
        <v>○</v>
      </c>
      <c r="R104" s="291" t="str">
        <f>VLOOKUP($A104,請求書等医療機関一覧用!$B:$AO,R$5,FALSE)</f>
        <v>○</v>
      </c>
      <c r="S104" s="291" t="str">
        <f>VLOOKUP($A104,請求書等医療機関一覧用!$B:$AO,S$5,FALSE)</f>
        <v>○</v>
      </c>
      <c r="T104" s="291" t="str">
        <f>VLOOKUP($A104,請求書等医療機関一覧用!$B:$AO,T$5,FALSE)</f>
        <v>○</v>
      </c>
      <c r="U104" s="291" t="str">
        <f>VLOOKUP($A104,請求書等医療機関一覧用!$B:$AO,U$5,FALSE)</f>
        <v>○</v>
      </c>
      <c r="V104" s="291" t="str">
        <f>VLOOKUP($A104,請求書等医療機関一覧用!$B:$AO,V$5,FALSE)</f>
        <v>×</v>
      </c>
      <c r="W104" s="291" t="str">
        <f>VLOOKUP($A104,請求書等医療機関一覧用!$B:$AO,W$5,FALSE)</f>
        <v>×</v>
      </c>
      <c r="X104" s="291" t="str">
        <f>VLOOKUP($A104,請求書等医療機関一覧用!$B:$AO,X$5,FALSE)</f>
        <v>○</v>
      </c>
      <c r="Y104" s="291" t="str">
        <f>VLOOKUP($A104,請求書等医療機関一覧用!$B:$AO,Y$5,FALSE)</f>
        <v>×</v>
      </c>
      <c r="Z104" s="281" t="str">
        <f>IF(VLOOKUP($A104,請求書等医療機関一覧用!$B:$AO,Z$5,FALSE)="","",VLOOKUP($A104,請求書等医療機関一覧用!$B:$AO,Z$5,FALSE))</f>
        <v/>
      </c>
      <c r="AA104">
        <f t="shared" si="2"/>
        <v>30</v>
      </c>
    </row>
    <row r="105" spans="1:27" ht="23.25">
      <c r="A105" s="294" t="s">
        <v>683</v>
      </c>
      <c r="B105" s="292" t="str">
        <f>VLOOKUP($A105,請求書等医療機関一覧用!$B:$AO,B$5,FALSE)</f>
        <v>杉谷メディカルクリニック</v>
      </c>
      <c r="C105" s="298" t="str">
        <f>VLOOKUP($A105,請求書等医療機関一覧用!$B:$AO,C$5,FALSE)</f>
        <v>研究学園</v>
      </c>
      <c r="D105" s="291" t="str">
        <f>VLOOKUP($A105,請求書等医療機関一覧用!$B:$AO,D$5,FALSE)</f>
        <v>879-9310</v>
      </c>
      <c r="E105" s="291" t="str">
        <f>VLOOKUP($A105,請求書等医療機関一覧用!$B:$AO,E$5,FALSE)</f>
        <v>×</v>
      </c>
      <c r="F105" s="291" t="str">
        <f>VLOOKUP($A105,請求書等医療機関一覧用!$B:$AO,F$5,FALSE)</f>
        <v>×</v>
      </c>
      <c r="G105" s="291" t="str">
        <f>VLOOKUP($A105,請求書等医療機関一覧用!$B:$AO,G$5,FALSE)</f>
        <v>×</v>
      </c>
      <c r="H105" s="291" t="str">
        <f>VLOOKUP($A105,請求書等医療機関一覧用!$B:$AO,H$5,FALSE)</f>
        <v>×</v>
      </c>
      <c r="I105" s="291" t="str">
        <f>VLOOKUP($A105,請求書等医療機関一覧用!$B:$AO,I$5,FALSE)</f>
        <v>×</v>
      </c>
      <c r="J105" s="291" t="str">
        <f>VLOOKUP($A105,請求書等医療機関一覧用!$B:$AO,J$5,FALSE)</f>
        <v>×</v>
      </c>
      <c r="K105" s="291" t="str">
        <f>VLOOKUP($A105,請求書等医療機関一覧用!$B:$AO,K$5,FALSE)</f>
        <v>×</v>
      </c>
      <c r="L105" s="291" t="str">
        <f>VLOOKUP($A105,請求書等医療機関一覧用!$B:$AO,L$5,FALSE)</f>
        <v>×</v>
      </c>
      <c r="M105" s="291" t="str">
        <f>VLOOKUP($A105,請求書等医療機関一覧用!$B:$AO,M$5,FALSE)</f>
        <v>×</v>
      </c>
      <c r="N105" s="291" t="str">
        <f>VLOOKUP($A105,請求書等医療機関一覧用!$B:$AO,N$5,FALSE)</f>
        <v>×</v>
      </c>
      <c r="O105" s="291" t="str">
        <f>VLOOKUP($A105,請求書等医療機関一覧用!$B:$AO,O$5,FALSE)</f>
        <v>×</v>
      </c>
      <c r="P105" s="291" t="str">
        <f>VLOOKUP($A105,請求書等医療機関一覧用!$B:$AO,P$5,FALSE)</f>
        <v>×</v>
      </c>
      <c r="Q105" s="291" t="str">
        <f>VLOOKUP($A105,請求書等医療機関一覧用!$B:$AO,Q$5,FALSE)</f>
        <v>×</v>
      </c>
      <c r="R105" s="291" t="str">
        <f>VLOOKUP($A105,請求書等医療機関一覧用!$B:$AO,R$5,FALSE)</f>
        <v>×</v>
      </c>
      <c r="S105" s="291" t="str">
        <f>VLOOKUP($A105,請求書等医療機関一覧用!$B:$AO,S$5,FALSE)</f>
        <v>×</v>
      </c>
      <c r="T105" s="291" t="str">
        <f>VLOOKUP($A105,請求書等医療機関一覧用!$B:$AO,T$5,FALSE)</f>
        <v>×</v>
      </c>
      <c r="U105" s="291" t="str">
        <f>VLOOKUP($A105,請求書等医療機関一覧用!$B:$AO,U$5,FALSE)</f>
        <v>○</v>
      </c>
      <c r="V105" s="291" t="str">
        <f>VLOOKUP($A105,請求書等医療機関一覧用!$B:$AO,V$5,FALSE)</f>
        <v>×</v>
      </c>
      <c r="W105" s="291" t="str">
        <f>VLOOKUP($A105,請求書等医療機関一覧用!$B:$AO,W$5,FALSE)</f>
        <v>×</v>
      </c>
      <c r="X105" s="291" t="str">
        <f>VLOOKUP($A105,請求書等医療機関一覧用!$B:$AO,X$5,FALSE)</f>
        <v>○</v>
      </c>
      <c r="Y105" s="291" t="str">
        <f>VLOOKUP($A105,請求書等医療機関一覧用!$B:$AO,Y$5,FALSE)</f>
        <v>○</v>
      </c>
      <c r="Z105" s="281" t="str">
        <f>IF(VLOOKUP($A105,請求書等医療機関一覧用!$B:$AO,Z$5,FALSE)="","",VLOOKUP($A105,請求書等医療機関一覧用!$B:$AO,Z$5,FALSE))</f>
        <v/>
      </c>
      <c r="AA105">
        <f t="shared" si="2"/>
        <v>31</v>
      </c>
    </row>
    <row r="106" spans="1:27" ht="23.25">
      <c r="A106" s="294" t="s">
        <v>690</v>
      </c>
      <c r="B106" s="292" t="str">
        <f>VLOOKUP($A106,請求書等医療機関一覧用!$B:$AO,B$5,FALSE)</f>
        <v>田村医院</v>
      </c>
      <c r="C106" s="298" t="str">
        <f>VLOOKUP($A106,請求書等医療機関一覧用!$B:$AO,C$5,FALSE)</f>
        <v>上横場</v>
      </c>
      <c r="D106" s="291" t="str">
        <f>VLOOKUP($A106,請求書等医療機関一覧用!$B:$AO,D$5,FALSE)</f>
        <v>837-1806</v>
      </c>
      <c r="E106" s="291" t="str">
        <f>VLOOKUP($A106,請求書等医療機関一覧用!$B:$AO,E$5,FALSE)</f>
        <v>×</v>
      </c>
      <c r="F106" s="291" t="str">
        <f>VLOOKUP($A106,請求書等医療機関一覧用!$B:$AO,F$5,FALSE)</f>
        <v>×</v>
      </c>
      <c r="G106" s="291" t="str">
        <f>VLOOKUP($A106,請求書等医療機関一覧用!$B:$AO,G$5,FALSE)</f>
        <v>×</v>
      </c>
      <c r="H106" s="291" t="str">
        <f>VLOOKUP($A106,請求書等医療機関一覧用!$B:$AO,H$5,FALSE)</f>
        <v>×</v>
      </c>
      <c r="I106" s="291" t="str">
        <f>VLOOKUP($A106,請求書等医療機関一覧用!$B:$AO,I$5,FALSE)</f>
        <v>×</v>
      </c>
      <c r="J106" s="291" t="str">
        <f>VLOOKUP($A106,請求書等医療機関一覧用!$B:$AO,J$5,FALSE)</f>
        <v>×</v>
      </c>
      <c r="K106" s="291" t="str">
        <f>VLOOKUP($A106,請求書等医療機関一覧用!$B:$AO,K$5,FALSE)</f>
        <v>×</v>
      </c>
      <c r="L106" s="291" t="str">
        <f>VLOOKUP($A106,請求書等医療機関一覧用!$B:$AO,L$5,FALSE)</f>
        <v>×</v>
      </c>
      <c r="M106" s="291" t="str">
        <f>VLOOKUP($A106,請求書等医療機関一覧用!$B:$AO,M$5,FALSE)</f>
        <v>×</v>
      </c>
      <c r="N106" s="291" t="str">
        <f>VLOOKUP($A106,請求書等医療機関一覧用!$B:$AO,N$5,FALSE)</f>
        <v>×</v>
      </c>
      <c r="O106" s="291" t="str">
        <f>VLOOKUP($A106,請求書等医療機関一覧用!$B:$AO,O$5,FALSE)</f>
        <v>×</v>
      </c>
      <c r="P106" s="291" t="str">
        <f>VLOOKUP($A106,請求書等医療機関一覧用!$B:$AO,P$5,FALSE)</f>
        <v>×</v>
      </c>
      <c r="Q106" s="291" t="str">
        <f>VLOOKUP($A106,請求書等医療機関一覧用!$B:$AO,Q$5,FALSE)</f>
        <v>×</v>
      </c>
      <c r="R106" s="291" t="str">
        <f>VLOOKUP($A106,請求書等医療機関一覧用!$B:$AO,R$5,FALSE)</f>
        <v>×</v>
      </c>
      <c r="S106" s="291" t="str">
        <f>VLOOKUP($A106,請求書等医療機関一覧用!$B:$AO,S$5,FALSE)</f>
        <v>○</v>
      </c>
      <c r="T106" s="291" t="str">
        <f>VLOOKUP($A106,請求書等医療機関一覧用!$B:$AO,T$5,FALSE)</f>
        <v>×</v>
      </c>
      <c r="U106" s="291" t="str">
        <f>VLOOKUP($A106,請求書等医療機関一覧用!$B:$AO,U$5,FALSE)</f>
        <v>○</v>
      </c>
      <c r="V106" s="291" t="str">
        <f>VLOOKUP($A106,請求書等医療機関一覧用!$B:$AO,V$5,FALSE)</f>
        <v>○</v>
      </c>
      <c r="W106" s="291" t="str">
        <f>VLOOKUP($A106,請求書等医療機関一覧用!$B:$AO,W$5,FALSE)</f>
        <v>○</v>
      </c>
      <c r="X106" s="291" t="str">
        <f>VLOOKUP($A106,請求書等医療機関一覧用!$B:$AO,X$5,FALSE)</f>
        <v>○</v>
      </c>
      <c r="Y106" s="291" t="str">
        <f>VLOOKUP($A106,請求書等医療機関一覧用!$B:$AO,Y$5,FALSE)</f>
        <v>○</v>
      </c>
      <c r="Z106" s="281" t="str">
        <f>IF(VLOOKUP($A106,請求書等医療機関一覧用!$B:$AO,Z$5,FALSE)="","",VLOOKUP($A106,請求書等医療機関一覧用!$B:$AO,Z$5,FALSE))</f>
        <v/>
      </c>
      <c r="AA106">
        <f t="shared" si="2"/>
        <v>32</v>
      </c>
    </row>
    <row r="107" spans="1:27" ht="23.25">
      <c r="A107" s="294" t="s">
        <v>691</v>
      </c>
      <c r="B107" s="292" t="str">
        <f>VLOOKUP($A107,請求書等医療機関一覧用!$B:$AO,B$5,FALSE)</f>
        <v>ちかつクリニック</v>
      </c>
      <c r="C107" s="298" t="str">
        <f>VLOOKUP($A107,請求書等医療機関一覧用!$B:$AO,C$5,FALSE)</f>
        <v>学園の森</v>
      </c>
      <c r="D107" s="291" t="str">
        <f>VLOOKUP($A107,請求書等医療機関一覧用!$B:$AO,D$5,FALSE)</f>
        <v>828-8700</v>
      </c>
      <c r="E107" s="291" t="str">
        <f>VLOOKUP($A107,請求書等医療機関一覧用!$B:$AO,E$5,FALSE)</f>
        <v>×</v>
      </c>
      <c r="F107" s="291" t="str">
        <f>VLOOKUP($A107,請求書等医療機関一覧用!$B:$AO,F$5,FALSE)</f>
        <v>○</v>
      </c>
      <c r="G107" s="291" t="str">
        <f>VLOOKUP($A107,請求書等医療機関一覧用!$B:$AO,G$5,FALSE)</f>
        <v>○</v>
      </c>
      <c r="H107" s="291" t="str">
        <f>VLOOKUP($A107,請求書等医療機関一覧用!$B:$AO,H$5,FALSE)</f>
        <v>○</v>
      </c>
      <c r="I107" s="291" t="str">
        <f>VLOOKUP($A107,請求書等医療機関一覧用!$B:$AO,I$5,FALSE)</f>
        <v>○</v>
      </c>
      <c r="J107" s="291" t="str">
        <f>VLOOKUP($A107,請求書等医療機関一覧用!$B:$AO,J$5,FALSE)</f>
        <v>×</v>
      </c>
      <c r="K107" s="291" t="str">
        <f>VLOOKUP($A107,請求書等医療機関一覧用!$B:$AO,K$5,FALSE)</f>
        <v>×</v>
      </c>
      <c r="L107" s="291" t="str">
        <f>VLOOKUP($A107,請求書等医療機関一覧用!$B:$AO,L$5,FALSE)</f>
        <v>○</v>
      </c>
      <c r="M107" s="291" t="str">
        <f>VLOOKUP($A107,請求書等医療機関一覧用!$B:$AO,M$5,FALSE)</f>
        <v>○</v>
      </c>
      <c r="N107" s="291" t="str">
        <f>VLOOKUP($A107,請求書等医療機関一覧用!$B:$AO,N$5,FALSE)</f>
        <v>○</v>
      </c>
      <c r="O107" s="291" t="str">
        <f>VLOOKUP($A107,請求書等医療機関一覧用!$B:$AO,O$5,FALSE)</f>
        <v>○</v>
      </c>
      <c r="P107" s="291" t="str">
        <f>VLOOKUP($A107,請求書等医療機関一覧用!$B:$AO,P$5,FALSE)</f>
        <v>×</v>
      </c>
      <c r="Q107" s="291" t="str">
        <f>VLOOKUP($A107,請求書等医療機関一覧用!$B:$AO,Q$5,FALSE)</f>
        <v>×</v>
      </c>
      <c r="R107" s="291" t="str">
        <f>VLOOKUP($A107,請求書等医療機関一覧用!$B:$AO,R$5,FALSE)</f>
        <v>○</v>
      </c>
      <c r="S107" s="291" t="str">
        <f>VLOOKUP($A107,請求書等医療機関一覧用!$B:$AO,S$5,FALSE)</f>
        <v>○</v>
      </c>
      <c r="T107" s="291" t="str">
        <f>VLOOKUP($A107,請求書等医療機関一覧用!$B:$AO,T$5,FALSE)</f>
        <v>○</v>
      </c>
      <c r="U107" s="291" t="str">
        <f>VLOOKUP($A107,請求書等医療機関一覧用!$B:$AO,U$5,FALSE)</f>
        <v>○</v>
      </c>
      <c r="V107" s="291" t="str">
        <f>VLOOKUP($A107,請求書等医療機関一覧用!$B:$AO,V$5,FALSE)</f>
        <v>○</v>
      </c>
      <c r="W107" s="291" t="str">
        <f>VLOOKUP($A107,請求書等医療機関一覧用!$B:$AO,W$5,FALSE)</f>
        <v>○</v>
      </c>
      <c r="X107" s="291" t="str">
        <f>VLOOKUP($A107,請求書等医療機関一覧用!$B:$AO,X$5,FALSE)</f>
        <v>○</v>
      </c>
      <c r="Y107" s="291" t="str">
        <f>VLOOKUP($A107,請求書等医療機関一覧用!$B:$AO,Y$5,FALSE)</f>
        <v>○</v>
      </c>
      <c r="Z107" s="281" t="str">
        <f>IF(VLOOKUP($A107,請求書等医療機関一覧用!$B:$AO,Z$5,FALSE)="","",VLOOKUP($A107,請求書等医療機関一覧用!$B:$AO,Z$5,FALSE))</f>
        <v>インフルエンザ・高齢者新型コロナはかかりつけの方のみ</v>
      </c>
      <c r="AA107">
        <f t="shared" ref="AA107:AA138" si="3">ROW()-MATCH("▲",AB:AB,0)</f>
        <v>33</v>
      </c>
    </row>
    <row r="108" spans="1:27" ht="23.25">
      <c r="A108" s="294" t="s">
        <v>693</v>
      </c>
      <c r="B108" s="292" t="str">
        <f>VLOOKUP($A108,請求書等医療機関一覧用!$B:$AO,B$5,FALSE)</f>
        <v>つくばウロケアクリニック</v>
      </c>
      <c r="C108" s="298" t="str">
        <f>VLOOKUP($A108,請求書等医療機関一覧用!$B:$AO,C$5,FALSE)</f>
        <v>春日</v>
      </c>
      <c r="D108" s="291" t="str">
        <f>VLOOKUP($A108,請求書等医療機関一覧用!$B:$AO,D$5,FALSE)</f>
        <v>869-6820</v>
      </c>
      <c r="E108" s="291" t="str">
        <f>VLOOKUP($A108,請求書等医療機関一覧用!$B:$AO,E$5,FALSE)</f>
        <v>×</v>
      </c>
      <c r="F108" s="291" t="str">
        <f>VLOOKUP($A108,請求書等医療機関一覧用!$B:$AO,F$5,FALSE)</f>
        <v>×</v>
      </c>
      <c r="G108" s="291" t="str">
        <f>VLOOKUP($A108,請求書等医療機関一覧用!$B:$AO,G$5,FALSE)</f>
        <v>×</v>
      </c>
      <c r="H108" s="291" t="str">
        <f>VLOOKUP($A108,請求書等医療機関一覧用!$B:$AO,H$5,FALSE)</f>
        <v>×</v>
      </c>
      <c r="I108" s="291" t="str">
        <f>VLOOKUP($A108,請求書等医療機関一覧用!$B:$AO,I$5,FALSE)</f>
        <v>×</v>
      </c>
      <c r="J108" s="291" t="str">
        <f>VLOOKUP($A108,請求書等医療機関一覧用!$B:$AO,J$5,FALSE)</f>
        <v>×</v>
      </c>
      <c r="K108" s="291" t="str">
        <f>VLOOKUP($A108,請求書等医療機関一覧用!$B:$AO,K$5,FALSE)</f>
        <v>×</v>
      </c>
      <c r="L108" s="291" t="str">
        <f>VLOOKUP($A108,請求書等医療機関一覧用!$B:$AO,L$5,FALSE)</f>
        <v>×</v>
      </c>
      <c r="M108" s="291" t="str">
        <f>VLOOKUP($A108,請求書等医療機関一覧用!$B:$AO,M$5,FALSE)</f>
        <v>×</v>
      </c>
      <c r="N108" s="291" t="str">
        <f>VLOOKUP($A108,請求書等医療機関一覧用!$B:$AO,N$5,FALSE)</f>
        <v>×</v>
      </c>
      <c r="O108" s="291" t="str">
        <f>VLOOKUP($A108,請求書等医療機関一覧用!$B:$AO,O$5,FALSE)</f>
        <v>×</v>
      </c>
      <c r="P108" s="291" t="str">
        <f>VLOOKUP($A108,請求書等医療機関一覧用!$B:$AO,P$5,FALSE)</f>
        <v>×</v>
      </c>
      <c r="Q108" s="291" t="str">
        <f>VLOOKUP($A108,請求書等医療機関一覧用!$B:$AO,Q$5,FALSE)</f>
        <v>○</v>
      </c>
      <c r="R108" s="291" t="str">
        <f>VLOOKUP($A108,請求書等医療機関一覧用!$B:$AO,R$5,FALSE)</f>
        <v>○</v>
      </c>
      <c r="S108" s="291" t="str">
        <f>VLOOKUP($A108,請求書等医療機関一覧用!$B:$AO,S$5,FALSE)</f>
        <v>×</v>
      </c>
      <c r="T108" s="291" t="str">
        <f>VLOOKUP($A108,請求書等医療機関一覧用!$B:$AO,T$5,FALSE)</f>
        <v>×</v>
      </c>
      <c r="U108" s="291" t="str">
        <f>VLOOKUP($A108,請求書等医療機関一覧用!$B:$AO,U$5,FALSE)</f>
        <v>×</v>
      </c>
      <c r="V108" s="291" t="str">
        <f>VLOOKUP($A108,請求書等医療機関一覧用!$B:$AO,V$5,FALSE)</f>
        <v>○</v>
      </c>
      <c r="W108" s="291" t="str">
        <f>VLOOKUP($A108,請求書等医療機関一覧用!$B:$AO,W$5,FALSE)</f>
        <v>○</v>
      </c>
      <c r="X108" s="291" t="str">
        <f>VLOOKUP($A108,請求書等医療機関一覧用!$B:$AO,X$5,FALSE)</f>
        <v>○</v>
      </c>
      <c r="Y108" s="291" t="str">
        <f>VLOOKUP($A108,請求書等医療機関一覧用!$B:$AO,Y$5,FALSE)</f>
        <v>×</v>
      </c>
      <c r="Z108" s="281" t="str">
        <f>IF(VLOOKUP($A108,請求書等医療機関一覧用!$B:$AO,Z$5,FALSE)="","",VLOOKUP($A108,請求書等医療機関一覧用!$B:$AO,Z$5,FALSE))</f>
        <v/>
      </c>
      <c r="AA108">
        <f t="shared" si="3"/>
        <v>34</v>
      </c>
    </row>
    <row r="109" spans="1:27" ht="23.25">
      <c r="A109" s="294" t="s">
        <v>694</v>
      </c>
      <c r="B109" s="292" t="str">
        <f>VLOOKUP($A109,請求書等医療機関一覧用!$B:$AO,B$5,FALSE)</f>
        <v>つくば学園クリニック</v>
      </c>
      <c r="C109" s="298" t="str">
        <f>VLOOKUP($A109,請求書等医療機関一覧用!$B:$AO,C$5,FALSE)</f>
        <v>苅間</v>
      </c>
      <c r="D109" s="291" t="str">
        <f>VLOOKUP($A109,請求書等医療機関一覧用!$B:$AO,D$5,FALSE)</f>
        <v>863-6990</v>
      </c>
      <c r="E109" s="291" t="str">
        <f>VLOOKUP($A109,請求書等医療機関一覧用!$B:$AO,E$5,FALSE)</f>
        <v>×</v>
      </c>
      <c r="F109" s="291" t="str">
        <f>VLOOKUP($A109,請求書等医療機関一覧用!$B:$AO,F$5,FALSE)</f>
        <v>×</v>
      </c>
      <c r="G109" s="291" t="str">
        <f>VLOOKUP($A109,請求書等医療機関一覧用!$B:$AO,G$5,FALSE)</f>
        <v>×</v>
      </c>
      <c r="H109" s="291" t="str">
        <f>VLOOKUP($A109,請求書等医療機関一覧用!$B:$AO,H$5,FALSE)</f>
        <v>×</v>
      </c>
      <c r="I109" s="291" t="str">
        <f>VLOOKUP($A109,請求書等医療機関一覧用!$B:$AO,I$5,FALSE)</f>
        <v>×</v>
      </c>
      <c r="J109" s="291" t="str">
        <f>VLOOKUP($A109,請求書等医療機関一覧用!$B:$AO,J$5,FALSE)</f>
        <v>×</v>
      </c>
      <c r="K109" s="291" t="str">
        <f>VLOOKUP($A109,請求書等医療機関一覧用!$B:$AO,K$5,FALSE)</f>
        <v>×</v>
      </c>
      <c r="L109" s="291" t="str">
        <f>VLOOKUP($A109,請求書等医療機関一覧用!$B:$AO,L$5,FALSE)</f>
        <v>×</v>
      </c>
      <c r="M109" s="291" t="str">
        <f>VLOOKUP($A109,請求書等医療機関一覧用!$B:$AO,M$5,FALSE)</f>
        <v>×</v>
      </c>
      <c r="N109" s="291" t="str">
        <f>VLOOKUP($A109,請求書等医療機関一覧用!$B:$AO,N$5,FALSE)</f>
        <v>×</v>
      </c>
      <c r="O109" s="291" t="str">
        <f>VLOOKUP($A109,請求書等医療機関一覧用!$B:$AO,O$5,FALSE)</f>
        <v>×</v>
      </c>
      <c r="P109" s="291" t="str">
        <f>VLOOKUP($A109,請求書等医療機関一覧用!$B:$AO,P$5,FALSE)</f>
        <v>×</v>
      </c>
      <c r="Q109" s="291" t="str">
        <f>VLOOKUP($A109,請求書等医療機関一覧用!$B:$AO,Q$5,FALSE)</f>
        <v>×</v>
      </c>
      <c r="R109" s="291" t="str">
        <f>VLOOKUP($A109,請求書等医療機関一覧用!$B:$AO,R$5,FALSE)</f>
        <v>×</v>
      </c>
      <c r="S109" s="291" t="str">
        <f>VLOOKUP($A109,請求書等医療機関一覧用!$B:$AO,S$5,FALSE)</f>
        <v>×</v>
      </c>
      <c r="T109" s="291" t="str">
        <f>VLOOKUP($A109,請求書等医療機関一覧用!$B:$AO,T$5,FALSE)</f>
        <v>×</v>
      </c>
      <c r="U109" s="291" t="str">
        <f>VLOOKUP($A109,請求書等医療機関一覧用!$B:$AO,U$5,FALSE)</f>
        <v>○</v>
      </c>
      <c r="V109" s="291" t="str">
        <f>VLOOKUP($A109,請求書等医療機関一覧用!$B:$AO,V$5,FALSE)</f>
        <v>×</v>
      </c>
      <c r="W109" s="291" t="str">
        <f>VLOOKUP($A109,請求書等医療機関一覧用!$B:$AO,W$5,FALSE)</f>
        <v>○</v>
      </c>
      <c r="X109" s="291" t="str">
        <f>VLOOKUP($A109,請求書等医療機関一覧用!$B:$AO,X$5,FALSE)</f>
        <v>○</v>
      </c>
      <c r="Y109" s="291" t="str">
        <f>VLOOKUP($A109,請求書等医療機関一覧用!$B:$AO,Y$5,FALSE)</f>
        <v>○</v>
      </c>
      <c r="Z109" s="281" t="str">
        <f>IF(VLOOKUP($A109,請求書等医療機関一覧用!$B:$AO,Z$5,FALSE)="","",VLOOKUP($A109,請求書等医療機関一覧用!$B:$AO,Z$5,FALSE))</f>
        <v>かかりつけの方のみ</v>
      </c>
      <c r="AA109">
        <f t="shared" si="3"/>
        <v>35</v>
      </c>
    </row>
    <row r="110" spans="1:27" ht="28.5">
      <c r="A110" s="294" t="s">
        <v>695</v>
      </c>
      <c r="B110" s="292" t="str">
        <f>VLOOKUP($A110,請求書等医療機関一覧用!$B:$AO,B$5,FALSE)</f>
        <v>筑波学園病院</v>
      </c>
      <c r="C110" s="298" t="str">
        <f>VLOOKUP($A110,請求書等医療機関一覧用!$B:$AO,C$5,FALSE)</f>
        <v>上横場</v>
      </c>
      <c r="D110" s="291" t="str">
        <f>VLOOKUP($A110,請求書等医療機関一覧用!$B:$AO,D$5,FALSE)</f>
        <v>0570-03-1355</v>
      </c>
      <c r="E110" s="291" t="str">
        <f>VLOOKUP($A110,請求書等医療機関一覧用!$B:$AO,E$5,FALSE)</f>
        <v>○</v>
      </c>
      <c r="F110" s="291" t="str">
        <f>VLOOKUP($A110,請求書等医療機関一覧用!$B:$AO,F$5,FALSE)</f>
        <v>○</v>
      </c>
      <c r="G110" s="291" t="str">
        <f>VLOOKUP($A110,請求書等医療機関一覧用!$B:$AO,G$5,FALSE)</f>
        <v>○</v>
      </c>
      <c r="H110" s="291" t="str">
        <f>VLOOKUP($A110,請求書等医療機関一覧用!$B:$AO,H$5,FALSE)</f>
        <v>○</v>
      </c>
      <c r="I110" s="291" t="str">
        <f>VLOOKUP($A110,請求書等医療機関一覧用!$B:$AO,I$5,FALSE)</f>
        <v>○</v>
      </c>
      <c r="J110" s="291" t="str">
        <f>VLOOKUP($A110,請求書等医療機関一覧用!$B:$AO,J$5,FALSE)</f>
        <v>○</v>
      </c>
      <c r="K110" s="291" t="str">
        <f>VLOOKUP($A110,請求書等医療機関一覧用!$B:$AO,K$5,FALSE)</f>
        <v>○</v>
      </c>
      <c r="L110" s="291" t="str">
        <f>VLOOKUP($A110,請求書等医療機関一覧用!$B:$AO,L$5,FALSE)</f>
        <v>○</v>
      </c>
      <c r="M110" s="291" t="str">
        <f>VLOOKUP($A110,請求書等医療機関一覧用!$B:$AO,M$5,FALSE)</f>
        <v>○</v>
      </c>
      <c r="N110" s="291" t="str">
        <f>VLOOKUP($A110,請求書等医療機関一覧用!$B:$AO,N$5,FALSE)</f>
        <v>○</v>
      </c>
      <c r="O110" s="291" t="str">
        <f>VLOOKUP($A110,請求書等医療機関一覧用!$B:$AO,O$5,FALSE)</f>
        <v>○</v>
      </c>
      <c r="P110" s="291" t="str">
        <f>VLOOKUP($A110,請求書等医療機関一覧用!$B:$AO,P$5,FALSE)</f>
        <v>×</v>
      </c>
      <c r="Q110" s="291" t="str">
        <f>VLOOKUP($A110,請求書等医療機関一覧用!$B:$AO,Q$5,FALSE)</f>
        <v>×</v>
      </c>
      <c r="R110" s="291" t="str">
        <f>VLOOKUP($A110,請求書等医療機関一覧用!$B:$AO,R$5,FALSE)</f>
        <v>○</v>
      </c>
      <c r="S110" s="291" t="str">
        <f>VLOOKUP($A110,請求書等医療機関一覧用!$B:$AO,S$5,FALSE)</f>
        <v>○</v>
      </c>
      <c r="T110" s="291" t="str">
        <f>VLOOKUP($A110,請求書等医療機関一覧用!$B:$AO,T$5,FALSE)</f>
        <v>○</v>
      </c>
      <c r="U110" s="291" t="str">
        <f>VLOOKUP($A110,請求書等医療機関一覧用!$B:$AO,U$5,FALSE)</f>
        <v>○</v>
      </c>
      <c r="V110" s="291" t="str">
        <f>VLOOKUP($A110,請求書等医療機関一覧用!$B:$AO,V$5,FALSE)</f>
        <v>○</v>
      </c>
      <c r="W110" s="291" t="str">
        <f>VLOOKUP($A110,請求書等医療機関一覧用!$B:$AO,W$5,FALSE)</f>
        <v>○</v>
      </c>
      <c r="X110" s="291" t="str">
        <f>VLOOKUP($A110,請求書等医療機関一覧用!$B:$AO,X$5,FALSE)</f>
        <v>○</v>
      </c>
      <c r="Y110" s="291" t="str">
        <f>VLOOKUP($A110,請求書等医療機関一覧用!$B:$AO,Y$5,FALSE)</f>
        <v>○</v>
      </c>
      <c r="Z110" s="281" t="str">
        <f>IF(VLOOKUP($A110,請求書等医療機関一覧用!$B:$AO,Z$5,FALSE)="","",VLOOKUP($A110,請求書等医療機関一覧用!$B:$AO,Z$5,FALSE))</f>
        <v>小児インフルエンザ・ヒトパピローマウイルス・高齢者新型コロナ・高齢者帯状疱疹はかかりつけの方のみ</v>
      </c>
      <c r="AA110">
        <f t="shared" si="3"/>
        <v>36</v>
      </c>
    </row>
    <row r="111" spans="1:27" ht="42.75">
      <c r="A111" s="294" t="s">
        <v>697</v>
      </c>
      <c r="B111" s="280" t="str">
        <f>VLOOKUP($A111,請求書等医療機関一覧用!$B:$AO,B$5,FALSE)</f>
        <v>筑波技術大学保健科学部附属東西医学統合医療センター</v>
      </c>
      <c r="C111" s="298" t="str">
        <f>VLOOKUP($A111,請求書等医療機関一覧用!$B:$AO,C$5,FALSE)</f>
        <v>春日</v>
      </c>
      <c r="D111" s="291" t="str">
        <f>VLOOKUP($A111,請求書等医療機関一覧用!$B:$AO,D$5,FALSE)</f>
        <v>858-9589</v>
      </c>
      <c r="E111" s="291" t="str">
        <f>VLOOKUP($A111,請求書等医療機関一覧用!$B:$AO,E$5,FALSE)</f>
        <v>×</v>
      </c>
      <c r="F111" s="291" t="str">
        <f>VLOOKUP($A111,請求書等医療機関一覧用!$B:$AO,F$5,FALSE)</f>
        <v>×</v>
      </c>
      <c r="G111" s="291" t="str">
        <f>VLOOKUP($A111,請求書等医療機関一覧用!$B:$AO,G$5,FALSE)</f>
        <v>×</v>
      </c>
      <c r="H111" s="291" t="str">
        <f>VLOOKUP($A111,請求書等医療機関一覧用!$B:$AO,H$5,FALSE)</f>
        <v>×</v>
      </c>
      <c r="I111" s="291" t="str">
        <f>VLOOKUP($A111,請求書等医療機関一覧用!$B:$AO,I$5,FALSE)</f>
        <v>×</v>
      </c>
      <c r="J111" s="291" t="str">
        <f>VLOOKUP($A111,請求書等医療機関一覧用!$B:$AO,J$5,FALSE)</f>
        <v>×</v>
      </c>
      <c r="K111" s="291" t="str">
        <f>VLOOKUP($A111,請求書等医療機関一覧用!$B:$AO,K$5,FALSE)</f>
        <v>×</v>
      </c>
      <c r="L111" s="291" t="str">
        <f>VLOOKUP($A111,請求書等医療機関一覧用!$B:$AO,L$5,FALSE)</f>
        <v>×</v>
      </c>
      <c r="M111" s="291" t="str">
        <f>VLOOKUP($A111,請求書等医療機関一覧用!$B:$AO,M$5,FALSE)</f>
        <v>×</v>
      </c>
      <c r="N111" s="291" t="str">
        <f>VLOOKUP($A111,請求書等医療機関一覧用!$B:$AO,N$5,FALSE)</f>
        <v>×</v>
      </c>
      <c r="O111" s="291" t="str">
        <f>VLOOKUP($A111,請求書等医療機関一覧用!$B:$AO,O$5,FALSE)</f>
        <v>×</v>
      </c>
      <c r="P111" s="291" t="str">
        <f>VLOOKUP($A111,請求書等医療機関一覧用!$B:$AO,P$5,FALSE)</f>
        <v>×</v>
      </c>
      <c r="Q111" s="291" t="str">
        <f>VLOOKUP($A111,請求書等医療機関一覧用!$B:$AO,Q$5,FALSE)</f>
        <v>×</v>
      </c>
      <c r="R111" s="291" t="str">
        <f>VLOOKUP($A111,請求書等医療機関一覧用!$B:$AO,R$5,FALSE)</f>
        <v>×</v>
      </c>
      <c r="S111" s="291" t="str">
        <f>VLOOKUP($A111,請求書等医療機関一覧用!$B:$AO,S$5,FALSE)</f>
        <v>×</v>
      </c>
      <c r="T111" s="291" t="str">
        <f>VLOOKUP($A111,請求書等医療機関一覧用!$B:$AO,T$5,FALSE)</f>
        <v>×</v>
      </c>
      <c r="U111" s="291" t="str">
        <f>VLOOKUP($A111,請求書等医療機関一覧用!$B:$AO,U$5,FALSE)</f>
        <v>○</v>
      </c>
      <c r="V111" s="291" t="str">
        <f>VLOOKUP($A111,請求書等医療機関一覧用!$B:$AO,V$5,FALSE)</f>
        <v>×</v>
      </c>
      <c r="W111" s="291" t="str">
        <f>VLOOKUP($A111,請求書等医療機関一覧用!$B:$AO,W$5,FALSE)</f>
        <v>×</v>
      </c>
      <c r="X111" s="291" t="str">
        <f>VLOOKUP($A111,請求書等医療機関一覧用!$B:$AO,X$5,FALSE)</f>
        <v>○</v>
      </c>
      <c r="Y111" s="291" t="str">
        <f>VLOOKUP($A111,請求書等医療機関一覧用!$B:$AO,Y$5,FALSE)</f>
        <v>○</v>
      </c>
      <c r="Z111" s="281" t="str">
        <f>IF(VLOOKUP($A111,請求書等医療機関一覧用!$B:$AO,Z$5,FALSE)="","",VLOOKUP($A111,請求書等医療機関一覧用!$B:$AO,Z$5,FALSE))</f>
        <v/>
      </c>
      <c r="AA111">
        <f t="shared" si="3"/>
        <v>37</v>
      </c>
    </row>
    <row r="112" spans="1:27" ht="23.25">
      <c r="A112" s="294" t="s">
        <v>698</v>
      </c>
      <c r="B112" s="292" t="str">
        <f>VLOOKUP($A112,請求書等医療機関一覧用!$B:$AO,B$5,FALSE)</f>
        <v>つくばキッズクリニック</v>
      </c>
      <c r="C112" s="298" t="str">
        <f>VLOOKUP($A112,請求書等医療機関一覧用!$B:$AO,C$5,FALSE)</f>
        <v>島名</v>
      </c>
      <c r="D112" s="291" t="str">
        <f>VLOOKUP($A112,請求書等医療機関一覧用!$B:$AO,D$5,FALSE)</f>
        <v>836-2825</v>
      </c>
      <c r="E112" s="291" t="str">
        <f>VLOOKUP($A112,請求書等医療機関一覧用!$B:$AO,E$5,FALSE)</f>
        <v>○</v>
      </c>
      <c r="F112" s="291" t="str">
        <f>VLOOKUP($A112,請求書等医療機関一覧用!$B:$AO,F$5,FALSE)</f>
        <v>○</v>
      </c>
      <c r="G112" s="291" t="str">
        <f>VLOOKUP($A112,請求書等医療機関一覧用!$B:$AO,G$5,FALSE)</f>
        <v>○</v>
      </c>
      <c r="H112" s="291" t="str">
        <f>VLOOKUP($A112,請求書等医療機関一覧用!$B:$AO,H$5,FALSE)</f>
        <v>○</v>
      </c>
      <c r="I112" s="291" t="str">
        <f>VLOOKUP($A112,請求書等医療機関一覧用!$B:$AO,I$5,FALSE)</f>
        <v>○</v>
      </c>
      <c r="J112" s="291" t="str">
        <f>VLOOKUP($A112,請求書等医療機関一覧用!$B:$AO,J$5,FALSE)</f>
        <v>○</v>
      </c>
      <c r="K112" s="291" t="str">
        <f>VLOOKUP($A112,請求書等医療機関一覧用!$B:$AO,K$5,FALSE)</f>
        <v>○</v>
      </c>
      <c r="L112" s="291" t="str">
        <f>VLOOKUP($A112,請求書等医療機関一覧用!$B:$AO,L$5,FALSE)</f>
        <v>○</v>
      </c>
      <c r="M112" s="291" t="str">
        <f>VLOOKUP($A112,請求書等医療機関一覧用!$B:$AO,M$5,FALSE)</f>
        <v>○</v>
      </c>
      <c r="N112" s="291" t="str">
        <f>VLOOKUP($A112,請求書等医療機関一覧用!$B:$AO,N$5,FALSE)</f>
        <v>○</v>
      </c>
      <c r="O112" s="291" t="str">
        <f>VLOOKUP($A112,請求書等医療機関一覧用!$B:$AO,O$5,FALSE)</f>
        <v>○</v>
      </c>
      <c r="P112" s="291" t="str">
        <f>VLOOKUP($A112,請求書等医療機関一覧用!$B:$AO,P$5,FALSE)</f>
        <v>○</v>
      </c>
      <c r="Q112" s="291" t="str">
        <f>VLOOKUP($A112,請求書等医療機関一覧用!$B:$AO,Q$5,FALSE)</f>
        <v>○</v>
      </c>
      <c r="R112" s="291" t="str">
        <f>VLOOKUP($A112,請求書等医療機関一覧用!$B:$AO,R$5,FALSE)</f>
        <v>○</v>
      </c>
      <c r="S112" s="291" t="str">
        <f>VLOOKUP($A112,請求書等医療機関一覧用!$B:$AO,S$5,FALSE)</f>
        <v>○</v>
      </c>
      <c r="T112" s="291" t="str">
        <f>VLOOKUP($A112,請求書等医療機関一覧用!$B:$AO,T$5,FALSE)</f>
        <v>○</v>
      </c>
      <c r="U112" s="291" t="str">
        <f>VLOOKUP($A112,請求書等医療機関一覧用!$B:$AO,U$5,FALSE)</f>
        <v>×</v>
      </c>
      <c r="V112" s="291" t="str">
        <f>VLOOKUP($A112,請求書等医療機関一覧用!$B:$AO,V$5,FALSE)</f>
        <v>×</v>
      </c>
      <c r="W112" s="291" t="str">
        <f>VLOOKUP($A112,請求書等医療機関一覧用!$B:$AO,W$5,FALSE)</f>
        <v>×</v>
      </c>
      <c r="X112" s="291" t="str">
        <f>VLOOKUP($A112,請求書等医療機関一覧用!$B:$AO,X$5,FALSE)</f>
        <v>×</v>
      </c>
      <c r="Y112" s="291" t="str">
        <f>VLOOKUP($A112,請求書等医療機関一覧用!$B:$AO,Y$5,FALSE)</f>
        <v>×</v>
      </c>
      <c r="Z112" s="281" t="str">
        <f>IF(VLOOKUP($A112,請求書等医療機関一覧用!$B:$AO,Z$5,FALSE)="","",VLOOKUP($A112,請求書等医療機関一覧用!$B:$AO,Z$5,FALSE))</f>
        <v/>
      </c>
      <c r="AA112">
        <f t="shared" si="3"/>
        <v>38</v>
      </c>
    </row>
    <row r="113" spans="1:27" ht="23.25">
      <c r="A113" s="294" t="s">
        <v>700</v>
      </c>
      <c r="B113" s="292" t="str">
        <f>VLOOKUP($A113,請求書等医療機関一覧用!$B:$AO,B$5,FALSE)</f>
        <v>つくば公園前ファミリークリニック</v>
      </c>
      <c r="C113" s="298" t="str">
        <f>VLOOKUP($A113,請求書等医療機関一覧用!$B:$AO,C$5,FALSE)</f>
        <v>水堀</v>
      </c>
      <c r="D113" s="291" t="str">
        <f>VLOOKUP($A113,請求書等医療機関一覧用!$B:$AO,D$5,FALSE)</f>
        <v>非公表</v>
      </c>
      <c r="E113" s="291" t="str">
        <f>VLOOKUP($A113,請求書等医療機関一覧用!$B:$AO,E$5,FALSE)</f>
        <v>×</v>
      </c>
      <c r="F113" s="291" t="str">
        <f>VLOOKUP($A113,請求書等医療機関一覧用!$B:$AO,F$5,FALSE)</f>
        <v>×</v>
      </c>
      <c r="G113" s="291" t="str">
        <f>VLOOKUP($A113,請求書等医療機関一覧用!$B:$AO,G$5,FALSE)</f>
        <v>×</v>
      </c>
      <c r="H113" s="291" t="str">
        <f>VLOOKUP($A113,請求書等医療機関一覧用!$B:$AO,H$5,FALSE)</f>
        <v>×</v>
      </c>
      <c r="I113" s="291" t="str">
        <f>VLOOKUP($A113,請求書等医療機関一覧用!$B:$AO,I$5,FALSE)</f>
        <v>×</v>
      </c>
      <c r="J113" s="291" t="str">
        <f>VLOOKUP($A113,請求書等医療機関一覧用!$B:$AO,J$5,FALSE)</f>
        <v>×</v>
      </c>
      <c r="K113" s="291" t="str">
        <f>VLOOKUP($A113,請求書等医療機関一覧用!$B:$AO,K$5,FALSE)</f>
        <v>×</v>
      </c>
      <c r="L113" s="291" t="str">
        <f>VLOOKUP($A113,請求書等医療機関一覧用!$B:$AO,L$5,FALSE)</f>
        <v>×</v>
      </c>
      <c r="M113" s="291" t="str">
        <f>VLOOKUP($A113,請求書等医療機関一覧用!$B:$AO,M$5,FALSE)</f>
        <v>×</v>
      </c>
      <c r="N113" s="291" t="str">
        <f>VLOOKUP($A113,請求書等医療機関一覧用!$B:$AO,N$5,FALSE)</f>
        <v>×</v>
      </c>
      <c r="O113" s="291" t="str">
        <f>VLOOKUP($A113,請求書等医療機関一覧用!$B:$AO,O$5,FALSE)</f>
        <v>×</v>
      </c>
      <c r="P113" s="291" t="str">
        <f>VLOOKUP($A113,請求書等医療機関一覧用!$B:$AO,P$5,FALSE)</f>
        <v>×</v>
      </c>
      <c r="Q113" s="291" t="str">
        <f>VLOOKUP($A113,請求書等医療機関一覧用!$B:$AO,Q$5,FALSE)</f>
        <v>○</v>
      </c>
      <c r="R113" s="291" t="str">
        <f>VLOOKUP($A113,請求書等医療機関一覧用!$B:$AO,R$5,FALSE)</f>
        <v>○</v>
      </c>
      <c r="S113" s="291" t="str">
        <f>VLOOKUP($A113,請求書等医療機関一覧用!$B:$AO,S$5,FALSE)</f>
        <v>○</v>
      </c>
      <c r="T113" s="291" t="str">
        <f>VLOOKUP($A113,請求書等医療機関一覧用!$B:$AO,T$5,FALSE)</f>
        <v>×</v>
      </c>
      <c r="U113" s="291" t="str">
        <f>VLOOKUP($A113,請求書等医療機関一覧用!$B:$AO,U$5,FALSE)</f>
        <v>×</v>
      </c>
      <c r="V113" s="291" t="str">
        <f>VLOOKUP($A113,請求書等医療機関一覧用!$B:$AO,V$5,FALSE)</f>
        <v>×</v>
      </c>
      <c r="W113" s="291" t="str">
        <f>VLOOKUP($A113,請求書等医療機関一覧用!$B:$AO,W$5,FALSE)</f>
        <v>×</v>
      </c>
      <c r="X113" s="291" t="str">
        <f>VLOOKUP($A113,請求書等医療機関一覧用!$B:$AO,X$5,FALSE)</f>
        <v>○</v>
      </c>
      <c r="Y113" s="291" t="str">
        <f>VLOOKUP($A113,請求書等医療機関一覧用!$B:$AO,Y$5,FALSE)</f>
        <v>×</v>
      </c>
      <c r="Z113" s="281" t="str">
        <f>IF(VLOOKUP($A113,請求書等医療機関一覧用!$B:$AO,Z$5,FALSE)="","",VLOOKUP($A113,請求書等医療機関一覧用!$B:$AO,Z$5,FALSE))</f>
        <v>かかりつけの方のみ。電話での問い合わせは不可。</v>
      </c>
      <c r="AA113">
        <f t="shared" si="3"/>
        <v>39</v>
      </c>
    </row>
    <row r="114" spans="1:27" ht="23.25">
      <c r="A114" s="294" t="s">
        <v>701</v>
      </c>
      <c r="B114" s="292" t="str">
        <f>VLOOKUP($A114,請求書等医療機関一覧用!$B:$AO,B$5,FALSE)</f>
        <v>つくば在宅クリニック</v>
      </c>
      <c r="C114" s="298" t="str">
        <f>VLOOKUP($A114,請求書等医療機関一覧用!$B:$AO,C$5,FALSE)</f>
        <v>西大沼</v>
      </c>
      <c r="D114" s="291" t="str">
        <f>VLOOKUP($A114,請求書等医療機関一覧用!$B:$AO,D$5,FALSE)</f>
        <v>886-6123</v>
      </c>
      <c r="E114" s="291" t="str">
        <f>VLOOKUP($A114,請求書等医療機関一覧用!$B:$AO,E$5,FALSE)</f>
        <v>×</v>
      </c>
      <c r="F114" s="291" t="str">
        <f>VLOOKUP($A114,請求書等医療機関一覧用!$B:$AO,F$5,FALSE)</f>
        <v>×</v>
      </c>
      <c r="G114" s="291" t="str">
        <f>VLOOKUP($A114,請求書等医療機関一覧用!$B:$AO,G$5,FALSE)</f>
        <v>×</v>
      </c>
      <c r="H114" s="291" t="str">
        <f>VLOOKUP($A114,請求書等医療機関一覧用!$B:$AO,H$5,FALSE)</f>
        <v>×</v>
      </c>
      <c r="I114" s="291" t="str">
        <f>VLOOKUP($A114,請求書等医療機関一覧用!$B:$AO,I$5,FALSE)</f>
        <v>×</v>
      </c>
      <c r="J114" s="291" t="str">
        <f>VLOOKUP($A114,請求書等医療機関一覧用!$B:$AO,J$5,FALSE)</f>
        <v>×</v>
      </c>
      <c r="K114" s="291" t="str">
        <f>VLOOKUP($A114,請求書等医療機関一覧用!$B:$AO,K$5,FALSE)</f>
        <v>×</v>
      </c>
      <c r="L114" s="291" t="str">
        <f>VLOOKUP($A114,請求書等医療機関一覧用!$B:$AO,L$5,FALSE)</f>
        <v>×</v>
      </c>
      <c r="M114" s="291" t="str">
        <f>VLOOKUP($A114,請求書等医療機関一覧用!$B:$AO,M$5,FALSE)</f>
        <v>×</v>
      </c>
      <c r="N114" s="291" t="str">
        <f>VLOOKUP($A114,請求書等医療機関一覧用!$B:$AO,N$5,FALSE)</f>
        <v>×</v>
      </c>
      <c r="O114" s="291" t="str">
        <f>VLOOKUP($A114,請求書等医療機関一覧用!$B:$AO,O$5,FALSE)</f>
        <v>×</v>
      </c>
      <c r="P114" s="291" t="str">
        <f>VLOOKUP($A114,請求書等医療機関一覧用!$B:$AO,P$5,FALSE)</f>
        <v>×</v>
      </c>
      <c r="Q114" s="291" t="str">
        <f>VLOOKUP($A114,請求書等医療機関一覧用!$B:$AO,Q$5,FALSE)</f>
        <v>×</v>
      </c>
      <c r="R114" s="291" t="str">
        <f>VLOOKUP($A114,請求書等医療機関一覧用!$B:$AO,R$5,FALSE)</f>
        <v>×</v>
      </c>
      <c r="S114" s="291" t="str">
        <f>VLOOKUP($A114,請求書等医療機関一覧用!$B:$AO,S$5,FALSE)</f>
        <v>○</v>
      </c>
      <c r="T114" s="291" t="str">
        <f>VLOOKUP($A114,請求書等医療機関一覧用!$B:$AO,T$5,FALSE)</f>
        <v>×</v>
      </c>
      <c r="U114" s="291" t="str">
        <f>VLOOKUP($A114,請求書等医療機関一覧用!$B:$AO,U$5,FALSE)</f>
        <v>○</v>
      </c>
      <c r="V114" s="291" t="str">
        <f>VLOOKUP($A114,請求書等医療機関一覧用!$B:$AO,V$5,FALSE)</f>
        <v>×</v>
      </c>
      <c r="W114" s="291" t="str">
        <f>VLOOKUP($A114,請求書等医療機関一覧用!$B:$AO,W$5,FALSE)</f>
        <v>×</v>
      </c>
      <c r="X114" s="291" t="str">
        <f>VLOOKUP($A114,請求書等医療機関一覧用!$B:$AO,X$5,FALSE)</f>
        <v>○</v>
      </c>
      <c r="Y114" s="291" t="str">
        <f>VLOOKUP($A114,請求書等医療機関一覧用!$B:$AO,Y$5,FALSE)</f>
        <v>○</v>
      </c>
      <c r="Z114" s="281" t="str">
        <f>IF(VLOOKUP($A114,請求書等医療機関一覧用!$B:$AO,Z$5,FALSE)="","",VLOOKUP($A114,請求書等医療機関一覧用!$B:$AO,Z$5,FALSE))</f>
        <v>かかりつけの方のみ</v>
      </c>
      <c r="AA114">
        <f t="shared" si="3"/>
        <v>40</v>
      </c>
    </row>
    <row r="115" spans="1:27" ht="23.25">
      <c r="A115" s="294" t="s">
        <v>703</v>
      </c>
      <c r="B115" s="292" t="str">
        <f>VLOOKUP($A115,請求書等医療機関一覧用!$B:$AO,B$5,FALSE)</f>
        <v>つくば消化器・内視鏡クリニック</v>
      </c>
      <c r="C115" s="298" t="str">
        <f>VLOOKUP($A115,請求書等医療機関一覧用!$B:$AO,C$5,FALSE)</f>
        <v>春日</v>
      </c>
      <c r="D115" s="291" t="str">
        <f>VLOOKUP($A115,請求書等医療機関一覧用!$B:$AO,D$5,FALSE)</f>
        <v>886-9798</v>
      </c>
      <c r="E115" s="291" t="str">
        <f>VLOOKUP($A115,請求書等医療機関一覧用!$B:$AO,E$5,FALSE)</f>
        <v>×</v>
      </c>
      <c r="F115" s="291" t="str">
        <f>VLOOKUP($A115,請求書等医療機関一覧用!$B:$AO,F$5,FALSE)</f>
        <v>×</v>
      </c>
      <c r="G115" s="291" t="str">
        <f>VLOOKUP($A115,請求書等医療機関一覧用!$B:$AO,G$5,FALSE)</f>
        <v>×</v>
      </c>
      <c r="H115" s="291" t="str">
        <f>VLOOKUP($A115,請求書等医療機関一覧用!$B:$AO,H$5,FALSE)</f>
        <v>×</v>
      </c>
      <c r="I115" s="291" t="str">
        <f>VLOOKUP($A115,請求書等医療機関一覧用!$B:$AO,I$5,FALSE)</f>
        <v>×</v>
      </c>
      <c r="J115" s="291" t="str">
        <f>VLOOKUP($A115,請求書等医療機関一覧用!$B:$AO,J$5,FALSE)</f>
        <v>×</v>
      </c>
      <c r="K115" s="291" t="str">
        <f>VLOOKUP($A115,請求書等医療機関一覧用!$B:$AO,K$5,FALSE)</f>
        <v>×</v>
      </c>
      <c r="L115" s="291" t="str">
        <f>VLOOKUP($A115,請求書等医療機関一覧用!$B:$AO,L$5,FALSE)</f>
        <v>×</v>
      </c>
      <c r="M115" s="291" t="str">
        <f>VLOOKUP($A115,請求書等医療機関一覧用!$B:$AO,M$5,FALSE)</f>
        <v>×</v>
      </c>
      <c r="N115" s="291" t="str">
        <f>VLOOKUP($A115,請求書等医療機関一覧用!$B:$AO,N$5,FALSE)</f>
        <v>×</v>
      </c>
      <c r="O115" s="291" t="str">
        <f>VLOOKUP($A115,請求書等医療機関一覧用!$B:$AO,O$5,FALSE)</f>
        <v>×</v>
      </c>
      <c r="P115" s="291" t="str">
        <f>VLOOKUP($A115,請求書等医療機関一覧用!$B:$AO,P$5,FALSE)</f>
        <v>×</v>
      </c>
      <c r="Q115" s="291" t="str">
        <f>VLOOKUP($A115,請求書等医療機関一覧用!$B:$AO,Q$5,FALSE)</f>
        <v>×</v>
      </c>
      <c r="R115" s="291" t="str">
        <f>VLOOKUP($A115,請求書等医療機関一覧用!$B:$AO,R$5,FALSE)</f>
        <v>○</v>
      </c>
      <c r="S115" s="291" t="str">
        <f>VLOOKUP($A115,請求書等医療機関一覧用!$B:$AO,S$5,FALSE)</f>
        <v>×</v>
      </c>
      <c r="T115" s="291" t="str">
        <f>VLOOKUP($A115,請求書等医療機関一覧用!$B:$AO,T$5,FALSE)</f>
        <v>×</v>
      </c>
      <c r="U115" s="291" t="str">
        <f>VLOOKUP($A115,請求書等医療機関一覧用!$B:$AO,U$5,FALSE)</f>
        <v>○</v>
      </c>
      <c r="V115" s="291" t="str">
        <f>VLOOKUP($A115,請求書等医療機関一覧用!$B:$AO,V$5,FALSE)</f>
        <v>×</v>
      </c>
      <c r="W115" s="291" t="str">
        <f>VLOOKUP($A115,請求書等医療機関一覧用!$B:$AO,W$5,FALSE)</f>
        <v>○</v>
      </c>
      <c r="X115" s="291" t="str">
        <f>VLOOKUP($A115,請求書等医療機関一覧用!$B:$AO,X$5,FALSE)</f>
        <v>○</v>
      </c>
      <c r="Y115" s="291" t="str">
        <f>VLOOKUP($A115,請求書等医療機関一覧用!$B:$AO,Y$5,FALSE)</f>
        <v>○</v>
      </c>
      <c r="Z115" s="281" t="str">
        <f>IF(VLOOKUP($A115,請求書等医療機関一覧用!$B:$AO,Z$5,FALSE)="","",VLOOKUP($A115,請求書等医療機関一覧用!$B:$AO,Z$5,FALSE))</f>
        <v/>
      </c>
      <c r="AA115">
        <f t="shared" si="3"/>
        <v>41</v>
      </c>
    </row>
    <row r="116" spans="1:27" ht="23.25">
      <c r="A116" s="294" t="s">
        <v>704</v>
      </c>
      <c r="B116" s="292" t="str">
        <f>VLOOKUP($A116,請求書等医療機関一覧用!$B:$AO,B$5,FALSE)</f>
        <v>つくば腎クリニック</v>
      </c>
      <c r="C116" s="298" t="str">
        <f>VLOOKUP($A116,請求書等医療機関一覧用!$B:$AO,C$5,FALSE)</f>
        <v>小野崎</v>
      </c>
      <c r="D116" s="291" t="str">
        <f>VLOOKUP($A116,請求書等医療機関一覧用!$B:$AO,D$5,FALSE)</f>
        <v>861-0100</v>
      </c>
      <c r="E116" s="291" t="str">
        <f>VLOOKUP($A116,請求書等医療機関一覧用!$B:$AO,E$5,FALSE)</f>
        <v>×</v>
      </c>
      <c r="F116" s="291" t="str">
        <f>VLOOKUP($A116,請求書等医療機関一覧用!$B:$AO,F$5,FALSE)</f>
        <v>×</v>
      </c>
      <c r="G116" s="291" t="str">
        <f>VLOOKUP($A116,請求書等医療機関一覧用!$B:$AO,G$5,FALSE)</f>
        <v>×</v>
      </c>
      <c r="H116" s="291" t="str">
        <f>VLOOKUP($A116,請求書等医療機関一覧用!$B:$AO,H$5,FALSE)</f>
        <v>×</v>
      </c>
      <c r="I116" s="291" t="str">
        <f>VLOOKUP($A116,請求書等医療機関一覧用!$B:$AO,I$5,FALSE)</f>
        <v>×</v>
      </c>
      <c r="J116" s="291" t="str">
        <f>VLOOKUP($A116,請求書等医療機関一覧用!$B:$AO,J$5,FALSE)</f>
        <v>×</v>
      </c>
      <c r="K116" s="291" t="str">
        <f>VLOOKUP($A116,請求書等医療機関一覧用!$B:$AO,K$5,FALSE)</f>
        <v>×</v>
      </c>
      <c r="L116" s="291" t="str">
        <f>VLOOKUP($A116,請求書等医療機関一覧用!$B:$AO,L$5,FALSE)</f>
        <v>×</v>
      </c>
      <c r="M116" s="291" t="str">
        <f>VLOOKUP($A116,請求書等医療機関一覧用!$B:$AO,M$5,FALSE)</f>
        <v>×</v>
      </c>
      <c r="N116" s="291" t="str">
        <f>VLOOKUP($A116,請求書等医療機関一覧用!$B:$AO,N$5,FALSE)</f>
        <v>×</v>
      </c>
      <c r="O116" s="291" t="str">
        <f>VLOOKUP($A116,請求書等医療機関一覧用!$B:$AO,O$5,FALSE)</f>
        <v>×</v>
      </c>
      <c r="P116" s="291" t="str">
        <f>VLOOKUP($A116,請求書等医療機関一覧用!$B:$AO,P$5,FALSE)</f>
        <v>×</v>
      </c>
      <c r="Q116" s="291" t="str">
        <f>VLOOKUP($A116,請求書等医療機関一覧用!$B:$AO,Q$5,FALSE)</f>
        <v>×</v>
      </c>
      <c r="R116" s="291" t="str">
        <f>VLOOKUP($A116,請求書等医療機関一覧用!$B:$AO,R$5,FALSE)</f>
        <v>×</v>
      </c>
      <c r="S116" s="291" t="str">
        <f>VLOOKUP($A116,請求書等医療機関一覧用!$B:$AO,S$5,FALSE)</f>
        <v>×</v>
      </c>
      <c r="T116" s="291" t="str">
        <f>VLOOKUP($A116,請求書等医療機関一覧用!$B:$AO,T$5,FALSE)</f>
        <v>×</v>
      </c>
      <c r="U116" s="291" t="str">
        <f>VLOOKUP($A116,請求書等医療機関一覧用!$B:$AO,U$5,FALSE)</f>
        <v>○</v>
      </c>
      <c r="V116" s="291" t="str">
        <f>VLOOKUP($A116,請求書等医療機関一覧用!$B:$AO,V$5,FALSE)</f>
        <v>×</v>
      </c>
      <c r="W116" s="291" t="str">
        <f>VLOOKUP($A116,請求書等医療機関一覧用!$B:$AO,W$5,FALSE)</f>
        <v>○</v>
      </c>
      <c r="X116" s="291" t="str">
        <f>VLOOKUP($A116,請求書等医療機関一覧用!$B:$AO,X$5,FALSE)</f>
        <v>○</v>
      </c>
      <c r="Y116" s="291" t="str">
        <f>VLOOKUP($A116,請求書等医療機関一覧用!$B:$AO,Y$5,FALSE)</f>
        <v>○</v>
      </c>
      <c r="Z116" s="281" t="str">
        <f>IF(VLOOKUP($A116,請求書等医療機関一覧用!$B:$AO,Z$5,FALSE)="","",VLOOKUP($A116,請求書等医療機関一覧用!$B:$AO,Z$5,FALSE))</f>
        <v>かかりつけの方のみ</v>
      </c>
      <c r="AA116">
        <f t="shared" si="3"/>
        <v>42</v>
      </c>
    </row>
    <row r="117" spans="1:27" ht="23.25">
      <c r="A117" s="294" t="s">
        <v>710</v>
      </c>
      <c r="B117" s="292" t="str">
        <f>VLOOKUP($A117,請求書等医療機関一覧用!$B:$AO,B$5,FALSE)</f>
        <v>つくば辻クリニック</v>
      </c>
      <c r="C117" s="298" t="str">
        <f>VLOOKUP($A117,請求書等医療機関一覧用!$B:$AO,C$5,FALSE)</f>
        <v>研究学園</v>
      </c>
      <c r="D117" s="291" t="str">
        <f>VLOOKUP($A117,請求書等医療機関一覧用!$B:$AO,D$5,FALSE)</f>
        <v>868-7170</v>
      </c>
      <c r="E117" s="291" t="str">
        <f>VLOOKUP($A117,請求書等医療機関一覧用!$B:$AO,E$5,FALSE)</f>
        <v>×</v>
      </c>
      <c r="F117" s="291" t="str">
        <f>VLOOKUP($A117,請求書等医療機関一覧用!$B:$AO,F$5,FALSE)</f>
        <v>×</v>
      </c>
      <c r="G117" s="291" t="str">
        <f>VLOOKUP($A117,請求書等医療機関一覧用!$B:$AO,G$5,FALSE)</f>
        <v>×</v>
      </c>
      <c r="H117" s="291" t="str">
        <f>VLOOKUP($A117,請求書等医療機関一覧用!$B:$AO,H$5,FALSE)</f>
        <v>×</v>
      </c>
      <c r="I117" s="291" t="str">
        <f>VLOOKUP($A117,請求書等医療機関一覧用!$B:$AO,I$5,FALSE)</f>
        <v>×</v>
      </c>
      <c r="J117" s="291" t="str">
        <f>VLOOKUP($A117,請求書等医療機関一覧用!$B:$AO,J$5,FALSE)</f>
        <v>×</v>
      </c>
      <c r="K117" s="291" t="str">
        <f>VLOOKUP($A117,請求書等医療機関一覧用!$B:$AO,K$5,FALSE)</f>
        <v>×</v>
      </c>
      <c r="L117" s="291" t="str">
        <f>VLOOKUP($A117,請求書等医療機関一覧用!$B:$AO,L$5,FALSE)</f>
        <v>×</v>
      </c>
      <c r="M117" s="291" t="str">
        <f>VLOOKUP($A117,請求書等医療機関一覧用!$B:$AO,M$5,FALSE)</f>
        <v>×</v>
      </c>
      <c r="N117" s="291" t="str">
        <f>VLOOKUP($A117,請求書等医療機関一覧用!$B:$AO,N$5,FALSE)</f>
        <v>○</v>
      </c>
      <c r="O117" s="291" t="str">
        <f>VLOOKUP($A117,請求書等医療機関一覧用!$B:$AO,O$5,FALSE)</f>
        <v>○</v>
      </c>
      <c r="P117" s="291" t="str">
        <f>VLOOKUP($A117,請求書等医療機関一覧用!$B:$AO,P$5,FALSE)</f>
        <v>○</v>
      </c>
      <c r="Q117" s="291" t="str">
        <f>VLOOKUP($A117,請求書等医療機関一覧用!$B:$AO,Q$5,FALSE)</f>
        <v>○</v>
      </c>
      <c r="R117" s="291" t="str">
        <f>VLOOKUP($A117,請求書等医療機関一覧用!$B:$AO,R$5,FALSE)</f>
        <v>○</v>
      </c>
      <c r="S117" s="291" t="str">
        <f>VLOOKUP($A117,請求書等医療機関一覧用!$B:$AO,S$5,FALSE)</f>
        <v>○</v>
      </c>
      <c r="T117" s="291" t="str">
        <f>VLOOKUP($A117,請求書等医療機関一覧用!$B:$AO,T$5,FALSE)</f>
        <v>×</v>
      </c>
      <c r="U117" s="291" t="str">
        <f>VLOOKUP($A117,請求書等医療機関一覧用!$B:$AO,U$5,FALSE)</f>
        <v>○</v>
      </c>
      <c r="V117" s="291" t="str">
        <f>VLOOKUP($A117,請求書等医療機関一覧用!$B:$AO,V$5,FALSE)</f>
        <v>○</v>
      </c>
      <c r="W117" s="291" t="str">
        <f>VLOOKUP($A117,請求書等医療機関一覧用!$B:$AO,W$5,FALSE)</f>
        <v>○</v>
      </c>
      <c r="X117" s="291" t="str">
        <f>VLOOKUP($A117,請求書等医療機関一覧用!$B:$AO,X$5,FALSE)</f>
        <v>○</v>
      </c>
      <c r="Y117" s="291" t="str">
        <f>VLOOKUP($A117,請求書等医療機関一覧用!$B:$AO,Y$5,FALSE)</f>
        <v>○</v>
      </c>
      <c r="Z117" s="281" t="str">
        <f>IF(VLOOKUP($A117,請求書等医療機関一覧用!$B:$AO,Z$5,FALSE)="","",VLOOKUP($A117,請求書等医療機関一覧用!$B:$AO,Z$5,FALSE))</f>
        <v/>
      </c>
      <c r="AA117">
        <f t="shared" si="3"/>
        <v>43</v>
      </c>
    </row>
    <row r="118" spans="1:27" ht="28.5">
      <c r="A118" s="294" t="s">
        <v>712</v>
      </c>
      <c r="B118" s="280" t="str">
        <f>VLOOKUP($A118,請求書等医療機関一覧用!$B:$AO,B$5,FALSE)</f>
        <v>つくば脳神経外科・頭痛クリニック</v>
      </c>
      <c r="C118" s="298" t="str">
        <f>VLOOKUP($A118,請求書等医療機関一覧用!$B:$AO,C$5,FALSE)</f>
        <v>苅間</v>
      </c>
      <c r="D118" s="291" t="str">
        <f>VLOOKUP($A118,請求書等医療機関一覧用!$B:$AO,D$5,FALSE)</f>
        <v>852-1000</v>
      </c>
      <c r="E118" s="291" t="str">
        <f>VLOOKUP($A118,請求書等医療機関一覧用!$B:$AO,E$5,FALSE)</f>
        <v>×</v>
      </c>
      <c r="F118" s="291" t="str">
        <f>VLOOKUP($A118,請求書等医療機関一覧用!$B:$AO,F$5,FALSE)</f>
        <v>×</v>
      </c>
      <c r="G118" s="291" t="str">
        <f>VLOOKUP($A118,請求書等医療機関一覧用!$B:$AO,G$5,FALSE)</f>
        <v>×</v>
      </c>
      <c r="H118" s="291" t="str">
        <f>VLOOKUP($A118,請求書等医療機関一覧用!$B:$AO,H$5,FALSE)</f>
        <v>×</v>
      </c>
      <c r="I118" s="291" t="str">
        <f>VLOOKUP($A118,請求書等医療機関一覧用!$B:$AO,I$5,FALSE)</f>
        <v>×</v>
      </c>
      <c r="J118" s="291" t="str">
        <f>VLOOKUP($A118,請求書等医療機関一覧用!$B:$AO,J$5,FALSE)</f>
        <v>×</v>
      </c>
      <c r="K118" s="291" t="str">
        <f>VLOOKUP($A118,請求書等医療機関一覧用!$B:$AO,K$5,FALSE)</f>
        <v>×</v>
      </c>
      <c r="L118" s="291" t="str">
        <f>VLOOKUP($A118,請求書等医療機関一覧用!$B:$AO,L$5,FALSE)</f>
        <v>×</v>
      </c>
      <c r="M118" s="291" t="str">
        <f>VLOOKUP($A118,請求書等医療機関一覧用!$B:$AO,M$5,FALSE)</f>
        <v>×</v>
      </c>
      <c r="N118" s="291" t="str">
        <f>VLOOKUP($A118,請求書等医療機関一覧用!$B:$AO,N$5,FALSE)</f>
        <v>×</v>
      </c>
      <c r="O118" s="291" t="str">
        <f>VLOOKUP($A118,請求書等医療機関一覧用!$B:$AO,O$5,FALSE)</f>
        <v>×</v>
      </c>
      <c r="P118" s="291" t="str">
        <f>VLOOKUP($A118,請求書等医療機関一覧用!$B:$AO,P$5,FALSE)</f>
        <v>×</v>
      </c>
      <c r="Q118" s="291" t="str">
        <f>VLOOKUP($A118,請求書等医療機関一覧用!$B:$AO,Q$5,FALSE)</f>
        <v>×</v>
      </c>
      <c r="R118" s="291" t="str">
        <f>VLOOKUP($A118,請求書等医療機関一覧用!$B:$AO,R$5,FALSE)</f>
        <v>×</v>
      </c>
      <c r="S118" s="291" t="str">
        <f>VLOOKUP($A118,請求書等医療機関一覧用!$B:$AO,S$5,FALSE)</f>
        <v>○</v>
      </c>
      <c r="T118" s="291" t="str">
        <f>VLOOKUP($A118,請求書等医療機関一覧用!$B:$AO,T$5,FALSE)</f>
        <v>×</v>
      </c>
      <c r="U118" s="291" t="str">
        <f>VLOOKUP($A118,請求書等医療機関一覧用!$B:$AO,U$5,FALSE)</f>
        <v>×</v>
      </c>
      <c r="V118" s="291" t="str">
        <f>VLOOKUP($A118,請求書等医療機関一覧用!$B:$AO,V$5,FALSE)</f>
        <v>×</v>
      </c>
      <c r="W118" s="291" t="str">
        <f>VLOOKUP($A118,請求書等医療機関一覧用!$B:$AO,W$5,FALSE)</f>
        <v>×</v>
      </c>
      <c r="X118" s="291" t="str">
        <f>VLOOKUP($A118,請求書等医療機関一覧用!$B:$AO,X$5,FALSE)</f>
        <v>○</v>
      </c>
      <c r="Y118" s="291" t="str">
        <f>VLOOKUP($A118,請求書等医療機関一覧用!$B:$AO,Y$5,FALSE)</f>
        <v>×</v>
      </c>
      <c r="Z118" s="281" t="str">
        <f>IF(VLOOKUP($A118,請求書等医療機関一覧用!$B:$AO,Z$5,FALSE)="","",VLOOKUP($A118,請求書等医療機関一覧用!$B:$AO,Z$5,FALSE))</f>
        <v>小児インフルエンザは中学生以上</v>
      </c>
      <c r="AA118">
        <f t="shared" si="3"/>
        <v>44</v>
      </c>
    </row>
    <row r="119" spans="1:27" ht="23.25">
      <c r="A119" s="294" t="s">
        <v>714</v>
      </c>
      <c r="B119" s="292" t="str">
        <f>VLOOKUP($A119,請求書等医療機関一覧用!$B:$AO,B$5,FALSE)</f>
        <v>つくば白亜クリニック</v>
      </c>
      <c r="C119" s="298" t="str">
        <f>VLOOKUP($A119,請求書等医療機関一覧用!$B:$AO,C$5,FALSE)</f>
        <v>みどりの</v>
      </c>
      <c r="D119" s="291" t="str">
        <f>VLOOKUP($A119,請求書等医療機関一覧用!$B:$AO,D$5,FALSE)</f>
        <v>837-0208</v>
      </c>
      <c r="E119" s="291" t="str">
        <f>VLOOKUP($A119,請求書等医療機関一覧用!$B:$AO,E$5,FALSE)</f>
        <v>×</v>
      </c>
      <c r="F119" s="291" t="str">
        <f>VLOOKUP($A119,請求書等医療機関一覧用!$B:$AO,F$5,FALSE)</f>
        <v>×</v>
      </c>
      <c r="G119" s="291" t="str">
        <f>VLOOKUP($A119,請求書等医療機関一覧用!$B:$AO,G$5,FALSE)</f>
        <v>×</v>
      </c>
      <c r="H119" s="291" t="str">
        <f>VLOOKUP($A119,請求書等医療機関一覧用!$B:$AO,H$5,FALSE)</f>
        <v>×</v>
      </c>
      <c r="I119" s="291" t="str">
        <f>VLOOKUP($A119,請求書等医療機関一覧用!$B:$AO,I$5,FALSE)</f>
        <v>×</v>
      </c>
      <c r="J119" s="291" t="str">
        <f>VLOOKUP($A119,請求書等医療機関一覧用!$B:$AO,J$5,FALSE)</f>
        <v>×</v>
      </c>
      <c r="K119" s="291" t="str">
        <f>VLOOKUP($A119,請求書等医療機関一覧用!$B:$AO,K$5,FALSE)</f>
        <v>×</v>
      </c>
      <c r="L119" s="291" t="str">
        <f>VLOOKUP($A119,請求書等医療機関一覧用!$B:$AO,L$5,FALSE)</f>
        <v>×</v>
      </c>
      <c r="M119" s="291" t="str">
        <f>VLOOKUP($A119,請求書等医療機関一覧用!$B:$AO,M$5,FALSE)</f>
        <v>×</v>
      </c>
      <c r="N119" s="291" t="str">
        <f>VLOOKUP($A119,請求書等医療機関一覧用!$B:$AO,N$5,FALSE)</f>
        <v>×</v>
      </c>
      <c r="O119" s="291" t="str">
        <f>VLOOKUP($A119,請求書等医療機関一覧用!$B:$AO,O$5,FALSE)</f>
        <v>×</v>
      </c>
      <c r="P119" s="291" t="str">
        <f>VLOOKUP($A119,請求書等医療機関一覧用!$B:$AO,P$5,FALSE)</f>
        <v>×</v>
      </c>
      <c r="Q119" s="291" t="str">
        <f>VLOOKUP($A119,請求書等医療機関一覧用!$B:$AO,Q$5,FALSE)</f>
        <v>×</v>
      </c>
      <c r="R119" s="291" t="str">
        <f>VLOOKUP($A119,請求書等医療機関一覧用!$B:$AO,R$5,FALSE)</f>
        <v>×</v>
      </c>
      <c r="S119" s="291" t="str">
        <f>VLOOKUP($A119,請求書等医療機関一覧用!$B:$AO,S$5,FALSE)</f>
        <v>○</v>
      </c>
      <c r="T119" s="291" t="str">
        <f>VLOOKUP($A119,請求書等医療機関一覧用!$B:$AO,T$5,FALSE)</f>
        <v>×</v>
      </c>
      <c r="U119" s="291" t="str">
        <f>VLOOKUP($A119,請求書等医療機関一覧用!$B:$AO,U$5,FALSE)</f>
        <v>○</v>
      </c>
      <c r="V119" s="291" t="str">
        <f>VLOOKUP($A119,請求書等医療機関一覧用!$B:$AO,V$5,FALSE)</f>
        <v>○</v>
      </c>
      <c r="W119" s="291" t="str">
        <f>VLOOKUP($A119,請求書等医療機関一覧用!$B:$AO,W$5,FALSE)</f>
        <v>○</v>
      </c>
      <c r="X119" s="291" t="str">
        <f>VLOOKUP($A119,請求書等医療機関一覧用!$B:$AO,X$5,FALSE)</f>
        <v>○</v>
      </c>
      <c r="Y119" s="291" t="str">
        <f>VLOOKUP($A119,請求書等医療機関一覧用!$B:$AO,Y$5,FALSE)</f>
        <v>○</v>
      </c>
      <c r="Z119" s="281" t="str">
        <f>IF(VLOOKUP($A119,請求書等医療機関一覧用!$B:$AO,Z$5,FALSE)="","",VLOOKUP($A119,請求書等医療機関一覧用!$B:$AO,Z$5,FALSE))</f>
        <v/>
      </c>
      <c r="AA119">
        <f t="shared" si="3"/>
        <v>45</v>
      </c>
    </row>
    <row r="120" spans="1:27" ht="23.25">
      <c r="A120" s="294" t="s">
        <v>724</v>
      </c>
      <c r="B120" s="292" t="str">
        <f>VLOOKUP($A120,請求書等医療機関一覧用!$B:$AO,B$5,FALSE)</f>
        <v>東郷医院</v>
      </c>
      <c r="C120" s="298" t="str">
        <f>VLOOKUP($A120,請求書等医療機関一覧用!$B:$AO,C$5,FALSE)</f>
        <v>館野</v>
      </c>
      <c r="D120" s="291" t="str">
        <f>VLOOKUP($A120,請求書等医療機関一覧用!$B:$AO,D$5,FALSE)</f>
        <v>837-1785</v>
      </c>
      <c r="E120" s="291" t="str">
        <f>VLOOKUP($A120,請求書等医療機関一覧用!$B:$AO,E$5,FALSE)</f>
        <v>×</v>
      </c>
      <c r="F120" s="291" t="str">
        <f>VLOOKUP($A120,請求書等医療機関一覧用!$B:$AO,F$5,FALSE)</f>
        <v>×</v>
      </c>
      <c r="G120" s="291" t="str">
        <f>VLOOKUP($A120,請求書等医療機関一覧用!$B:$AO,G$5,FALSE)</f>
        <v>×</v>
      </c>
      <c r="H120" s="291" t="str">
        <f>VLOOKUP($A120,請求書等医療機関一覧用!$B:$AO,H$5,FALSE)</f>
        <v>×</v>
      </c>
      <c r="I120" s="291" t="str">
        <f>VLOOKUP($A120,請求書等医療機関一覧用!$B:$AO,I$5,FALSE)</f>
        <v>×</v>
      </c>
      <c r="J120" s="291" t="str">
        <f>VLOOKUP($A120,請求書等医療機関一覧用!$B:$AO,J$5,FALSE)</f>
        <v>×</v>
      </c>
      <c r="K120" s="291" t="str">
        <f>VLOOKUP($A120,請求書等医療機関一覧用!$B:$AO,K$5,FALSE)</f>
        <v>×</v>
      </c>
      <c r="L120" s="291" t="str">
        <f>VLOOKUP($A120,請求書等医療機関一覧用!$B:$AO,L$5,FALSE)</f>
        <v>×</v>
      </c>
      <c r="M120" s="291" t="str">
        <f>VLOOKUP($A120,請求書等医療機関一覧用!$B:$AO,M$5,FALSE)</f>
        <v>×</v>
      </c>
      <c r="N120" s="291" t="str">
        <f>VLOOKUP($A120,請求書等医療機関一覧用!$B:$AO,N$5,FALSE)</f>
        <v>×</v>
      </c>
      <c r="O120" s="291" t="str">
        <f>VLOOKUP($A120,請求書等医療機関一覧用!$B:$AO,O$5,FALSE)</f>
        <v>×</v>
      </c>
      <c r="P120" s="291" t="str">
        <f>VLOOKUP($A120,請求書等医療機関一覧用!$B:$AO,P$5,FALSE)</f>
        <v>×</v>
      </c>
      <c r="Q120" s="291" t="str">
        <f>VLOOKUP($A120,請求書等医療機関一覧用!$B:$AO,Q$5,FALSE)</f>
        <v>×</v>
      </c>
      <c r="R120" s="291" t="str">
        <f>VLOOKUP($A120,請求書等医療機関一覧用!$B:$AO,R$5,FALSE)</f>
        <v>×</v>
      </c>
      <c r="S120" s="291" t="str">
        <f>VLOOKUP($A120,請求書等医療機関一覧用!$B:$AO,S$5,FALSE)</f>
        <v>○</v>
      </c>
      <c r="T120" s="291" t="str">
        <f>VLOOKUP($A120,請求書等医療機関一覧用!$B:$AO,T$5,FALSE)</f>
        <v>×</v>
      </c>
      <c r="U120" s="291" t="str">
        <f>VLOOKUP($A120,請求書等医療機関一覧用!$B:$AO,U$5,FALSE)</f>
        <v>○</v>
      </c>
      <c r="V120" s="291" t="str">
        <f>VLOOKUP($A120,請求書等医療機関一覧用!$B:$AO,V$5,FALSE)</f>
        <v>○</v>
      </c>
      <c r="W120" s="291" t="str">
        <f>VLOOKUP($A120,請求書等医療機関一覧用!$B:$AO,W$5,FALSE)</f>
        <v>○</v>
      </c>
      <c r="X120" s="291" t="str">
        <f>VLOOKUP($A120,請求書等医療機関一覧用!$B:$AO,X$5,FALSE)</f>
        <v>○</v>
      </c>
      <c r="Y120" s="291" t="str">
        <f>VLOOKUP($A120,請求書等医療機関一覧用!$B:$AO,Y$5,FALSE)</f>
        <v>○</v>
      </c>
      <c r="Z120" s="281" t="str">
        <f>IF(VLOOKUP($A120,請求書等医療機関一覧用!$B:$AO,Z$5,FALSE)="","",VLOOKUP($A120,請求書等医療機関一覧用!$B:$AO,Z$5,FALSE))</f>
        <v/>
      </c>
      <c r="AA120">
        <f t="shared" si="3"/>
        <v>46</v>
      </c>
    </row>
    <row r="121" spans="1:27" ht="23.25">
      <c r="A121" s="294" t="s">
        <v>728</v>
      </c>
      <c r="B121" s="292" t="str">
        <f>VLOOKUP($A121,請求書等医療機関一覧用!$B:$AO,B$5,FALSE)</f>
        <v>中嶋こどもクリニック</v>
      </c>
      <c r="C121" s="298" t="str">
        <f>VLOOKUP($A121,請求書等医療機関一覧用!$B:$AO,C$5,FALSE)</f>
        <v>苅間</v>
      </c>
      <c r="D121" s="291" t="str">
        <f>VLOOKUP($A121,請求書等医療機関一覧用!$B:$AO,D$5,FALSE)</f>
        <v>895-6027</v>
      </c>
      <c r="E121" s="291" t="str">
        <f>VLOOKUP($A121,請求書等医療機関一覧用!$B:$AO,E$5,FALSE)</f>
        <v>○</v>
      </c>
      <c r="F121" s="291" t="str">
        <f>VLOOKUP($A121,請求書等医療機関一覧用!$B:$AO,F$5,FALSE)</f>
        <v>○</v>
      </c>
      <c r="G121" s="291" t="str">
        <f>VLOOKUP($A121,請求書等医療機関一覧用!$B:$AO,G$5,FALSE)</f>
        <v>○</v>
      </c>
      <c r="H121" s="291" t="str">
        <f>VLOOKUP($A121,請求書等医療機関一覧用!$B:$AO,H$5,FALSE)</f>
        <v>○</v>
      </c>
      <c r="I121" s="291" t="str">
        <f>VLOOKUP($A121,請求書等医療機関一覧用!$B:$AO,I$5,FALSE)</f>
        <v>○</v>
      </c>
      <c r="J121" s="291" t="str">
        <f>VLOOKUP($A121,請求書等医療機関一覧用!$B:$AO,J$5,FALSE)</f>
        <v>○</v>
      </c>
      <c r="K121" s="291" t="str">
        <f>VLOOKUP($A121,請求書等医療機関一覧用!$B:$AO,K$5,FALSE)</f>
        <v>○</v>
      </c>
      <c r="L121" s="291" t="str">
        <f>VLOOKUP($A121,請求書等医療機関一覧用!$B:$AO,L$5,FALSE)</f>
        <v>○</v>
      </c>
      <c r="M121" s="291" t="str">
        <f>VLOOKUP($A121,請求書等医療機関一覧用!$B:$AO,M$5,FALSE)</f>
        <v>○</v>
      </c>
      <c r="N121" s="291" t="str">
        <f>VLOOKUP($A121,請求書等医療機関一覧用!$B:$AO,N$5,FALSE)</f>
        <v>○</v>
      </c>
      <c r="O121" s="291" t="str">
        <f>VLOOKUP($A121,請求書等医療機関一覧用!$B:$AO,O$5,FALSE)</f>
        <v>○</v>
      </c>
      <c r="P121" s="291" t="str">
        <f>VLOOKUP($A121,請求書等医療機関一覧用!$B:$AO,P$5,FALSE)</f>
        <v>×</v>
      </c>
      <c r="Q121" s="291" t="str">
        <f>VLOOKUP($A121,請求書等医療機関一覧用!$B:$AO,Q$5,FALSE)</f>
        <v>×</v>
      </c>
      <c r="R121" s="291" t="str">
        <f>VLOOKUP($A121,請求書等医療機関一覧用!$B:$AO,R$5,FALSE)</f>
        <v>○</v>
      </c>
      <c r="S121" s="291" t="str">
        <f>VLOOKUP($A121,請求書等医療機関一覧用!$B:$AO,S$5,FALSE)</f>
        <v>○</v>
      </c>
      <c r="T121" s="291" t="str">
        <f>VLOOKUP($A121,請求書等医療機関一覧用!$B:$AO,T$5,FALSE)</f>
        <v>○</v>
      </c>
      <c r="U121" s="291" t="str">
        <f>VLOOKUP($A121,請求書等医療機関一覧用!$B:$AO,U$5,FALSE)</f>
        <v>×</v>
      </c>
      <c r="V121" s="291" t="str">
        <f>VLOOKUP($A121,請求書等医療機関一覧用!$B:$AO,V$5,FALSE)</f>
        <v>×</v>
      </c>
      <c r="W121" s="291" t="str">
        <f>VLOOKUP($A121,請求書等医療機関一覧用!$B:$AO,W$5,FALSE)</f>
        <v>×</v>
      </c>
      <c r="X121" s="291" t="str">
        <f>VLOOKUP($A121,請求書等医療機関一覧用!$B:$AO,X$5,FALSE)</f>
        <v>×</v>
      </c>
      <c r="Y121" s="291" t="str">
        <f>VLOOKUP($A121,請求書等医療機関一覧用!$B:$AO,Y$5,FALSE)</f>
        <v>×</v>
      </c>
      <c r="Z121" s="281" t="str">
        <f>IF(VLOOKUP($A121,請求書等医療機関一覧用!$B:$AO,Z$5,FALSE)="","",VLOOKUP($A121,請求書等医療機関一覧用!$B:$AO,Z$5,FALSE))</f>
        <v/>
      </c>
      <c r="AA121">
        <f t="shared" si="3"/>
        <v>47</v>
      </c>
    </row>
    <row r="122" spans="1:27" ht="23.25">
      <c r="A122" s="294" t="s">
        <v>729</v>
      </c>
      <c r="B122" s="292" t="str">
        <f>VLOOKUP($A122,請求書等医療機関一覧用!$B:$AO,B$5,FALSE)</f>
        <v>なかのアイクリニック</v>
      </c>
      <c r="C122" s="298" t="str">
        <f>VLOOKUP($A122,請求書等医療機関一覧用!$B:$AO,C$5,FALSE)</f>
        <v>みどりの</v>
      </c>
      <c r="D122" s="291" t="str">
        <f>VLOOKUP($A122,請求書等医療機関一覧用!$B:$AO,D$5,FALSE)</f>
        <v>846-2297</v>
      </c>
      <c r="E122" s="291" t="str">
        <f>VLOOKUP($A122,請求書等医療機関一覧用!$B:$AO,E$5,FALSE)</f>
        <v>×</v>
      </c>
      <c r="F122" s="291" t="str">
        <f>VLOOKUP($A122,請求書等医療機関一覧用!$B:$AO,F$5,FALSE)</f>
        <v>×</v>
      </c>
      <c r="G122" s="291" t="str">
        <f>VLOOKUP($A122,請求書等医療機関一覧用!$B:$AO,G$5,FALSE)</f>
        <v>×</v>
      </c>
      <c r="H122" s="291" t="str">
        <f>VLOOKUP($A122,請求書等医療機関一覧用!$B:$AO,H$5,FALSE)</f>
        <v>×</v>
      </c>
      <c r="I122" s="291" t="str">
        <f>VLOOKUP($A122,請求書等医療機関一覧用!$B:$AO,I$5,FALSE)</f>
        <v>×</v>
      </c>
      <c r="J122" s="291" t="str">
        <f>VLOOKUP($A122,請求書等医療機関一覧用!$B:$AO,J$5,FALSE)</f>
        <v>×</v>
      </c>
      <c r="K122" s="291" t="str">
        <f>VLOOKUP($A122,請求書等医療機関一覧用!$B:$AO,K$5,FALSE)</f>
        <v>×</v>
      </c>
      <c r="L122" s="291" t="str">
        <f>VLOOKUP($A122,請求書等医療機関一覧用!$B:$AO,L$5,FALSE)</f>
        <v>×</v>
      </c>
      <c r="M122" s="291" t="str">
        <f>VLOOKUP($A122,請求書等医療機関一覧用!$B:$AO,M$5,FALSE)</f>
        <v>×</v>
      </c>
      <c r="N122" s="291" t="str">
        <f>VLOOKUP($A122,請求書等医療機関一覧用!$B:$AO,N$5,FALSE)</f>
        <v>×</v>
      </c>
      <c r="O122" s="291" t="str">
        <f>VLOOKUP($A122,請求書等医療機関一覧用!$B:$AO,O$5,FALSE)</f>
        <v>×</v>
      </c>
      <c r="P122" s="291" t="str">
        <f>VLOOKUP($A122,請求書等医療機関一覧用!$B:$AO,P$5,FALSE)</f>
        <v>×</v>
      </c>
      <c r="Q122" s="291" t="str">
        <f>VLOOKUP($A122,請求書等医療機関一覧用!$B:$AO,Q$5,FALSE)</f>
        <v>×</v>
      </c>
      <c r="R122" s="291" t="str">
        <f>VLOOKUP($A122,請求書等医療機関一覧用!$B:$AO,R$5,FALSE)</f>
        <v>×</v>
      </c>
      <c r="S122" s="291" t="str">
        <f>VLOOKUP($A122,請求書等医療機関一覧用!$B:$AO,S$5,FALSE)</f>
        <v>○</v>
      </c>
      <c r="T122" s="291" t="str">
        <f>VLOOKUP($A122,請求書等医療機関一覧用!$B:$AO,T$5,FALSE)</f>
        <v>×</v>
      </c>
      <c r="U122" s="291" t="str">
        <f>VLOOKUP($A122,請求書等医療機関一覧用!$B:$AO,U$5,FALSE)</f>
        <v>×</v>
      </c>
      <c r="V122" s="291" t="str">
        <f>VLOOKUP($A122,請求書等医療機関一覧用!$B:$AO,V$5,FALSE)</f>
        <v>×</v>
      </c>
      <c r="W122" s="291" t="str">
        <f>VLOOKUP($A122,請求書等医療機関一覧用!$B:$AO,W$5,FALSE)</f>
        <v>×</v>
      </c>
      <c r="X122" s="291" t="str">
        <f>VLOOKUP($A122,請求書等医療機関一覧用!$B:$AO,X$5,FALSE)</f>
        <v>○</v>
      </c>
      <c r="Y122" s="291" t="str">
        <f>VLOOKUP($A122,請求書等医療機関一覧用!$B:$AO,Y$5,FALSE)</f>
        <v>○</v>
      </c>
      <c r="Z122" s="281" t="str">
        <f>IF(VLOOKUP($A122,請求書等医療機関一覧用!$B:$AO,Z$5,FALSE)="","",VLOOKUP($A122,請求書等医療機関一覧用!$B:$AO,Z$5,FALSE))</f>
        <v>小児インフルエンザは小学生以上</v>
      </c>
      <c r="AA122">
        <f t="shared" si="3"/>
        <v>48</v>
      </c>
    </row>
    <row r="123" spans="1:27" ht="23.25">
      <c r="A123" s="294" t="s">
        <v>730</v>
      </c>
      <c r="B123" s="292" t="str">
        <f>VLOOKUP($A123,請求書等医療機関一覧用!$B:$AO,B$5,FALSE)</f>
        <v>なないろキッズクリニック</v>
      </c>
      <c r="C123" s="298" t="str">
        <f>VLOOKUP($A123,請求書等医療機関一覧用!$B:$AO,C$5,FALSE)</f>
        <v>西大沼</v>
      </c>
      <c r="D123" s="291" t="str">
        <f>VLOOKUP($A123,請求書等医療機関一覧用!$B:$AO,D$5,FALSE)</f>
        <v>886-7716</v>
      </c>
      <c r="E123" s="291" t="str">
        <f>VLOOKUP($A123,請求書等医療機関一覧用!$B:$AO,E$5,FALSE)</f>
        <v>○</v>
      </c>
      <c r="F123" s="291" t="str">
        <f>VLOOKUP($A123,請求書等医療機関一覧用!$B:$AO,F$5,FALSE)</f>
        <v>○</v>
      </c>
      <c r="G123" s="291" t="str">
        <f>VLOOKUP($A123,請求書等医療機関一覧用!$B:$AO,G$5,FALSE)</f>
        <v>○</v>
      </c>
      <c r="H123" s="291" t="str">
        <f>VLOOKUP($A123,請求書等医療機関一覧用!$B:$AO,H$5,FALSE)</f>
        <v>○</v>
      </c>
      <c r="I123" s="291" t="str">
        <f>VLOOKUP($A123,請求書等医療機関一覧用!$B:$AO,I$5,FALSE)</f>
        <v>○</v>
      </c>
      <c r="J123" s="291" t="str">
        <f>VLOOKUP($A123,請求書等医療機関一覧用!$B:$AO,J$5,FALSE)</f>
        <v>○</v>
      </c>
      <c r="K123" s="291" t="str">
        <f>VLOOKUP($A123,請求書等医療機関一覧用!$B:$AO,K$5,FALSE)</f>
        <v>○</v>
      </c>
      <c r="L123" s="291" t="str">
        <f>VLOOKUP($A123,請求書等医療機関一覧用!$B:$AO,L$5,FALSE)</f>
        <v>○</v>
      </c>
      <c r="M123" s="291" t="str">
        <f>VLOOKUP($A123,請求書等医療機関一覧用!$B:$AO,M$5,FALSE)</f>
        <v>○</v>
      </c>
      <c r="N123" s="291" t="str">
        <f>VLOOKUP($A123,請求書等医療機関一覧用!$B:$AO,N$5,FALSE)</f>
        <v>○</v>
      </c>
      <c r="O123" s="291" t="str">
        <f>VLOOKUP($A123,請求書等医療機関一覧用!$B:$AO,O$5,FALSE)</f>
        <v>○</v>
      </c>
      <c r="P123" s="291" t="str">
        <f>VLOOKUP($A123,請求書等医療機関一覧用!$B:$AO,P$5,FALSE)</f>
        <v>×</v>
      </c>
      <c r="Q123" s="291" t="str">
        <f>VLOOKUP($A123,請求書等医療機関一覧用!$B:$AO,Q$5,FALSE)</f>
        <v>×</v>
      </c>
      <c r="R123" s="291" t="str">
        <f>VLOOKUP($A123,請求書等医療機関一覧用!$B:$AO,R$5,FALSE)</f>
        <v>○</v>
      </c>
      <c r="S123" s="291" t="str">
        <f>VLOOKUP($A123,請求書等医療機関一覧用!$B:$AO,S$5,FALSE)</f>
        <v>○</v>
      </c>
      <c r="T123" s="291" t="str">
        <f>VLOOKUP($A123,請求書等医療機関一覧用!$B:$AO,T$5,FALSE)</f>
        <v>○</v>
      </c>
      <c r="U123" s="291" t="str">
        <f>VLOOKUP($A123,請求書等医療機関一覧用!$B:$AO,U$5,FALSE)</f>
        <v>×</v>
      </c>
      <c r="V123" s="291" t="str">
        <f>VLOOKUP($A123,請求書等医療機関一覧用!$B:$AO,V$5,FALSE)</f>
        <v>×</v>
      </c>
      <c r="W123" s="291" t="str">
        <f>VLOOKUP($A123,請求書等医療機関一覧用!$B:$AO,W$5,FALSE)</f>
        <v>×</v>
      </c>
      <c r="X123" s="291" t="str">
        <f>VLOOKUP($A123,請求書等医療機関一覧用!$B:$AO,X$5,FALSE)</f>
        <v>×</v>
      </c>
      <c r="Y123" s="291" t="str">
        <f>VLOOKUP($A123,請求書等医療機関一覧用!$B:$AO,Y$5,FALSE)</f>
        <v>×</v>
      </c>
      <c r="Z123" s="281" t="str">
        <f>IF(VLOOKUP($A123,請求書等医療機関一覧用!$B:$AO,Z$5,FALSE)="","",VLOOKUP($A123,請求書等医療機関一覧用!$B:$AO,Z$5,FALSE))</f>
        <v/>
      </c>
      <c r="AA123">
        <f t="shared" si="3"/>
        <v>49</v>
      </c>
    </row>
    <row r="124" spans="1:27" ht="23.25">
      <c r="A124" s="294" t="s">
        <v>731</v>
      </c>
      <c r="B124" s="292" t="str">
        <f>VLOOKUP($A124,請求書等医療機関一覧用!$B:$AO,B$5,FALSE)</f>
        <v>なないろもあバースクリニック</v>
      </c>
      <c r="C124" s="298" t="str">
        <f>VLOOKUP($A124,請求書等医療機関一覧用!$B:$AO,C$5,FALSE)</f>
        <v>西大沼</v>
      </c>
      <c r="D124" s="291" t="str">
        <f>VLOOKUP($A124,請求書等医療機関一覧用!$B:$AO,D$5,FALSE)</f>
        <v>886-3541</v>
      </c>
      <c r="E124" s="291" t="str">
        <f>VLOOKUP($A124,請求書等医療機関一覧用!$B:$AO,E$5,FALSE)</f>
        <v>×</v>
      </c>
      <c r="F124" s="291" t="str">
        <f>VLOOKUP($A124,請求書等医療機関一覧用!$B:$AO,F$5,FALSE)</f>
        <v>×</v>
      </c>
      <c r="G124" s="291" t="str">
        <f>VLOOKUP($A124,請求書等医療機関一覧用!$B:$AO,G$5,FALSE)</f>
        <v>×</v>
      </c>
      <c r="H124" s="291" t="str">
        <f>VLOOKUP($A124,請求書等医療機関一覧用!$B:$AO,H$5,FALSE)</f>
        <v>×</v>
      </c>
      <c r="I124" s="291" t="str">
        <f>VLOOKUP($A124,請求書等医療機関一覧用!$B:$AO,I$5,FALSE)</f>
        <v>×</v>
      </c>
      <c r="J124" s="291" t="str">
        <f>VLOOKUP($A124,請求書等医療機関一覧用!$B:$AO,J$5,FALSE)</f>
        <v>×</v>
      </c>
      <c r="K124" s="291" t="str">
        <f>VLOOKUP($A124,請求書等医療機関一覧用!$B:$AO,K$5,FALSE)</f>
        <v>×</v>
      </c>
      <c r="L124" s="291" t="str">
        <f>VLOOKUP($A124,請求書等医療機関一覧用!$B:$AO,L$5,FALSE)</f>
        <v>×</v>
      </c>
      <c r="M124" s="291" t="str">
        <f>VLOOKUP($A124,請求書等医療機関一覧用!$B:$AO,M$5,FALSE)</f>
        <v>×</v>
      </c>
      <c r="N124" s="291" t="str">
        <f>VLOOKUP($A124,請求書等医療機関一覧用!$B:$AO,N$5,FALSE)</f>
        <v>×</v>
      </c>
      <c r="O124" s="291" t="str">
        <f>VLOOKUP($A124,請求書等医療機関一覧用!$B:$AO,O$5,FALSE)</f>
        <v>×</v>
      </c>
      <c r="P124" s="291" t="str">
        <f>VLOOKUP($A124,請求書等医療機関一覧用!$B:$AO,P$5,FALSE)</f>
        <v>×</v>
      </c>
      <c r="Q124" s="291" t="str">
        <f>VLOOKUP($A124,請求書等医療機関一覧用!$B:$AO,Q$5,FALSE)</f>
        <v>○</v>
      </c>
      <c r="R124" s="291" t="str">
        <f>VLOOKUP($A124,請求書等医療機関一覧用!$B:$AO,R$5,FALSE)</f>
        <v>○</v>
      </c>
      <c r="S124" s="291" t="str">
        <f>VLOOKUP($A124,請求書等医療機関一覧用!$B:$AO,S$5,FALSE)</f>
        <v>×</v>
      </c>
      <c r="T124" s="291" t="str">
        <f>VLOOKUP($A124,請求書等医療機関一覧用!$B:$AO,T$5,FALSE)</f>
        <v>×</v>
      </c>
      <c r="U124" s="291" t="str">
        <f>VLOOKUP($A124,請求書等医療機関一覧用!$B:$AO,U$5,FALSE)</f>
        <v>×</v>
      </c>
      <c r="V124" s="291" t="str">
        <f>VLOOKUP($A124,請求書等医療機関一覧用!$B:$AO,V$5,FALSE)</f>
        <v>×</v>
      </c>
      <c r="W124" s="291" t="str">
        <f>VLOOKUP($A124,請求書等医療機関一覧用!$B:$AO,W$5,FALSE)</f>
        <v>×</v>
      </c>
      <c r="X124" s="291" t="str">
        <f>VLOOKUP($A124,請求書等医療機関一覧用!$B:$AO,X$5,FALSE)</f>
        <v>×</v>
      </c>
      <c r="Y124" s="291" t="str">
        <f>VLOOKUP($A124,請求書等医療機関一覧用!$B:$AO,Y$5,FALSE)</f>
        <v>×</v>
      </c>
      <c r="Z124" s="281" t="str">
        <f>IF(VLOOKUP($A124,請求書等医療機関一覧用!$B:$AO,Z$5,FALSE)="","",VLOOKUP($A124,請求書等医療機関一覧用!$B:$AO,Z$5,FALSE))</f>
        <v/>
      </c>
      <c r="AA124">
        <f t="shared" si="3"/>
        <v>50</v>
      </c>
    </row>
    <row r="125" spans="1:27" ht="23.25">
      <c r="A125" s="294" t="s">
        <v>732</v>
      </c>
      <c r="B125" s="292" t="str">
        <f>VLOOKUP($A125,請求書等医療機関一覧用!$B:$AO,B$5,FALSE)</f>
        <v>なないろレディースクリニック</v>
      </c>
      <c r="C125" s="298" t="str">
        <f>VLOOKUP($A125,請求書等医療機関一覧用!$B:$AO,C$5,FALSE)</f>
        <v>西大沼</v>
      </c>
      <c r="D125" s="291" t="str">
        <f>VLOOKUP($A125,請求書等医療機関一覧用!$B:$AO,D$5,FALSE)</f>
        <v>860-7716</v>
      </c>
      <c r="E125" s="291" t="str">
        <f>VLOOKUP($A125,請求書等医療機関一覧用!$B:$AO,E$5,FALSE)</f>
        <v>×</v>
      </c>
      <c r="F125" s="291" t="str">
        <f>VLOOKUP($A125,請求書等医療機関一覧用!$B:$AO,F$5,FALSE)</f>
        <v>×</v>
      </c>
      <c r="G125" s="291" t="str">
        <f>VLOOKUP($A125,請求書等医療機関一覧用!$B:$AO,G$5,FALSE)</f>
        <v>×</v>
      </c>
      <c r="H125" s="291" t="str">
        <f>VLOOKUP($A125,請求書等医療機関一覧用!$B:$AO,H$5,FALSE)</f>
        <v>×</v>
      </c>
      <c r="I125" s="291" t="str">
        <f>VLOOKUP($A125,請求書等医療機関一覧用!$B:$AO,I$5,FALSE)</f>
        <v>×</v>
      </c>
      <c r="J125" s="291" t="str">
        <f>VLOOKUP($A125,請求書等医療機関一覧用!$B:$AO,J$5,FALSE)</f>
        <v>×</v>
      </c>
      <c r="K125" s="291" t="str">
        <f>VLOOKUP($A125,請求書等医療機関一覧用!$B:$AO,K$5,FALSE)</f>
        <v>×</v>
      </c>
      <c r="L125" s="291" t="str">
        <f>VLOOKUP($A125,請求書等医療機関一覧用!$B:$AO,L$5,FALSE)</f>
        <v>×</v>
      </c>
      <c r="M125" s="291" t="str">
        <f>VLOOKUP($A125,請求書等医療機関一覧用!$B:$AO,M$5,FALSE)</f>
        <v>×</v>
      </c>
      <c r="N125" s="291" t="str">
        <f>VLOOKUP($A125,請求書等医療機関一覧用!$B:$AO,N$5,FALSE)</f>
        <v>×</v>
      </c>
      <c r="O125" s="291" t="str">
        <f>VLOOKUP($A125,請求書等医療機関一覧用!$B:$AO,O$5,FALSE)</f>
        <v>×</v>
      </c>
      <c r="P125" s="291" t="str">
        <f>VLOOKUP($A125,請求書等医療機関一覧用!$B:$AO,P$5,FALSE)</f>
        <v>×</v>
      </c>
      <c r="Q125" s="291" t="str">
        <f>VLOOKUP($A125,請求書等医療機関一覧用!$B:$AO,Q$5,FALSE)</f>
        <v>○</v>
      </c>
      <c r="R125" s="291" t="str">
        <f>VLOOKUP($A125,請求書等医療機関一覧用!$B:$AO,R$5,FALSE)</f>
        <v>○</v>
      </c>
      <c r="S125" s="291" t="str">
        <f>VLOOKUP($A125,請求書等医療機関一覧用!$B:$AO,S$5,FALSE)</f>
        <v>×</v>
      </c>
      <c r="T125" s="291" t="str">
        <f>VLOOKUP($A125,請求書等医療機関一覧用!$B:$AO,T$5,FALSE)</f>
        <v>×</v>
      </c>
      <c r="U125" s="291" t="str">
        <f>VLOOKUP($A125,請求書等医療機関一覧用!$B:$AO,U$5,FALSE)</f>
        <v>×</v>
      </c>
      <c r="V125" s="291" t="str">
        <f>VLOOKUP($A125,請求書等医療機関一覧用!$B:$AO,V$5,FALSE)</f>
        <v>×</v>
      </c>
      <c r="W125" s="291" t="str">
        <f>VLOOKUP($A125,請求書等医療機関一覧用!$B:$AO,W$5,FALSE)</f>
        <v>×</v>
      </c>
      <c r="X125" s="291" t="str">
        <f>VLOOKUP($A125,請求書等医療機関一覧用!$B:$AO,X$5,FALSE)</f>
        <v>×</v>
      </c>
      <c r="Y125" s="291" t="str">
        <f>VLOOKUP($A125,請求書等医療機関一覧用!$B:$AO,Y$5,FALSE)</f>
        <v>×</v>
      </c>
      <c r="Z125" s="281" t="str">
        <f>IF(VLOOKUP($A125,請求書等医療機関一覧用!$B:$AO,Z$5,FALSE)="","",VLOOKUP($A125,請求書等医療機関一覧用!$B:$AO,Z$5,FALSE))</f>
        <v/>
      </c>
      <c r="AA125">
        <f t="shared" si="3"/>
        <v>51</v>
      </c>
    </row>
    <row r="126" spans="1:27" ht="23.25">
      <c r="A126" s="294" t="s">
        <v>734</v>
      </c>
      <c r="B126" s="292" t="str">
        <f>VLOOKUP($A126,請求書等医療機関一覧用!$B:$AO,B$5,FALSE)</f>
        <v>成島クリニック</v>
      </c>
      <c r="C126" s="298" t="str">
        <f>VLOOKUP($A126,請求書等医療機関一覧用!$B:$AO,C$5,FALSE)</f>
        <v>館野</v>
      </c>
      <c r="D126" s="291" t="str">
        <f>VLOOKUP($A126,請求書等医療機関一覧用!$B:$AO,D$5,FALSE)</f>
        <v>839-2170</v>
      </c>
      <c r="E126" s="291" t="str">
        <f>VLOOKUP($A126,請求書等医療機関一覧用!$B:$AO,E$5,FALSE)</f>
        <v>×</v>
      </c>
      <c r="F126" s="291" t="str">
        <f>VLOOKUP($A126,請求書等医療機関一覧用!$B:$AO,F$5,FALSE)</f>
        <v>×</v>
      </c>
      <c r="G126" s="291" t="str">
        <f>VLOOKUP($A126,請求書等医療機関一覧用!$B:$AO,G$5,FALSE)</f>
        <v>×</v>
      </c>
      <c r="H126" s="291" t="str">
        <f>VLOOKUP($A126,請求書等医療機関一覧用!$B:$AO,H$5,FALSE)</f>
        <v>×</v>
      </c>
      <c r="I126" s="291" t="str">
        <f>VLOOKUP($A126,請求書等医療機関一覧用!$B:$AO,I$5,FALSE)</f>
        <v>×</v>
      </c>
      <c r="J126" s="291" t="str">
        <f>VLOOKUP($A126,請求書等医療機関一覧用!$B:$AO,J$5,FALSE)</f>
        <v>×</v>
      </c>
      <c r="K126" s="291" t="str">
        <f>VLOOKUP($A126,請求書等医療機関一覧用!$B:$AO,K$5,FALSE)</f>
        <v>×</v>
      </c>
      <c r="L126" s="291" t="str">
        <f>VLOOKUP($A126,請求書等医療機関一覧用!$B:$AO,L$5,FALSE)</f>
        <v>×</v>
      </c>
      <c r="M126" s="291" t="str">
        <f>VLOOKUP($A126,請求書等医療機関一覧用!$B:$AO,M$5,FALSE)</f>
        <v>×</v>
      </c>
      <c r="N126" s="291" t="str">
        <f>VLOOKUP($A126,請求書等医療機関一覧用!$B:$AO,N$5,FALSE)</f>
        <v>×</v>
      </c>
      <c r="O126" s="291" t="str">
        <f>VLOOKUP($A126,請求書等医療機関一覧用!$B:$AO,O$5,FALSE)</f>
        <v>×</v>
      </c>
      <c r="P126" s="291" t="str">
        <f>VLOOKUP($A126,請求書等医療機関一覧用!$B:$AO,P$5,FALSE)</f>
        <v>×</v>
      </c>
      <c r="Q126" s="291" t="str">
        <f>VLOOKUP($A126,請求書等医療機関一覧用!$B:$AO,Q$5,FALSE)</f>
        <v>×</v>
      </c>
      <c r="R126" s="291" t="str">
        <f>VLOOKUP($A126,請求書等医療機関一覧用!$B:$AO,R$5,FALSE)</f>
        <v>×</v>
      </c>
      <c r="S126" s="291" t="str">
        <f>VLOOKUP($A126,請求書等医療機関一覧用!$B:$AO,S$5,FALSE)</f>
        <v>○</v>
      </c>
      <c r="T126" s="291" t="str">
        <f>VLOOKUP($A126,請求書等医療機関一覧用!$B:$AO,T$5,FALSE)</f>
        <v>×</v>
      </c>
      <c r="U126" s="291" t="str">
        <f>VLOOKUP($A126,請求書等医療機関一覧用!$B:$AO,U$5,FALSE)</f>
        <v>○</v>
      </c>
      <c r="V126" s="291" t="str">
        <f>VLOOKUP($A126,請求書等医療機関一覧用!$B:$AO,V$5,FALSE)</f>
        <v>○</v>
      </c>
      <c r="W126" s="291" t="str">
        <f>VLOOKUP($A126,請求書等医療機関一覧用!$B:$AO,W$5,FALSE)</f>
        <v>○</v>
      </c>
      <c r="X126" s="291" t="str">
        <f>VLOOKUP($A126,請求書等医療機関一覧用!$B:$AO,X$5,FALSE)</f>
        <v>○</v>
      </c>
      <c r="Y126" s="291" t="str">
        <f>VLOOKUP($A126,請求書等医療機関一覧用!$B:$AO,Y$5,FALSE)</f>
        <v>○</v>
      </c>
      <c r="Z126" s="281" t="str">
        <f>IF(VLOOKUP($A126,請求書等医療機関一覧用!$B:$AO,Z$5,FALSE)="","",VLOOKUP($A126,請求書等医療機関一覧用!$B:$AO,Z$5,FALSE))</f>
        <v/>
      </c>
      <c r="AA126">
        <f t="shared" si="3"/>
        <v>52</v>
      </c>
    </row>
    <row r="127" spans="1:27" ht="23.25">
      <c r="A127" s="294" t="s">
        <v>735</v>
      </c>
      <c r="B127" s="292" t="str">
        <f>VLOOKUP($A127,請求書等医療機関一覧用!$B:$AO,B$5,FALSE)</f>
        <v>二の宮越智クリニック</v>
      </c>
      <c r="C127" s="298" t="str">
        <f>VLOOKUP($A127,請求書等医療機関一覧用!$B:$AO,C$5,FALSE)</f>
        <v>松野木</v>
      </c>
      <c r="D127" s="291" t="str">
        <f>VLOOKUP($A127,請求書等医療機関一覧用!$B:$AO,D$5,FALSE)</f>
        <v>855-6688</v>
      </c>
      <c r="E127" s="291" t="str">
        <f>VLOOKUP($A127,請求書等医療機関一覧用!$B:$AO,E$5,FALSE)</f>
        <v>○</v>
      </c>
      <c r="F127" s="291" t="str">
        <f>VLOOKUP($A127,請求書等医療機関一覧用!$B:$AO,F$5,FALSE)</f>
        <v>○</v>
      </c>
      <c r="G127" s="291" t="str">
        <f>VLOOKUP($A127,請求書等医療機関一覧用!$B:$AO,G$5,FALSE)</f>
        <v>○</v>
      </c>
      <c r="H127" s="291" t="str">
        <f>VLOOKUP($A127,請求書等医療機関一覧用!$B:$AO,H$5,FALSE)</f>
        <v>○</v>
      </c>
      <c r="I127" s="291" t="str">
        <f>VLOOKUP($A127,請求書等医療機関一覧用!$B:$AO,I$5,FALSE)</f>
        <v>○</v>
      </c>
      <c r="J127" s="291" t="str">
        <f>VLOOKUP($A127,請求書等医療機関一覧用!$B:$AO,J$5,FALSE)</f>
        <v>○</v>
      </c>
      <c r="K127" s="291" t="str">
        <f>VLOOKUP($A127,請求書等医療機関一覧用!$B:$AO,K$5,FALSE)</f>
        <v>○</v>
      </c>
      <c r="L127" s="291" t="str">
        <f>VLOOKUP($A127,請求書等医療機関一覧用!$B:$AO,L$5,FALSE)</f>
        <v>○</v>
      </c>
      <c r="M127" s="291" t="str">
        <f>VLOOKUP($A127,請求書等医療機関一覧用!$B:$AO,M$5,FALSE)</f>
        <v>○</v>
      </c>
      <c r="N127" s="291" t="str">
        <f>VLOOKUP($A127,請求書等医療機関一覧用!$B:$AO,N$5,FALSE)</f>
        <v>○</v>
      </c>
      <c r="O127" s="291" t="str">
        <f>VLOOKUP($A127,請求書等医療機関一覧用!$B:$AO,O$5,FALSE)</f>
        <v>○</v>
      </c>
      <c r="P127" s="291" t="str">
        <f>VLOOKUP($A127,請求書等医療機関一覧用!$B:$AO,P$5,FALSE)</f>
        <v>○</v>
      </c>
      <c r="Q127" s="291" t="str">
        <f>VLOOKUP($A127,請求書等医療機関一覧用!$B:$AO,Q$5,FALSE)</f>
        <v>○</v>
      </c>
      <c r="R127" s="291" t="str">
        <f>VLOOKUP($A127,請求書等医療機関一覧用!$B:$AO,R$5,FALSE)</f>
        <v>○</v>
      </c>
      <c r="S127" s="291" t="str">
        <f>VLOOKUP($A127,請求書等医療機関一覧用!$B:$AO,S$5,FALSE)</f>
        <v>○</v>
      </c>
      <c r="T127" s="291" t="str">
        <f>VLOOKUP($A127,請求書等医療機関一覧用!$B:$AO,T$5,FALSE)</f>
        <v>○</v>
      </c>
      <c r="U127" s="291" t="str">
        <f>VLOOKUP($A127,請求書等医療機関一覧用!$B:$AO,U$5,FALSE)</f>
        <v>○</v>
      </c>
      <c r="V127" s="291" t="str">
        <f>VLOOKUP($A127,請求書等医療機関一覧用!$B:$AO,V$5,FALSE)</f>
        <v>○</v>
      </c>
      <c r="W127" s="291" t="str">
        <f>VLOOKUP($A127,請求書等医療機関一覧用!$B:$AO,W$5,FALSE)</f>
        <v>○</v>
      </c>
      <c r="X127" s="291" t="str">
        <f>VLOOKUP($A127,請求書等医療機関一覧用!$B:$AO,X$5,FALSE)</f>
        <v>○</v>
      </c>
      <c r="Y127" s="291" t="str">
        <f>VLOOKUP($A127,請求書等医療機関一覧用!$B:$AO,Y$5,FALSE)</f>
        <v>○</v>
      </c>
      <c r="Z127" s="281" t="str">
        <f>IF(VLOOKUP($A127,請求書等医療機関一覧用!$B:$AO,Z$5,FALSE)="","",VLOOKUP($A127,請求書等医療機関一覧用!$B:$AO,Z$5,FALSE))</f>
        <v/>
      </c>
      <c r="AA127">
        <f t="shared" si="3"/>
        <v>53</v>
      </c>
    </row>
    <row r="128" spans="1:27" ht="23.25">
      <c r="A128" s="294" t="s">
        <v>736</v>
      </c>
      <c r="B128" s="292" t="str">
        <f>VLOOKUP($A128,請求書等医療機関一覧用!$B:$AO,B$5,FALSE)</f>
        <v>沼尻整形外科・胃腸科</v>
      </c>
      <c r="C128" s="298" t="str">
        <f>VLOOKUP($A128,請求書等医療機関一覧用!$B:$AO,C$5,FALSE)</f>
        <v>谷田部</v>
      </c>
      <c r="D128" s="291" t="str">
        <f>VLOOKUP($A128,請求書等医療機関一覧用!$B:$AO,D$5,FALSE)</f>
        <v>838-0203</v>
      </c>
      <c r="E128" s="291" t="str">
        <f>VLOOKUP($A128,請求書等医療機関一覧用!$B:$AO,E$5,FALSE)</f>
        <v>×</v>
      </c>
      <c r="F128" s="291" t="str">
        <f>VLOOKUP($A128,請求書等医療機関一覧用!$B:$AO,F$5,FALSE)</f>
        <v>×</v>
      </c>
      <c r="G128" s="291" t="str">
        <f>VLOOKUP($A128,請求書等医療機関一覧用!$B:$AO,G$5,FALSE)</f>
        <v>×</v>
      </c>
      <c r="H128" s="291" t="str">
        <f>VLOOKUP($A128,請求書等医療機関一覧用!$B:$AO,H$5,FALSE)</f>
        <v>×</v>
      </c>
      <c r="I128" s="291" t="str">
        <f>VLOOKUP($A128,請求書等医療機関一覧用!$B:$AO,I$5,FALSE)</f>
        <v>×</v>
      </c>
      <c r="J128" s="291" t="str">
        <f>VLOOKUP($A128,請求書等医療機関一覧用!$B:$AO,J$5,FALSE)</f>
        <v>×</v>
      </c>
      <c r="K128" s="291" t="str">
        <f>VLOOKUP($A128,請求書等医療機関一覧用!$B:$AO,K$5,FALSE)</f>
        <v>×</v>
      </c>
      <c r="L128" s="291" t="str">
        <f>VLOOKUP($A128,請求書等医療機関一覧用!$B:$AO,L$5,FALSE)</f>
        <v>×</v>
      </c>
      <c r="M128" s="291" t="str">
        <f>VLOOKUP($A128,請求書等医療機関一覧用!$B:$AO,M$5,FALSE)</f>
        <v>×</v>
      </c>
      <c r="N128" s="291" t="str">
        <f>VLOOKUP($A128,請求書等医療機関一覧用!$B:$AO,N$5,FALSE)</f>
        <v>×</v>
      </c>
      <c r="O128" s="291" t="str">
        <f>VLOOKUP($A128,請求書等医療機関一覧用!$B:$AO,O$5,FALSE)</f>
        <v>×</v>
      </c>
      <c r="P128" s="291" t="str">
        <f>VLOOKUP($A128,請求書等医療機関一覧用!$B:$AO,P$5,FALSE)</f>
        <v>×</v>
      </c>
      <c r="Q128" s="291" t="str">
        <f>VLOOKUP($A128,請求書等医療機関一覧用!$B:$AO,Q$5,FALSE)</f>
        <v>×</v>
      </c>
      <c r="R128" s="291" t="str">
        <f>VLOOKUP($A128,請求書等医療機関一覧用!$B:$AO,R$5,FALSE)</f>
        <v>×</v>
      </c>
      <c r="S128" s="291" t="str">
        <f>VLOOKUP($A128,請求書等医療機関一覧用!$B:$AO,S$5,FALSE)</f>
        <v>×</v>
      </c>
      <c r="T128" s="291" t="str">
        <f>VLOOKUP($A128,請求書等医療機関一覧用!$B:$AO,T$5,FALSE)</f>
        <v>×</v>
      </c>
      <c r="U128" s="291" t="str">
        <f>VLOOKUP($A128,請求書等医療機関一覧用!$B:$AO,U$5,FALSE)</f>
        <v>○</v>
      </c>
      <c r="V128" s="291" t="str">
        <f>VLOOKUP($A128,請求書等医療機関一覧用!$B:$AO,V$5,FALSE)</f>
        <v>×</v>
      </c>
      <c r="W128" s="291" t="str">
        <f>VLOOKUP($A128,請求書等医療機関一覧用!$B:$AO,W$5,FALSE)</f>
        <v>×</v>
      </c>
      <c r="X128" s="291" t="str">
        <f>VLOOKUP($A128,請求書等医療機関一覧用!$B:$AO,X$5,FALSE)</f>
        <v>○</v>
      </c>
      <c r="Y128" s="291" t="str">
        <f>VLOOKUP($A128,請求書等医療機関一覧用!$B:$AO,Y$5,FALSE)</f>
        <v>○</v>
      </c>
      <c r="Z128" s="281" t="str">
        <f>IF(VLOOKUP($A128,請求書等医療機関一覧用!$B:$AO,Z$5,FALSE)="","",VLOOKUP($A128,請求書等医療機関一覧用!$B:$AO,Z$5,FALSE))</f>
        <v/>
      </c>
      <c r="AA128">
        <f t="shared" si="3"/>
        <v>54</v>
      </c>
    </row>
    <row r="129" spans="1:27" ht="23.25">
      <c r="A129" s="294" t="s">
        <v>737</v>
      </c>
      <c r="B129" s="292" t="str">
        <f>VLOOKUP($A129,請求書等医療機関一覧用!$B:$AO,B$5,FALSE)</f>
        <v>根本クリニック</v>
      </c>
      <c r="C129" s="298" t="str">
        <f>VLOOKUP($A129,請求書等医療機関一覧用!$B:$AO,C$5,FALSE)</f>
        <v>鬼ケ窪</v>
      </c>
      <c r="D129" s="291" t="str">
        <f>VLOOKUP($A129,請求書等医療機関一覧用!$B:$AO,D$5,FALSE)</f>
        <v>847-0550</v>
      </c>
      <c r="E129" s="291" t="str">
        <f>VLOOKUP($A129,請求書等医療機関一覧用!$B:$AO,E$5,FALSE)</f>
        <v>×</v>
      </c>
      <c r="F129" s="291" t="str">
        <f>VLOOKUP($A129,請求書等医療機関一覧用!$B:$AO,F$5,FALSE)</f>
        <v>×</v>
      </c>
      <c r="G129" s="291" t="str">
        <f>VLOOKUP($A129,請求書等医療機関一覧用!$B:$AO,G$5,FALSE)</f>
        <v>×</v>
      </c>
      <c r="H129" s="291" t="str">
        <f>VLOOKUP($A129,請求書等医療機関一覧用!$B:$AO,H$5,FALSE)</f>
        <v>×</v>
      </c>
      <c r="I129" s="291" t="str">
        <f>VLOOKUP($A129,請求書等医療機関一覧用!$B:$AO,I$5,FALSE)</f>
        <v>×</v>
      </c>
      <c r="J129" s="291" t="str">
        <f>VLOOKUP($A129,請求書等医療機関一覧用!$B:$AO,J$5,FALSE)</f>
        <v>×</v>
      </c>
      <c r="K129" s="291" t="str">
        <f>VLOOKUP($A129,請求書等医療機関一覧用!$B:$AO,K$5,FALSE)</f>
        <v>×</v>
      </c>
      <c r="L129" s="291" t="str">
        <f>VLOOKUP($A129,請求書等医療機関一覧用!$B:$AO,L$5,FALSE)</f>
        <v>×</v>
      </c>
      <c r="M129" s="291" t="str">
        <f>VLOOKUP($A129,請求書等医療機関一覧用!$B:$AO,M$5,FALSE)</f>
        <v>×</v>
      </c>
      <c r="N129" s="291" t="str">
        <f>VLOOKUP($A129,請求書等医療機関一覧用!$B:$AO,N$5,FALSE)</f>
        <v>×</v>
      </c>
      <c r="O129" s="291" t="str">
        <f>VLOOKUP($A129,請求書等医療機関一覧用!$B:$AO,O$5,FALSE)</f>
        <v>×</v>
      </c>
      <c r="P129" s="291" t="str">
        <f>VLOOKUP($A129,請求書等医療機関一覧用!$B:$AO,P$5,FALSE)</f>
        <v>×</v>
      </c>
      <c r="Q129" s="291" t="str">
        <f>VLOOKUP($A129,請求書等医療機関一覧用!$B:$AO,Q$5,FALSE)</f>
        <v>×</v>
      </c>
      <c r="R129" s="291" t="str">
        <f>VLOOKUP($A129,請求書等医療機関一覧用!$B:$AO,R$5,FALSE)</f>
        <v>×</v>
      </c>
      <c r="S129" s="291" t="str">
        <f>VLOOKUP($A129,請求書等医療機関一覧用!$B:$AO,S$5,FALSE)</f>
        <v>○</v>
      </c>
      <c r="T129" s="291" t="str">
        <f>VLOOKUP($A129,請求書等医療機関一覧用!$B:$AO,T$5,FALSE)</f>
        <v>×</v>
      </c>
      <c r="U129" s="291" t="str">
        <f>VLOOKUP($A129,請求書等医療機関一覧用!$B:$AO,U$5,FALSE)</f>
        <v>○</v>
      </c>
      <c r="V129" s="291" t="str">
        <f>VLOOKUP($A129,請求書等医療機関一覧用!$B:$AO,V$5,FALSE)</f>
        <v>○</v>
      </c>
      <c r="W129" s="291" t="str">
        <f>VLOOKUP($A129,請求書等医療機関一覧用!$B:$AO,W$5,FALSE)</f>
        <v>○</v>
      </c>
      <c r="X129" s="291" t="str">
        <f>VLOOKUP($A129,請求書等医療機関一覧用!$B:$AO,X$5,FALSE)</f>
        <v>○</v>
      </c>
      <c r="Y129" s="291" t="str">
        <f>VLOOKUP($A129,請求書等医療機関一覧用!$B:$AO,Y$5,FALSE)</f>
        <v>○</v>
      </c>
      <c r="Z129" s="281" t="str">
        <f>IF(VLOOKUP($A129,請求書等医療機関一覧用!$B:$AO,Z$5,FALSE)="","",VLOOKUP($A129,請求書等医療機関一覧用!$B:$AO,Z$5,FALSE))</f>
        <v>かかりつけの方のみ</v>
      </c>
      <c r="AA129">
        <f t="shared" si="3"/>
        <v>55</v>
      </c>
    </row>
    <row r="130" spans="1:27" ht="28.5">
      <c r="A130" s="294" t="s">
        <v>740</v>
      </c>
      <c r="B130" s="280" t="str">
        <f>VLOOKUP($A130,請求書等医療機関一覧用!$B:$AO,B$5,FALSE)</f>
        <v>B-leafメディカル内科小児科クリニック</v>
      </c>
      <c r="C130" s="298" t="str">
        <f>VLOOKUP($A130,請求書等医療機関一覧用!$B:$AO,C$5,FALSE)</f>
        <v>小野崎</v>
      </c>
      <c r="D130" s="291" t="str">
        <f>VLOOKUP($A130,請求書等医療機関一覧用!$B:$AO,D$5,FALSE)</f>
        <v>869-8317</v>
      </c>
      <c r="E130" s="291" t="str">
        <f>VLOOKUP($A130,請求書等医療機関一覧用!$B:$AO,E$5,FALSE)</f>
        <v>○</v>
      </c>
      <c r="F130" s="291" t="str">
        <f>VLOOKUP($A130,請求書等医療機関一覧用!$B:$AO,F$5,FALSE)</f>
        <v>○</v>
      </c>
      <c r="G130" s="291" t="str">
        <f>VLOOKUP($A130,請求書等医療機関一覧用!$B:$AO,G$5,FALSE)</f>
        <v>○</v>
      </c>
      <c r="H130" s="291" t="str">
        <f>VLOOKUP($A130,請求書等医療機関一覧用!$B:$AO,H$5,FALSE)</f>
        <v>○</v>
      </c>
      <c r="I130" s="291" t="str">
        <f>VLOOKUP($A130,請求書等医療機関一覧用!$B:$AO,I$5,FALSE)</f>
        <v>○</v>
      </c>
      <c r="J130" s="291" t="str">
        <f>VLOOKUP($A130,請求書等医療機関一覧用!$B:$AO,J$5,FALSE)</f>
        <v>○</v>
      </c>
      <c r="K130" s="291" t="str">
        <f>VLOOKUP($A130,請求書等医療機関一覧用!$B:$AO,K$5,FALSE)</f>
        <v>×</v>
      </c>
      <c r="L130" s="291" t="str">
        <f>VLOOKUP($A130,請求書等医療機関一覧用!$B:$AO,L$5,FALSE)</f>
        <v>○</v>
      </c>
      <c r="M130" s="291" t="str">
        <f>VLOOKUP($A130,請求書等医療機関一覧用!$B:$AO,M$5,FALSE)</f>
        <v>○</v>
      </c>
      <c r="N130" s="291" t="str">
        <f>VLOOKUP($A130,請求書等医療機関一覧用!$B:$AO,N$5,FALSE)</f>
        <v>○</v>
      </c>
      <c r="O130" s="291" t="str">
        <f>VLOOKUP($A130,請求書等医療機関一覧用!$B:$AO,O$5,FALSE)</f>
        <v>○</v>
      </c>
      <c r="P130" s="291" t="str">
        <f>VLOOKUP($A130,請求書等医療機関一覧用!$B:$AO,P$5,FALSE)</f>
        <v>○</v>
      </c>
      <c r="Q130" s="291" t="str">
        <f>VLOOKUP($A130,請求書等医療機関一覧用!$B:$AO,Q$5,FALSE)</f>
        <v>○</v>
      </c>
      <c r="R130" s="291" t="str">
        <f>VLOOKUP($A130,請求書等医療機関一覧用!$B:$AO,R$5,FALSE)</f>
        <v>○</v>
      </c>
      <c r="S130" s="291" t="str">
        <f>VLOOKUP($A130,請求書等医療機関一覧用!$B:$AO,S$5,FALSE)</f>
        <v>○</v>
      </c>
      <c r="T130" s="291" t="str">
        <f>VLOOKUP($A130,請求書等医療機関一覧用!$B:$AO,T$5,FALSE)</f>
        <v>○</v>
      </c>
      <c r="U130" s="291" t="str">
        <f>VLOOKUP($A130,請求書等医療機関一覧用!$B:$AO,U$5,FALSE)</f>
        <v>○</v>
      </c>
      <c r="V130" s="291" t="str">
        <f>VLOOKUP($A130,請求書等医療機関一覧用!$B:$AO,V$5,FALSE)</f>
        <v>○</v>
      </c>
      <c r="W130" s="291" t="str">
        <f>VLOOKUP($A130,請求書等医療機関一覧用!$B:$AO,W$5,FALSE)</f>
        <v>○</v>
      </c>
      <c r="X130" s="291" t="str">
        <f>VLOOKUP($A130,請求書等医療機関一覧用!$B:$AO,X$5,FALSE)</f>
        <v>○</v>
      </c>
      <c r="Y130" s="291" t="str">
        <f>VLOOKUP($A130,請求書等医療機関一覧用!$B:$AO,Y$5,FALSE)</f>
        <v>×</v>
      </c>
      <c r="Z130" s="281" t="str">
        <f>IF(VLOOKUP($A130,請求書等医療機関一覧用!$B:$AO,Z$5,FALSE)="","",VLOOKUP($A130,請求書等医療機関一覧用!$B:$AO,Z$5,FALSE))</f>
        <v/>
      </c>
      <c r="AA130">
        <f t="shared" si="3"/>
        <v>56</v>
      </c>
    </row>
    <row r="131" spans="1:27" ht="23.25">
      <c r="A131" s="294" t="s">
        <v>741</v>
      </c>
      <c r="B131" s="292" t="str">
        <f>VLOOKUP($A131,請求書等医療機関一覧用!$B:$AO,B$5,FALSE)</f>
        <v>ひがし外科内科医院</v>
      </c>
      <c r="C131" s="298" t="str">
        <f>VLOOKUP($A131,請求書等医療機関一覧用!$B:$AO,C$5,FALSE)</f>
        <v>東</v>
      </c>
      <c r="D131" s="291" t="str">
        <f>VLOOKUP($A131,請求書等医療機関一覧用!$B:$AO,D$5,FALSE)</f>
        <v>856-7070</v>
      </c>
      <c r="E131" s="291" t="str">
        <f>VLOOKUP($A131,請求書等医療機関一覧用!$B:$AO,E$5,FALSE)</f>
        <v>×</v>
      </c>
      <c r="F131" s="291" t="str">
        <f>VLOOKUP($A131,請求書等医療機関一覧用!$B:$AO,F$5,FALSE)</f>
        <v>×</v>
      </c>
      <c r="G131" s="291" t="str">
        <f>VLOOKUP($A131,請求書等医療機関一覧用!$B:$AO,G$5,FALSE)</f>
        <v>×</v>
      </c>
      <c r="H131" s="291" t="str">
        <f>VLOOKUP($A131,請求書等医療機関一覧用!$B:$AO,H$5,FALSE)</f>
        <v>×</v>
      </c>
      <c r="I131" s="291" t="str">
        <f>VLOOKUP($A131,請求書等医療機関一覧用!$B:$AO,I$5,FALSE)</f>
        <v>×</v>
      </c>
      <c r="J131" s="291" t="str">
        <f>VLOOKUP($A131,請求書等医療機関一覧用!$B:$AO,J$5,FALSE)</f>
        <v>×</v>
      </c>
      <c r="K131" s="291" t="str">
        <f>VLOOKUP($A131,請求書等医療機関一覧用!$B:$AO,K$5,FALSE)</f>
        <v>×</v>
      </c>
      <c r="L131" s="291" t="str">
        <f>VLOOKUP($A131,請求書等医療機関一覧用!$B:$AO,L$5,FALSE)</f>
        <v>○</v>
      </c>
      <c r="M131" s="291" t="str">
        <f>VLOOKUP($A131,請求書等医療機関一覧用!$B:$AO,M$5,FALSE)</f>
        <v>○</v>
      </c>
      <c r="N131" s="291" t="str">
        <f>VLOOKUP($A131,請求書等医療機関一覧用!$B:$AO,N$5,FALSE)</f>
        <v>○</v>
      </c>
      <c r="O131" s="291" t="str">
        <f>VLOOKUP($A131,請求書等医療機関一覧用!$B:$AO,O$5,FALSE)</f>
        <v>○</v>
      </c>
      <c r="P131" s="291" t="str">
        <f>VLOOKUP($A131,請求書等医療機関一覧用!$B:$AO,P$5,FALSE)</f>
        <v>○</v>
      </c>
      <c r="Q131" s="291" t="str">
        <f>VLOOKUP($A131,請求書等医療機関一覧用!$B:$AO,Q$5,FALSE)</f>
        <v>○</v>
      </c>
      <c r="R131" s="291" t="str">
        <f>VLOOKUP($A131,請求書等医療機関一覧用!$B:$AO,R$5,FALSE)</f>
        <v>○</v>
      </c>
      <c r="S131" s="291" t="str">
        <f>VLOOKUP($A131,請求書等医療機関一覧用!$B:$AO,S$5,FALSE)</f>
        <v>○</v>
      </c>
      <c r="T131" s="291" t="str">
        <f>VLOOKUP($A131,請求書等医療機関一覧用!$B:$AO,T$5,FALSE)</f>
        <v>○</v>
      </c>
      <c r="U131" s="291" t="str">
        <f>VLOOKUP($A131,請求書等医療機関一覧用!$B:$AO,U$5,FALSE)</f>
        <v>○</v>
      </c>
      <c r="V131" s="291" t="str">
        <f>VLOOKUP($A131,請求書等医療機関一覧用!$B:$AO,V$5,FALSE)</f>
        <v>○</v>
      </c>
      <c r="W131" s="291" t="str">
        <f>VLOOKUP($A131,請求書等医療機関一覧用!$B:$AO,W$5,FALSE)</f>
        <v>○</v>
      </c>
      <c r="X131" s="291" t="str">
        <f>VLOOKUP($A131,請求書等医療機関一覧用!$B:$AO,X$5,FALSE)</f>
        <v>○</v>
      </c>
      <c r="Y131" s="291" t="str">
        <f>VLOOKUP($A131,請求書等医療機関一覧用!$B:$AO,Y$5,FALSE)</f>
        <v>×</v>
      </c>
      <c r="Z131" s="281" t="str">
        <f>IF(VLOOKUP($A131,請求書等医療機関一覧用!$B:$AO,Z$5,FALSE)="","",VLOOKUP($A131,請求書等医療機関一覧用!$B:$AO,Z$5,FALSE))</f>
        <v/>
      </c>
      <c r="AA131">
        <f t="shared" si="3"/>
        <v>57</v>
      </c>
    </row>
    <row r="132" spans="1:27" ht="23.25">
      <c r="A132" s="294" t="s">
        <v>1532</v>
      </c>
      <c r="B132" s="292" t="str">
        <f>VLOOKUP($A132,請求書等医療機関一覧用!$B:$AO,B$5,FALSE)</f>
        <v>ふかや内科リウマチクリニック</v>
      </c>
      <c r="C132" s="298" t="str">
        <f>VLOOKUP($A132,請求書等医療機関一覧用!$B:$AO,C$5,FALSE)</f>
        <v>谷田部</v>
      </c>
      <c r="D132" s="291" t="str">
        <f>VLOOKUP($A132,請求書等医療機関一覧用!$B:$AO,D$5,FALSE)</f>
        <v>896-5022</v>
      </c>
      <c r="E132" s="291" t="str">
        <f>VLOOKUP($A132,請求書等医療機関一覧用!$B:$AO,E$5,FALSE)</f>
        <v>○</v>
      </c>
      <c r="F132" s="291" t="str">
        <f>VLOOKUP($A132,請求書等医療機関一覧用!$B:$AO,F$5,FALSE)</f>
        <v>○</v>
      </c>
      <c r="G132" s="291" t="str">
        <f>VLOOKUP($A132,請求書等医療機関一覧用!$B:$AO,G$5,FALSE)</f>
        <v>○</v>
      </c>
      <c r="H132" s="291" t="str">
        <f>VLOOKUP($A132,請求書等医療機関一覧用!$B:$AO,H$5,FALSE)</f>
        <v>○</v>
      </c>
      <c r="I132" s="291" t="str">
        <f>VLOOKUP($A132,請求書等医療機関一覧用!$B:$AO,I$5,FALSE)</f>
        <v>○</v>
      </c>
      <c r="J132" s="291" t="str">
        <f>VLOOKUP($A132,請求書等医療機関一覧用!$B:$AO,J$5,FALSE)</f>
        <v>○</v>
      </c>
      <c r="K132" s="291" t="str">
        <f>VLOOKUP($A132,請求書等医療機関一覧用!$B:$AO,K$5,FALSE)</f>
        <v>○</v>
      </c>
      <c r="L132" s="291" t="str">
        <f>VLOOKUP($A132,請求書等医療機関一覧用!$B:$AO,L$5,FALSE)</f>
        <v>○</v>
      </c>
      <c r="M132" s="291" t="str">
        <f>VLOOKUP($A132,請求書等医療機関一覧用!$B:$AO,M$5,FALSE)</f>
        <v>○</v>
      </c>
      <c r="N132" s="291" t="str">
        <f>VLOOKUP($A132,請求書等医療機関一覧用!$B:$AO,N$5,FALSE)</f>
        <v>○</v>
      </c>
      <c r="O132" s="291" t="str">
        <f>VLOOKUP($A132,請求書等医療機関一覧用!$B:$AO,O$5,FALSE)</f>
        <v>○</v>
      </c>
      <c r="P132" s="291" t="str">
        <f>VLOOKUP($A132,請求書等医療機関一覧用!$B:$AO,P$5,FALSE)</f>
        <v>×</v>
      </c>
      <c r="Q132" s="291" t="str">
        <f>VLOOKUP($A132,請求書等医療機関一覧用!$B:$AO,Q$5,FALSE)</f>
        <v>×</v>
      </c>
      <c r="R132" s="291" t="str">
        <f>VLOOKUP($A132,請求書等医療機関一覧用!$B:$AO,R$5,FALSE)</f>
        <v>○</v>
      </c>
      <c r="S132" s="291" t="str">
        <f>VLOOKUP($A132,請求書等医療機関一覧用!$B:$AO,S$5,FALSE)</f>
        <v>○</v>
      </c>
      <c r="T132" s="291" t="str">
        <f>VLOOKUP($A132,請求書等医療機関一覧用!$B:$AO,T$5,FALSE)</f>
        <v>○</v>
      </c>
      <c r="U132" s="291" t="str">
        <f>VLOOKUP($A132,請求書等医療機関一覧用!$B:$AO,U$5,FALSE)</f>
        <v>○</v>
      </c>
      <c r="V132" s="291" t="str">
        <f>VLOOKUP($A132,請求書等医療機関一覧用!$B:$AO,V$5,FALSE)</f>
        <v>×</v>
      </c>
      <c r="W132" s="291" t="str">
        <f>VLOOKUP($A132,請求書等医療機関一覧用!$B:$AO,W$5,FALSE)</f>
        <v>○</v>
      </c>
      <c r="X132" s="291" t="str">
        <f>VLOOKUP($A132,請求書等医療機関一覧用!$B:$AO,X$5,FALSE)</f>
        <v>○</v>
      </c>
      <c r="Y132" s="291" t="str">
        <f>VLOOKUP($A132,請求書等医療機関一覧用!$B:$AO,Y$5,FALSE)</f>
        <v>○</v>
      </c>
      <c r="Z132" s="281" t="str">
        <f>IF(VLOOKUP($A132,請求書等医療機関一覧用!$B:$AO,Z$5,FALSE)="","",VLOOKUP($A132,請求書等医療機関一覧用!$B:$AO,Z$5,FALSE))</f>
        <v/>
      </c>
      <c r="AA132">
        <f t="shared" si="3"/>
        <v>58</v>
      </c>
    </row>
    <row r="133" spans="1:27" ht="23.25">
      <c r="A133" s="294" t="s">
        <v>748</v>
      </c>
      <c r="B133" s="292" t="str">
        <f>VLOOKUP($A133,請求書等医療機関一覧用!$B:$AO,B$5,FALSE)</f>
        <v>ホームオン・クリニックつくば</v>
      </c>
      <c r="C133" s="298" t="str">
        <f>VLOOKUP($A133,請求書等医療機関一覧用!$B:$AO,C$5,FALSE)</f>
        <v>上横場</v>
      </c>
      <c r="D133" s="291" t="str">
        <f>VLOOKUP($A133,請求書等医療機関一覧用!$B:$AO,D$5,FALSE)</f>
        <v>868-6611</v>
      </c>
      <c r="E133" s="291" t="str">
        <f>VLOOKUP($A133,請求書等医療機関一覧用!$B:$AO,E$5,FALSE)</f>
        <v>×</v>
      </c>
      <c r="F133" s="291" t="str">
        <f>VLOOKUP($A133,請求書等医療機関一覧用!$B:$AO,F$5,FALSE)</f>
        <v>×</v>
      </c>
      <c r="G133" s="291" t="str">
        <f>VLOOKUP($A133,請求書等医療機関一覧用!$B:$AO,G$5,FALSE)</f>
        <v>×</v>
      </c>
      <c r="H133" s="291" t="str">
        <f>VLOOKUP($A133,請求書等医療機関一覧用!$B:$AO,H$5,FALSE)</f>
        <v>×</v>
      </c>
      <c r="I133" s="291" t="str">
        <f>VLOOKUP($A133,請求書等医療機関一覧用!$B:$AO,I$5,FALSE)</f>
        <v>×</v>
      </c>
      <c r="J133" s="291" t="str">
        <f>VLOOKUP($A133,請求書等医療機関一覧用!$B:$AO,J$5,FALSE)</f>
        <v>×</v>
      </c>
      <c r="K133" s="291" t="str">
        <f>VLOOKUP($A133,請求書等医療機関一覧用!$B:$AO,K$5,FALSE)</f>
        <v>×</v>
      </c>
      <c r="L133" s="291" t="str">
        <f>VLOOKUP($A133,請求書等医療機関一覧用!$B:$AO,L$5,FALSE)</f>
        <v>×</v>
      </c>
      <c r="M133" s="291" t="str">
        <f>VLOOKUP($A133,請求書等医療機関一覧用!$B:$AO,M$5,FALSE)</f>
        <v>×</v>
      </c>
      <c r="N133" s="291" t="str">
        <f>VLOOKUP($A133,請求書等医療機関一覧用!$B:$AO,N$5,FALSE)</f>
        <v>×</v>
      </c>
      <c r="O133" s="291" t="str">
        <f>VLOOKUP($A133,請求書等医療機関一覧用!$B:$AO,O$5,FALSE)</f>
        <v>×</v>
      </c>
      <c r="P133" s="291" t="str">
        <f>VLOOKUP($A133,請求書等医療機関一覧用!$B:$AO,P$5,FALSE)</f>
        <v>×</v>
      </c>
      <c r="Q133" s="291" t="str">
        <f>VLOOKUP($A133,請求書等医療機関一覧用!$B:$AO,Q$5,FALSE)</f>
        <v>×</v>
      </c>
      <c r="R133" s="291" t="str">
        <f>VLOOKUP($A133,請求書等医療機関一覧用!$B:$AO,R$5,FALSE)</f>
        <v>×</v>
      </c>
      <c r="S133" s="291" t="str">
        <f>VLOOKUP($A133,請求書等医療機関一覧用!$B:$AO,S$5,FALSE)</f>
        <v>×</v>
      </c>
      <c r="T133" s="291" t="str">
        <f>VLOOKUP($A133,請求書等医療機関一覧用!$B:$AO,T$5,FALSE)</f>
        <v>×</v>
      </c>
      <c r="U133" s="291" t="str">
        <f>VLOOKUP($A133,請求書等医療機関一覧用!$B:$AO,U$5,FALSE)</f>
        <v>○</v>
      </c>
      <c r="V133" s="291" t="str">
        <f>VLOOKUP($A133,請求書等医療機関一覧用!$B:$AO,V$5,FALSE)</f>
        <v>○</v>
      </c>
      <c r="W133" s="291" t="str">
        <f>VLOOKUP($A133,請求書等医療機関一覧用!$B:$AO,W$5,FALSE)</f>
        <v>○</v>
      </c>
      <c r="X133" s="291" t="str">
        <f>VLOOKUP($A133,請求書等医療機関一覧用!$B:$AO,X$5,FALSE)</f>
        <v>○</v>
      </c>
      <c r="Y133" s="291" t="str">
        <f>VLOOKUP($A133,請求書等医療機関一覧用!$B:$AO,Y$5,FALSE)</f>
        <v>○</v>
      </c>
      <c r="Z133" s="281" t="str">
        <f>IF(VLOOKUP($A133,請求書等医療機関一覧用!$B:$AO,Z$5,FALSE)="","",VLOOKUP($A133,請求書等医療機関一覧用!$B:$AO,Z$5,FALSE))</f>
        <v>かかりつけの方のみ</v>
      </c>
      <c r="AA133">
        <f t="shared" si="3"/>
        <v>59</v>
      </c>
    </row>
    <row r="134" spans="1:27" ht="23.25">
      <c r="A134" s="294" t="s">
        <v>750</v>
      </c>
      <c r="B134" s="292" t="str">
        <f>VLOOKUP($A134,請求書等医療機関一覧用!$B:$AO,B$5,FALSE)</f>
        <v>前島レディースクリニック</v>
      </c>
      <c r="C134" s="298" t="str">
        <f>VLOOKUP($A134,請求書等医療機関一覧用!$B:$AO,C$5,FALSE)</f>
        <v>手代木</v>
      </c>
      <c r="D134" s="291" t="str">
        <f>VLOOKUP($A134,請求書等医療機関一覧用!$B:$AO,D$5,FALSE)</f>
        <v>859-0726</v>
      </c>
      <c r="E134" s="291" t="str">
        <f>VLOOKUP($A134,請求書等医療機関一覧用!$B:$AO,E$5,FALSE)</f>
        <v>×</v>
      </c>
      <c r="F134" s="291" t="str">
        <f>VLOOKUP($A134,請求書等医療機関一覧用!$B:$AO,F$5,FALSE)</f>
        <v>×</v>
      </c>
      <c r="G134" s="291" t="str">
        <f>VLOOKUP($A134,請求書等医療機関一覧用!$B:$AO,G$5,FALSE)</f>
        <v>×</v>
      </c>
      <c r="H134" s="291" t="str">
        <f>VLOOKUP($A134,請求書等医療機関一覧用!$B:$AO,H$5,FALSE)</f>
        <v>×</v>
      </c>
      <c r="I134" s="291" t="str">
        <f>VLOOKUP($A134,請求書等医療機関一覧用!$B:$AO,I$5,FALSE)</f>
        <v>×</v>
      </c>
      <c r="J134" s="291" t="str">
        <f>VLOOKUP($A134,請求書等医療機関一覧用!$B:$AO,J$5,FALSE)</f>
        <v>×</v>
      </c>
      <c r="K134" s="291" t="str">
        <f>VLOOKUP($A134,請求書等医療機関一覧用!$B:$AO,K$5,FALSE)</f>
        <v>×</v>
      </c>
      <c r="L134" s="291" t="str">
        <f>VLOOKUP($A134,請求書等医療機関一覧用!$B:$AO,L$5,FALSE)</f>
        <v>×</v>
      </c>
      <c r="M134" s="291" t="str">
        <f>VLOOKUP($A134,請求書等医療機関一覧用!$B:$AO,M$5,FALSE)</f>
        <v>×</v>
      </c>
      <c r="N134" s="291" t="str">
        <f>VLOOKUP($A134,請求書等医療機関一覧用!$B:$AO,N$5,FALSE)</f>
        <v>×</v>
      </c>
      <c r="O134" s="291" t="str">
        <f>VLOOKUP($A134,請求書等医療機関一覧用!$B:$AO,O$5,FALSE)</f>
        <v>×</v>
      </c>
      <c r="P134" s="291" t="str">
        <f>VLOOKUP($A134,請求書等医療機関一覧用!$B:$AO,P$5,FALSE)</f>
        <v>×</v>
      </c>
      <c r="Q134" s="291" t="str">
        <f>VLOOKUP($A134,請求書等医療機関一覧用!$B:$AO,Q$5,FALSE)</f>
        <v>×</v>
      </c>
      <c r="R134" s="291" t="str">
        <f>VLOOKUP($A134,請求書等医療機関一覧用!$B:$AO,R$5,FALSE)</f>
        <v>○</v>
      </c>
      <c r="S134" s="291" t="str">
        <f>VLOOKUP($A134,請求書等医療機関一覧用!$B:$AO,S$5,FALSE)</f>
        <v>×</v>
      </c>
      <c r="T134" s="291" t="str">
        <f>VLOOKUP($A134,請求書等医療機関一覧用!$B:$AO,T$5,FALSE)</f>
        <v>×</v>
      </c>
      <c r="U134" s="291" t="str">
        <f>VLOOKUP($A134,請求書等医療機関一覧用!$B:$AO,U$5,FALSE)</f>
        <v>×</v>
      </c>
      <c r="V134" s="291" t="str">
        <f>VLOOKUP($A134,請求書等医療機関一覧用!$B:$AO,V$5,FALSE)</f>
        <v>×</v>
      </c>
      <c r="W134" s="291" t="str">
        <f>VLOOKUP($A134,請求書等医療機関一覧用!$B:$AO,W$5,FALSE)</f>
        <v>×</v>
      </c>
      <c r="X134" s="291" t="str">
        <f>VLOOKUP($A134,請求書等医療機関一覧用!$B:$AO,X$5,FALSE)</f>
        <v>×</v>
      </c>
      <c r="Y134" s="291" t="str">
        <f>VLOOKUP($A134,請求書等医療機関一覧用!$B:$AO,Y$5,FALSE)</f>
        <v>×</v>
      </c>
      <c r="Z134" s="281" t="str">
        <f>IF(VLOOKUP($A134,請求書等医療機関一覧用!$B:$AO,Z$5,FALSE)="","",VLOOKUP($A134,請求書等医療機関一覧用!$B:$AO,Z$5,FALSE))</f>
        <v>ヒトパピローマウイルスは15歳以上</v>
      </c>
      <c r="AA134">
        <f t="shared" si="3"/>
        <v>60</v>
      </c>
    </row>
    <row r="135" spans="1:27" ht="23.25">
      <c r="A135" s="294" t="s">
        <v>751</v>
      </c>
      <c r="B135" s="292" t="str">
        <f>VLOOKUP($A135,請求書等医療機関一覧用!$B:$AO,B$5,FALSE)</f>
        <v>まつしろ耳鼻咽喉科クリニック</v>
      </c>
      <c r="C135" s="298" t="str">
        <f>VLOOKUP($A135,請求書等医療機関一覧用!$B:$AO,C$5,FALSE)</f>
        <v>松代</v>
      </c>
      <c r="D135" s="291" t="str">
        <f>VLOOKUP($A135,請求書等医療機関一覧用!$B:$AO,D$5,FALSE)</f>
        <v>897-3310</v>
      </c>
      <c r="E135" s="291" t="str">
        <f>VLOOKUP($A135,請求書等医療機関一覧用!$B:$AO,E$5,FALSE)</f>
        <v>×</v>
      </c>
      <c r="F135" s="291" t="str">
        <f>VLOOKUP($A135,請求書等医療機関一覧用!$B:$AO,F$5,FALSE)</f>
        <v>×</v>
      </c>
      <c r="G135" s="291" t="str">
        <f>VLOOKUP($A135,請求書等医療機関一覧用!$B:$AO,G$5,FALSE)</f>
        <v>×</v>
      </c>
      <c r="H135" s="291" t="str">
        <f>VLOOKUP($A135,請求書等医療機関一覧用!$B:$AO,H$5,FALSE)</f>
        <v>×</v>
      </c>
      <c r="I135" s="291" t="str">
        <f>VLOOKUP($A135,請求書等医療機関一覧用!$B:$AO,I$5,FALSE)</f>
        <v>×</v>
      </c>
      <c r="J135" s="291" t="str">
        <f>VLOOKUP($A135,請求書等医療機関一覧用!$B:$AO,J$5,FALSE)</f>
        <v>×</v>
      </c>
      <c r="K135" s="291" t="str">
        <f>VLOOKUP($A135,請求書等医療機関一覧用!$B:$AO,K$5,FALSE)</f>
        <v>×</v>
      </c>
      <c r="L135" s="291" t="str">
        <f>VLOOKUP($A135,請求書等医療機関一覧用!$B:$AO,L$5,FALSE)</f>
        <v>×</v>
      </c>
      <c r="M135" s="291" t="str">
        <f>VLOOKUP($A135,請求書等医療機関一覧用!$B:$AO,M$5,FALSE)</f>
        <v>×</v>
      </c>
      <c r="N135" s="291" t="str">
        <f>VLOOKUP($A135,請求書等医療機関一覧用!$B:$AO,N$5,FALSE)</f>
        <v>×</v>
      </c>
      <c r="O135" s="291" t="str">
        <f>VLOOKUP($A135,請求書等医療機関一覧用!$B:$AO,O$5,FALSE)</f>
        <v>×</v>
      </c>
      <c r="P135" s="291" t="str">
        <f>VLOOKUP($A135,請求書等医療機関一覧用!$B:$AO,P$5,FALSE)</f>
        <v>×</v>
      </c>
      <c r="Q135" s="291" t="str">
        <f>VLOOKUP($A135,請求書等医療機関一覧用!$B:$AO,Q$5,FALSE)</f>
        <v>×</v>
      </c>
      <c r="R135" s="291" t="str">
        <f>VLOOKUP($A135,請求書等医療機関一覧用!$B:$AO,R$5,FALSE)</f>
        <v>×</v>
      </c>
      <c r="S135" s="291" t="str">
        <f>VLOOKUP($A135,請求書等医療機関一覧用!$B:$AO,S$5,FALSE)</f>
        <v>○</v>
      </c>
      <c r="T135" s="291" t="str">
        <f>VLOOKUP($A135,請求書等医療機関一覧用!$B:$AO,T$5,FALSE)</f>
        <v>×</v>
      </c>
      <c r="U135" s="291" t="str">
        <f>VLOOKUP($A135,請求書等医療機関一覧用!$B:$AO,U$5,FALSE)</f>
        <v>○</v>
      </c>
      <c r="V135" s="291" t="str">
        <f>VLOOKUP($A135,請求書等医療機関一覧用!$B:$AO,V$5,FALSE)</f>
        <v>×</v>
      </c>
      <c r="W135" s="291" t="str">
        <f>VLOOKUP($A135,請求書等医療機関一覧用!$B:$AO,W$5,FALSE)</f>
        <v>×</v>
      </c>
      <c r="X135" s="291" t="str">
        <f>VLOOKUP($A135,請求書等医療機関一覧用!$B:$AO,X$5,FALSE)</f>
        <v>○</v>
      </c>
      <c r="Y135" s="291" t="str">
        <f>VLOOKUP($A135,請求書等医療機関一覧用!$B:$AO,Y$5,FALSE)</f>
        <v>○</v>
      </c>
      <c r="Z135" s="281" t="str">
        <f>IF(VLOOKUP($A135,請求書等医療機関一覧用!$B:$AO,Z$5,FALSE)="","",VLOOKUP($A135,請求書等医療機関一覧用!$B:$AO,Z$5,FALSE))</f>
        <v>小児インフルエンザは小学生以上</v>
      </c>
      <c r="AA135">
        <f t="shared" si="3"/>
        <v>61</v>
      </c>
    </row>
    <row r="136" spans="1:27" ht="23.25">
      <c r="A136" s="294" t="s">
        <v>1531</v>
      </c>
      <c r="B136" s="292" t="str">
        <f>VLOOKUP($A136,請求書等医療機関一覧用!$B:$AO,B$5,FALSE)</f>
        <v>みどりのこどもクリニック</v>
      </c>
      <c r="C136" s="298" t="str">
        <f>VLOOKUP($A136,請求書等医療機関一覧用!$B:$AO,C$5,FALSE)</f>
        <v>みどりの</v>
      </c>
      <c r="D136" s="291" t="str">
        <f>VLOOKUP($A136,請求書等医療機関一覧用!$B:$AO,D$5,FALSE)</f>
        <v>846-0195</v>
      </c>
      <c r="E136" s="291" t="str">
        <f>VLOOKUP($A136,請求書等医療機関一覧用!$B:$AO,E$5,FALSE)</f>
        <v>○</v>
      </c>
      <c r="F136" s="291" t="str">
        <f>VLOOKUP($A136,請求書等医療機関一覧用!$B:$AO,F$5,FALSE)</f>
        <v>○</v>
      </c>
      <c r="G136" s="291" t="str">
        <f>VLOOKUP($A136,請求書等医療機関一覧用!$B:$AO,G$5,FALSE)</f>
        <v>○</v>
      </c>
      <c r="H136" s="291" t="str">
        <f>VLOOKUP($A136,請求書等医療機関一覧用!$B:$AO,H$5,FALSE)</f>
        <v>○</v>
      </c>
      <c r="I136" s="291" t="str">
        <f>VLOOKUP($A136,請求書等医療機関一覧用!$B:$AO,I$5,FALSE)</f>
        <v>○</v>
      </c>
      <c r="J136" s="291" t="str">
        <f>VLOOKUP($A136,請求書等医療機関一覧用!$B:$AO,J$5,FALSE)</f>
        <v>○</v>
      </c>
      <c r="K136" s="291" t="str">
        <f>VLOOKUP($A136,請求書等医療機関一覧用!$B:$AO,K$5,FALSE)</f>
        <v>○</v>
      </c>
      <c r="L136" s="291" t="str">
        <f>VLOOKUP($A136,請求書等医療機関一覧用!$B:$AO,L$5,FALSE)</f>
        <v>○</v>
      </c>
      <c r="M136" s="291" t="str">
        <f>VLOOKUP($A136,請求書等医療機関一覧用!$B:$AO,M$5,FALSE)</f>
        <v>○</v>
      </c>
      <c r="N136" s="291" t="str">
        <f>VLOOKUP($A136,請求書等医療機関一覧用!$B:$AO,N$5,FALSE)</f>
        <v>○</v>
      </c>
      <c r="O136" s="291" t="str">
        <f>VLOOKUP($A136,請求書等医療機関一覧用!$B:$AO,O$5,FALSE)</f>
        <v>○</v>
      </c>
      <c r="P136" s="291" t="str">
        <f>VLOOKUP($A136,請求書等医療機関一覧用!$B:$AO,P$5,FALSE)</f>
        <v>×</v>
      </c>
      <c r="Q136" s="291" t="str">
        <f>VLOOKUP($A136,請求書等医療機関一覧用!$B:$AO,Q$5,FALSE)</f>
        <v>×</v>
      </c>
      <c r="R136" s="291" t="str">
        <f>VLOOKUP($A136,請求書等医療機関一覧用!$B:$AO,R$5,FALSE)</f>
        <v>○</v>
      </c>
      <c r="S136" s="291" t="str">
        <f>VLOOKUP($A136,請求書等医療機関一覧用!$B:$AO,S$5,FALSE)</f>
        <v>○</v>
      </c>
      <c r="T136" s="291" t="str">
        <f>VLOOKUP($A136,請求書等医療機関一覧用!$B:$AO,T$5,FALSE)</f>
        <v>○</v>
      </c>
      <c r="U136" s="291" t="str">
        <f>VLOOKUP($A136,請求書等医療機関一覧用!$B:$AO,U$5,FALSE)</f>
        <v>×</v>
      </c>
      <c r="V136" s="291" t="str">
        <f>VLOOKUP($A136,請求書等医療機関一覧用!$B:$AO,V$5,FALSE)</f>
        <v>×</v>
      </c>
      <c r="W136" s="291" t="str">
        <f>VLOOKUP($A136,請求書等医療機関一覧用!$B:$AO,W$5,FALSE)</f>
        <v>×</v>
      </c>
      <c r="X136" s="291" t="str">
        <f>VLOOKUP($A136,請求書等医療機関一覧用!$B:$AO,X$5,FALSE)</f>
        <v>×</v>
      </c>
      <c r="Y136" s="291" t="str">
        <f>VLOOKUP($A136,請求書等医療機関一覧用!$B:$AO,Y$5,FALSE)</f>
        <v>×</v>
      </c>
      <c r="Z136" s="281" t="str">
        <f>IF(VLOOKUP($A136,請求書等医療機関一覧用!$B:$AO,Z$5,FALSE)="","",VLOOKUP($A136,請求書等医療機関一覧用!$B:$AO,Z$5,FALSE))</f>
        <v/>
      </c>
      <c r="AA136">
        <f t="shared" si="3"/>
        <v>62</v>
      </c>
    </row>
    <row r="137" spans="1:27" ht="28.5">
      <c r="A137" s="294" t="s">
        <v>753</v>
      </c>
      <c r="B137" s="292" t="str">
        <f>VLOOKUP($A137,請求書等医療機関一覧用!$B:$AO,B$5,FALSE)</f>
        <v>みなのクリニック内科呼吸器科</v>
      </c>
      <c r="C137" s="298" t="str">
        <f>VLOOKUP($A137,請求書等医療機関一覧用!$B:$AO,C$5,FALSE)</f>
        <v>西平塚</v>
      </c>
      <c r="D137" s="291" t="str">
        <f>VLOOKUP($A137,請求書等医療機関一覧用!$B:$AO,D$5,FALSE)</f>
        <v>850-4159</v>
      </c>
      <c r="E137" s="291" t="str">
        <f>VLOOKUP($A137,請求書等医療機関一覧用!$B:$AO,E$5,FALSE)</f>
        <v>×</v>
      </c>
      <c r="F137" s="291" t="str">
        <f>VLOOKUP($A137,請求書等医療機関一覧用!$B:$AO,F$5,FALSE)</f>
        <v>×</v>
      </c>
      <c r="G137" s="291" t="str">
        <f>VLOOKUP($A137,請求書等医療機関一覧用!$B:$AO,G$5,FALSE)</f>
        <v>×</v>
      </c>
      <c r="H137" s="291" t="str">
        <f>VLOOKUP($A137,請求書等医療機関一覧用!$B:$AO,H$5,FALSE)</f>
        <v>×</v>
      </c>
      <c r="I137" s="291" t="str">
        <f>VLOOKUP($A137,請求書等医療機関一覧用!$B:$AO,I$5,FALSE)</f>
        <v>×</v>
      </c>
      <c r="J137" s="291" t="str">
        <f>VLOOKUP($A137,請求書等医療機関一覧用!$B:$AO,J$5,FALSE)</f>
        <v>×</v>
      </c>
      <c r="K137" s="291" t="str">
        <f>VLOOKUP($A137,請求書等医療機関一覧用!$B:$AO,K$5,FALSE)</f>
        <v>×</v>
      </c>
      <c r="L137" s="291" t="str">
        <f>VLOOKUP($A137,請求書等医療機関一覧用!$B:$AO,L$5,FALSE)</f>
        <v>×</v>
      </c>
      <c r="M137" s="291" t="str">
        <f>VLOOKUP($A137,請求書等医療機関一覧用!$B:$AO,M$5,FALSE)</f>
        <v>×</v>
      </c>
      <c r="N137" s="291" t="str">
        <f>VLOOKUP($A137,請求書等医療機関一覧用!$B:$AO,N$5,FALSE)</f>
        <v>×</v>
      </c>
      <c r="O137" s="291" t="str">
        <f>VLOOKUP($A137,請求書等医療機関一覧用!$B:$AO,O$5,FALSE)</f>
        <v>×</v>
      </c>
      <c r="P137" s="291" t="str">
        <f>VLOOKUP($A137,請求書等医療機関一覧用!$B:$AO,P$5,FALSE)</f>
        <v>×</v>
      </c>
      <c r="Q137" s="291" t="str">
        <f>VLOOKUP($A137,請求書等医療機関一覧用!$B:$AO,Q$5,FALSE)</f>
        <v>×</v>
      </c>
      <c r="R137" s="291" t="str">
        <f>VLOOKUP($A137,請求書等医療機関一覧用!$B:$AO,R$5,FALSE)</f>
        <v>×</v>
      </c>
      <c r="S137" s="291" t="str">
        <f>VLOOKUP($A137,請求書等医療機関一覧用!$B:$AO,S$5,FALSE)</f>
        <v>○</v>
      </c>
      <c r="T137" s="291" t="str">
        <f>VLOOKUP($A137,請求書等医療機関一覧用!$B:$AO,T$5,FALSE)</f>
        <v>×</v>
      </c>
      <c r="U137" s="291" t="str">
        <f>VLOOKUP($A137,請求書等医療機関一覧用!$B:$AO,U$5,FALSE)</f>
        <v>○</v>
      </c>
      <c r="V137" s="291" t="str">
        <f>VLOOKUP($A137,請求書等医療機関一覧用!$B:$AO,V$5,FALSE)</f>
        <v>○</v>
      </c>
      <c r="W137" s="291" t="str">
        <f>VLOOKUP($A137,請求書等医療機関一覧用!$B:$AO,W$5,FALSE)</f>
        <v>○</v>
      </c>
      <c r="X137" s="291" t="str">
        <f>VLOOKUP($A137,請求書等医療機関一覧用!$B:$AO,X$5,FALSE)</f>
        <v>○</v>
      </c>
      <c r="Y137" s="291" t="str">
        <f>VLOOKUP($A137,請求書等医療機関一覧用!$B:$AO,Y$5,FALSE)</f>
        <v>○</v>
      </c>
      <c r="Z137" s="281" t="str">
        <f>IF(VLOOKUP($A137,請求書等医療機関一覧用!$B:$AO,Z$5,FALSE)="","",VLOOKUP($A137,請求書等医療機関一覧用!$B:$AO,Z$5,FALSE))</f>
        <v>小児インフルエンザは中学生以上、コロナはかかりつけの方のみ</v>
      </c>
      <c r="AA137">
        <f t="shared" si="3"/>
        <v>63</v>
      </c>
    </row>
    <row r="138" spans="1:27" ht="23.25">
      <c r="A138" s="294" t="s">
        <v>755</v>
      </c>
      <c r="B138" s="292" t="str">
        <f>VLOOKUP($A138,請求書等医療機関一覧用!$B:$AO,B$5,FALSE)</f>
        <v>宮川内科・胃腸科医院</v>
      </c>
      <c r="C138" s="298" t="str">
        <f>VLOOKUP($A138,請求書等医療機関一覧用!$B:$AO,C$5,FALSE)</f>
        <v>二の宮</v>
      </c>
      <c r="D138" s="291" t="str">
        <f>VLOOKUP($A138,請求書等医療機関一覧用!$B:$AO,D$5,FALSE)</f>
        <v>855-8777</v>
      </c>
      <c r="E138" s="291" t="str">
        <f>VLOOKUP($A138,請求書等医療機関一覧用!$B:$AO,E$5,FALSE)</f>
        <v>○</v>
      </c>
      <c r="F138" s="291" t="str">
        <f>VLOOKUP($A138,請求書等医療機関一覧用!$B:$AO,F$5,FALSE)</f>
        <v>○</v>
      </c>
      <c r="G138" s="291" t="str">
        <f>VLOOKUP($A138,請求書等医療機関一覧用!$B:$AO,G$5,FALSE)</f>
        <v>○</v>
      </c>
      <c r="H138" s="291" t="str">
        <f>VLOOKUP($A138,請求書等医療機関一覧用!$B:$AO,H$5,FALSE)</f>
        <v>○</v>
      </c>
      <c r="I138" s="291" t="str">
        <f>VLOOKUP($A138,請求書等医療機関一覧用!$B:$AO,I$5,FALSE)</f>
        <v>○</v>
      </c>
      <c r="J138" s="291" t="str">
        <f>VLOOKUP($A138,請求書等医療機関一覧用!$B:$AO,J$5,FALSE)</f>
        <v>×</v>
      </c>
      <c r="K138" s="291" t="str">
        <f>VLOOKUP($A138,請求書等医療機関一覧用!$B:$AO,K$5,FALSE)</f>
        <v>○</v>
      </c>
      <c r="L138" s="291" t="str">
        <f>VLOOKUP($A138,請求書等医療機関一覧用!$B:$AO,L$5,FALSE)</f>
        <v>○</v>
      </c>
      <c r="M138" s="291" t="str">
        <f>VLOOKUP($A138,請求書等医療機関一覧用!$B:$AO,M$5,FALSE)</f>
        <v>○</v>
      </c>
      <c r="N138" s="291" t="str">
        <f>VLOOKUP($A138,請求書等医療機関一覧用!$B:$AO,N$5,FALSE)</f>
        <v>○</v>
      </c>
      <c r="O138" s="291" t="str">
        <f>VLOOKUP($A138,請求書等医療機関一覧用!$B:$AO,O$5,FALSE)</f>
        <v>○</v>
      </c>
      <c r="P138" s="291" t="str">
        <f>VLOOKUP($A138,請求書等医療機関一覧用!$B:$AO,P$5,FALSE)</f>
        <v>×</v>
      </c>
      <c r="Q138" s="291" t="str">
        <f>VLOOKUP($A138,請求書等医療機関一覧用!$B:$AO,Q$5,FALSE)</f>
        <v>×</v>
      </c>
      <c r="R138" s="291" t="str">
        <f>VLOOKUP($A138,請求書等医療機関一覧用!$B:$AO,R$5,FALSE)</f>
        <v>○</v>
      </c>
      <c r="S138" s="291" t="str">
        <f>VLOOKUP($A138,請求書等医療機関一覧用!$B:$AO,S$5,FALSE)</f>
        <v>○</v>
      </c>
      <c r="T138" s="291" t="str">
        <f>VLOOKUP($A138,請求書等医療機関一覧用!$B:$AO,T$5,FALSE)</f>
        <v>○</v>
      </c>
      <c r="U138" s="291" t="str">
        <f>VLOOKUP($A138,請求書等医療機関一覧用!$B:$AO,U$5,FALSE)</f>
        <v>○</v>
      </c>
      <c r="V138" s="291" t="str">
        <f>VLOOKUP($A138,請求書等医療機関一覧用!$B:$AO,V$5,FALSE)</f>
        <v>○</v>
      </c>
      <c r="W138" s="291" t="str">
        <f>VLOOKUP($A138,請求書等医療機関一覧用!$B:$AO,W$5,FALSE)</f>
        <v>○</v>
      </c>
      <c r="X138" s="291" t="str">
        <f>VLOOKUP($A138,請求書等医療機関一覧用!$B:$AO,X$5,FALSE)</f>
        <v>○</v>
      </c>
      <c r="Y138" s="291" t="str">
        <f>VLOOKUP($A138,請求書等医療機関一覧用!$B:$AO,Y$5,FALSE)</f>
        <v>○</v>
      </c>
      <c r="Z138" s="281" t="str">
        <f>IF(VLOOKUP($A138,請求書等医療機関一覧用!$B:$AO,Z$5,FALSE)="","",VLOOKUP($A138,請求書等医療機関一覧用!$B:$AO,Z$5,FALSE))</f>
        <v/>
      </c>
      <c r="AA138">
        <f t="shared" si="3"/>
        <v>64</v>
      </c>
    </row>
    <row r="139" spans="1:27" ht="23.25">
      <c r="A139" s="294" t="s">
        <v>757</v>
      </c>
      <c r="B139" s="292" t="str">
        <f>VLOOKUP($A139,請求書等医療機関一覧用!$B:$AO,B$5,FALSE)</f>
        <v>宮本内科クリニック</v>
      </c>
      <c r="C139" s="298" t="str">
        <f>VLOOKUP($A139,請求書等医療機関一覧用!$B:$AO,C$5,FALSE)</f>
        <v>苅間</v>
      </c>
      <c r="D139" s="291" t="str">
        <f>VLOOKUP($A139,請求書等医療機関一覧用!$B:$AO,D$5,FALSE)</f>
        <v>855-6565</v>
      </c>
      <c r="E139" s="291" t="str">
        <f>VLOOKUP($A139,請求書等医療機関一覧用!$B:$AO,E$5,FALSE)</f>
        <v>×</v>
      </c>
      <c r="F139" s="291" t="str">
        <f>VLOOKUP($A139,請求書等医療機関一覧用!$B:$AO,F$5,FALSE)</f>
        <v>×</v>
      </c>
      <c r="G139" s="291" t="str">
        <f>VLOOKUP($A139,請求書等医療機関一覧用!$B:$AO,G$5,FALSE)</f>
        <v>×</v>
      </c>
      <c r="H139" s="291" t="str">
        <f>VLOOKUP($A139,請求書等医療機関一覧用!$B:$AO,H$5,FALSE)</f>
        <v>×</v>
      </c>
      <c r="I139" s="291" t="str">
        <f>VLOOKUP($A139,請求書等医療機関一覧用!$B:$AO,I$5,FALSE)</f>
        <v>×</v>
      </c>
      <c r="J139" s="291" t="str">
        <f>VLOOKUP($A139,請求書等医療機関一覧用!$B:$AO,J$5,FALSE)</f>
        <v>×</v>
      </c>
      <c r="K139" s="291" t="str">
        <f>VLOOKUP($A139,請求書等医療機関一覧用!$B:$AO,K$5,FALSE)</f>
        <v>×</v>
      </c>
      <c r="L139" s="291" t="str">
        <f>VLOOKUP($A139,請求書等医療機関一覧用!$B:$AO,L$5,FALSE)</f>
        <v>○</v>
      </c>
      <c r="M139" s="291" t="str">
        <f>VLOOKUP($A139,請求書等医療機関一覧用!$B:$AO,M$5,FALSE)</f>
        <v>○</v>
      </c>
      <c r="N139" s="291" t="str">
        <f>VLOOKUP($A139,請求書等医療機関一覧用!$B:$AO,N$5,FALSE)</f>
        <v>○</v>
      </c>
      <c r="O139" s="291" t="str">
        <f>VLOOKUP($A139,請求書等医療機関一覧用!$B:$AO,O$5,FALSE)</f>
        <v>○</v>
      </c>
      <c r="P139" s="291" t="str">
        <f>VLOOKUP($A139,請求書等医療機関一覧用!$B:$AO,P$5,FALSE)</f>
        <v>×</v>
      </c>
      <c r="Q139" s="291" t="str">
        <f>VLOOKUP($A139,請求書等医療機関一覧用!$B:$AO,Q$5,FALSE)</f>
        <v>○</v>
      </c>
      <c r="R139" s="291" t="str">
        <f>VLOOKUP($A139,請求書等医療機関一覧用!$B:$AO,R$5,FALSE)</f>
        <v>○</v>
      </c>
      <c r="S139" s="291" t="str">
        <f>VLOOKUP($A139,請求書等医療機関一覧用!$B:$AO,S$5,FALSE)</f>
        <v>○</v>
      </c>
      <c r="T139" s="291" t="str">
        <f>VLOOKUP($A139,請求書等医療機関一覧用!$B:$AO,T$5,FALSE)</f>
        <v>×</v>
      </c>
      <c r="U139" s="291" t="str">
        <f>VLOOKUP($A139,請求書等医療機関一覧用!$B:$AO,U$5,FALSE)</f>
        <v>○</v>
      </c>
      <c r="V139" s="291" t="str">
        <f>VLOOKUP($A139,請求書等医療機関一覧用!$B:$AO,V$5,FALSE)</f>
        <v>○</v>
      </c>
      <c r="W139" s="291" t="str">
        <f>VLOOKUP($A139,請求書等医療機関一覧用!$B:$AO,W$5,FALSE)</f>
        <v>○</v>
      </c>
      <c r="X139" s="291" t="str">
        <f>VLOOKUP($A139,請求書等医療機関一覧用!$B:$AO,X$5,FALSE)</f>
        <v>○</v>
      </c>
      <c r="Y139" s="291" t="str">
        <f>VLOOKUP($A139,請求書等医療機関一覧用!$B:$AO,Y$5,FALSE)</f>
        <v>○</v>
      </c>
      <c r="Z139" s="281" t="str">
        <f>IF(VLOOKUP($A139,請求書等医療機関一覧用!$B:$AO,Z$5,FALSE)="","",VLOOKUP($A139,請求書等医療機関一覧用!$B:$AO,Z$5,FALSE))</f>
        <v/>
      </c>
      <c r="AA139">
        <f t="shared" ref="AA139:AA144" si="4">ROW()-MATCH("▲",AB:AB,0)</f>
        <v>65</v>
      </c>
    </row>
    <row r="140" spans="1:27" ht="28.5">
      <c r="A140" s="294" t="s">
        <v>761</v>
      </c>
      <c r="B140" s="292" t="str">
        <f>VLOOKUP($A140,請求書等医療機関一覧用!$B:$AO,B$5,FALSE)</f>
        <v>むらした内科クリニック</v>
      </c>
      <c r="C140" s="298" t="str">
        <f>VLOOKUP($A140,請求書等医療機関一覧用!$B:$AO,C$5,FALSE)</f>
        <v>みどりの東</v>
      </c>
      <c r="D140" s="291" t="str">
        <f>VLOOKUP($A140,請求書等医療機関一覧用!$B:$AO,D$5,FALSE)</f>
        <v>801-1658</v>
      </c>
      <c r="E140" s="291" t="str">
        <f>VLOOKUP($A140,請求書等医療機関一覧用!$B:$AO,E$5,FALSE)</f>
        <v>×</v>
      </c>
      <c r="F140" s="291" t="str">
        <f>VLOOKUP($A140,請求書等医療機関一覧用!$B:$AO,F$5,FALSE)</f>
        <v>×</v>
      </c>
      <c r="G140" s="291" t="str">
        <f>VLOOKUP($A140,請求書等医療機関一覧用!$B:$AO,G$5,FALSE)</f>
        <v>×</v>
      </c>
      <c r="H140" s="291" t="str">
        <f>VLOOKUP($A140,請求書等医療機関一覧用!$B:$AO,H$5,FALSE)</f>
        <v>×</v>
      </c>
      <c r="I140" s="291" t="str">
        <f>VLOOKUP($A140,請求書等医療機関一覧用!$B:$AO,I$5,FALSE)</f>
        <v>×</v>
      </c>
      <c r="J140" s="291" t="str">
        <f>VLOOKUP($A140,請求書等医療機関一覧用!$B:$AO,J$5,FALSE)</f>
        <v>×</v>
      </c>
      <c r="K140" s="291" t="str">
        <f>VLOOKUP($A140,請求書等医療機関一覧用!$B:$AO,K$5,FALSE)</f>
        <v>×</v>
      </c>
      <c r="L140" s="291" t="str">
        <f>VLOOKUP($A140,請求書等医療機関一覧用!$B:$AO,L$5,FALSE)</f>
        <v>×</v>
      </c>
      <c r="M140" s="291" t="str">
        <f>VLOOKUP($A140,請求書等医療機関一覧用!$B:$AO,M$5,FALSE)</f>
        <v>×</v>
      </c>
      <c r="N140" s="291" t="str">
        <f>VLOOKUP($A140,請求書等医療機関一覧用!$B:$AO,N$5,FALSE)</f>
        <v>○</v>
      </c>
      <c r="O140" s="291" t="str">
        <f>VLOOKUP($A140,請求書等医療機関一覧用!$B:$AO,O$5,FALSE)</f>
        <v>○</v>
      </c>
      <c r="P140" s="291" t="str">
        <f>VLOOKUP($A140,請求書等医療機関一覧用!$B:$AO,P$5,FALSE)</f>
        <v>×</v>
      </c>
      <c r="Q140" s="291" t="str">
        <f>VLOOKUP($A140,請求書等医療機関一覧用!$B:$AO,Q$5,FALSE)</f>
        <v>×</v>
      </c>
      <c r="R140" s="291" t="str">
        <f>VLOOKUP($A140,請求書等医療機関一覧用!$B:$AO,R$5,FALSE)</f>
        <v>○</v>
      </c>
      <c r="S140" s="291" t="str">
        <f>VLOOKUP($A140,請求書等医療機関一覧用!$B:$AO,S$5,FALSE)</f>
        <v>○</v>
      </c>
      <c r="T140" s="291" t="str">
        <f>VLOOKUP($A140,請求書等医療機関一覧用!$B:$AO,T$5,FALSE)</f>
        <v>×</v>
      </c>
      <c r="U140" s="291" t="str">
        <f>VLOOKUP($A140,請求書等医療機関一覧用!$B:$AO,U$5,FALSE)</f>
        <v>○</v>
      </c>
      <c r="V140" s="291" t="str">
        <f>VLOOKUP($A140,請求書等医療機関一覧用!$B:$AO,V$5,FALSE)</f>
        <v>○</v>
      </c>
      <c r="W140" s="291" t="str">
        <f>VLOOKUP($A140,請求書等医療機関一覧用!$B:$AO,W$5,FALSE)</f>
        <v>○</v>
      </c>
      <c r="X140" s="291" t="str">
        <f>VLOOKUP($A140,請求書等医療機関一覧用!$B:$AO,X$5,FALSE)</f>
        <v>○</v>
      </c>
      <c r="Y140" s="291" t="str">
        <f>VLOOKUP($A140,請求書等医療機関一覧用!$B:$AO,Y$5,FALSE)</f>
        <v>○</v>
      </c>
      <c r="Z140" s="281" t="str">
        <f>IF(VLOOKUP($A140,請求書等医療機関一覧用!$B:$AO,Z$5,FALSE)="","",VLOOKUP($A140,請求書等医療機関一覧用!$B:$AO,Z$5,FALSE))</f>
        <v>日本脳炎は２期のみ。小児インフルエンザは未就学児要相談。</v>
      </c>
      <c r="AA140">
        <f t="shared" si="4"/>
        <v>66</v>
      </c>
    </row>
    <row r="141" spans="1:27" ht="23.25">
      <c r="A141" s="294" t="s">
        <v>763</v>
      </c>
      <c r="B141" s="292" t="str">
        <f>VLOOKUP($A141,請求書等医療機関一覧用!$B:$AO,B$5,FALSE)</f>
        <v>谷田部診療所</v>
      </c>
      <c r="C141" s="298" t="str">
        <f>VLOOKUP($A141,請求書等医療機関一覧用!$B:$AO,C$5,FALSE)</f>
        <v>谷田部</v>
      </c>
      <c r="D141" s="291" t="str">
        <f>VLOOKUP($A141,請求書等医療機関一覧用!$B:$AO,D$5,FALSE)</f>
        <v>836-1606</v>
      </c>
      <c r="E141" s="291" t="str">
        <f>VLOOKUP($A141,請求書等医療機関一覧用!$B:$AO,E$5,FALSE)</f>
        <v>×</v>
      </c>
      <c r="F141" s="291" t="str">
        <f>VLOOKUP($A141,請求書等医療機関一覧用!$B:$AO,F$5,FALSE)</f>
        <v>×</v>
      </c>
      <c r="G141" s="291" t="str">
        <f>VLOOKUP($A141,請求書等医療機関一覧用!$B:$AO,G$5,FALSE)</f>
        <v>×</v>
      </c>
      <c r="H141" s="291" t="str">
        <f>VLOOKUP($A141,請求書等医療機関一覧用!$B:$AO,H$5,FALSE)</f>
        <v>×</v>
      </c>
      <c r="I141" s="291" t="str">
        <f>VLOOKUP($A141,請求書等医療機関一覧用!$B:$AO,I$5,FALSE)</f>
        <v>×</v>
      </c>
      <c r="J141" s="291" t="str">
        <f>VLOOKUP($A141,請求書等医療機関一覧用!$B:$AO,J$5,FALSE)</f>
        <v>×</v>
      </c>
      <c r="K141" s="291" t="str">
        <f>VLOOKUP($A141,請求書等医療機関一覧用!$B:$AO,K$5,FALSE)</f>
        <v>×</v>
      </c>
      <c r="L141" s="291" t="str">
        <f>VLOOKUP($A141,請求書等医療機関一覧用!$B:$AO,L$5,FALSE)</f>
        <v>×</v>
      </c>
      <c r="M141" s="291" t="str">
        <f>VLOOKUP($A141,請求書等医療機関一覧用!$B:$AO,M$5,FALSE)</f>
        <v>×</v>
      </c>
      <c r="N141" s="291" t="str">
        <f>VLOOKUP($A141,請求書等医療機関一覧用!$B:$AO,N$5,FALSE)</f>
        <v>×</v>
      </c>
      <c r="O141" s="291" t="str">
        <f>VLOOKUP($A141,請求書等医療機関一覧用!$B:$AO,O$5,FALSE)</f>
        <v>×</v>
      </c>
      <c r="P141" s="291" t="str">
        <f>VLOOKUP($A141,請求書等医療機関一覧用!$B:$AO,P$5,FALSE)</f>
        <v>×</v>
      </c>
      <c r="Q141" s="291" t="str">
        <f>VLOOKUP($A141,請求書等医療機関一覧用!$B:$AO,Q$5,FALSE)</f>
        <v>×</v>
      </c>
      <c r="R141" s="291" t="str">
        <f>VLOOKUP($A141,請求書等医療機関一覧用!$B:$AO,R$5,FALSE)</f>
        <v>×</v>
      </c>
      <c r="S141" s="291" t="str">
        <f>VLOOKUP($A141,請求書等医療機関一覧用!$B:$AO,S$5,FALSE)</f>
        <v>×</v>
      </c>
      <c r="T141" s="291" t="str">
        <f>VLOOKUP($A141,請求書等医療機関一覧用!$B:$AO,T$5,FALSE)</f>
        <v>×</v>
      </c>
      <c r="U141" s="291" t="str">
        <f>VLOOKUP($A141,請求書等医療機関一覧用!$B:$AO,U$5,FALSE)</f>
        <v>○</v>
      </c>
      <c r="V141" s="291" t="str">
        <f>VLOOKUP($A141,請求書等医療機関一覧用!$B:$AO,V$5,FALSE)</f>
        <v>×</v>
      </c>
      <c r="W141" s="291" t="str">
        <f>VLOOKUP($A141,請求書等医療機関一覧用!$B:$AO,W$5,FALSE)</f>
        <v>○</v>
      </c>
      <c r="X141" s="291" t="str">
        <f>VLOOKUP($A141,請求書等医療機関一覧用!$B:$AO,X$5,FALSE)</f>
        <v>○</v>
      </c>
      <c r="Y141" s="291" t="str">
        <f>VLOOKUP($A141,請求書等医療機関一覧用!$B:$AO,Y$5,FALSE)</f>
        <v>○</v>
      </c>
      <c r="Z141" s="281" t="str">
        <f>IF(VLOOKUP($A141,請求書等医療機関一覧用!$B:$AO,Z$5,FALSE)="","",VLOOKUP($A141,請求書等医療機関一覧用!$B:$AO,Z$5,FALSE))</f>
        <v/>
      </c>
      <c r="AA141">
        <f t="shared" si="4"/>
        <v>67</v>
      </c>
    </row>
    <row r="142" spans="1:27" ht="28.5">
      <c r="A142" s="294" t="s">
        <v>765</v>
      </c>
      <c r="B142" s="292" t="str">
        <f>VLOOKUP($A142,請求書等医療機関一覧用!$B:$AO,B$5,FALSE)</f>
        <v>ゆうこレディースクリニックつくば</v>
      </c>
      <c r="C142" s="298" t="str">
        <f>VLOOKUP($A142,請求書等医療機関一覧用!$B:$AO,C$5,FALSE)</f>
        <v>研究学園</v>
      </c>
      <c r="D142" s="291" t="str">
        <f>VLOOKUP($A142,請求書等医療機関一覧用!$B:$AO,D$5,FALSE)</f>
        <v>875-5565</v>
      </c>
      <c r="E142" s="291" t="str">
        <f>VLOOKUP($A142,請求書等医療機関一覧用!$B:$AO,E$5,FALSE)</f>
        <v>×</v>
      </c>
      <c r="F142" s="291" t="str">
        <f>VLOOKUP($A142,請求書等医療機関一覧用!$B:$AO,F$5,FALSE)</f>
        <v>×</v>
      </c>
      <c r="G142" s="291" t="str">
        <f>VLOOKUP($A142,請求書等医療機関一覧用!$B:$AO,G$5,FALSE)</f>
        <v>×</v>
      </c>
      <c r="H142" s="291" t="str">
        <f>VLOOKUP($A142,請求書等医療機関一覧用!$B:$AO,H$5,FALSE)</f>
        <v>×</v>
      </c>
      <c r="I142" s="291" t="str">
        <f>VLOOKUP($A142,請求書等医療機関一覧用!$B:$AO,I$5,FALSE)</f>
        <v>×</v>
      </c>
      <c r="J142" s="291" t="str">
        <f>VLOOKUP($A142,請求書等医療機関一覧用!$B:$AO,J$5,FALSE)</f>
        <v>×</v>
      </c>
      <c r="K142" s="291" t="str">
        <f>VLOOKUP($A142,請求書等医療機関一覧用!$B:$AO,K$5,FALSE)</f>
        <v>×</v>
      </c>
      <c r="L142" s="291" t="str">
        <f>VLOOKUP($A142,請求書等医療機関一覧用!$B:$AO,L$5,FALSE)</f>
        <v>×</v>
      </c>
      <c r="M142" s="291" t="str">
        <f>VLOOKUP($A142,請求書等医療機関一覧用!$B:$AO,M$5,FALSE)</f>
        <v>×</v>
      </c>
      <c r="N142" s="291" t="str">
        <f>VLOOKUP($A142,請求書等医療機関一覧用!$B:$AO,N$5,FALSE)</f>
        <v>×</v>
      </c>
      <c r="O142" s="291" t="str">
        <f>VLOOKUP($A142,請求書等医療機関一覧用!$B:$AO,O$5,FALSE)</f>
        <v>×</v>
      </c>
      <c r="P142" s="291" t="str">
        <f>VLOOKUP($A142,請求書等医療機関一覧用!$B:$AO,P$5,FALSE)</f>
        <v>×</v>
      </c>
      <c r="Q142" s="291" t="str">
        <f>VLOOKUP($A142,請求書等医療機関一覧用!$B:$AO,Q$5,FALSE)</f>
        <v>×</v>
      </c>
      <c r="R142" s="291" t="str">
        <f>VLOOKUP($A142,請求書等医療機関一覧用!$B:$AO,R$5,FALSE)</f>
        <v>○</v>
      </c>
      <c r="S142" s="291" t="str">
        <f>VLOOKUP($A142,請求書等医療機関一覧用!$B:$AO,S$5,FALSE)</f>
        <v>○</v>
      </c>
      <c r="T142" s="291" t="str">
        <f>VLOOKUP($A142,請求書等医療機関一覧用!$B:$AO,T$5,FALSE)</f>
        <v>×</v>
      </c>
      <c r="U142" s="291" t="str">
        <f>VLOOKUP($A142,請求書等医療機関一覧用!$B:$AO,U$5,FALSE)</f>
        <v>×</v>
      </c>
      <c r="V142" s="291" t="str">
        <f>VLOOKUP($A142,請求書等医療機関一覧用!$B:$AO,V$5,FALSE)</f>
        <v>×</v>
      </c>
      <c r="W142" s="291" t="str">
        <f>VLOOKUP($A142,請求書等医療機関一覧用!$B:$AO,W$5,FALSE)</f>
        <v>×</v>
      </c>
      <c r="X142" s="291" t="str">
        <f>VLOOKUP($A142,請求書等医療機関一覧用!$B:$AO,X$5,FALSE)</f>
        <v>○</v>
      </c>
      <c r="Y142" s="291" t="str">
        <f>VLOOKUP($A142,請求書等医療機関一覧用!$B:$AO,Y$5,FALSE)</f>
        <v>×</v>
      </c>
      <c r="Z142" s="281" t="str">
        <f>IF(VLOOKUP($A142,請求書等医療機関一覧用!$B:$AO,Z$5,FALSE)="","",VLOOKUP($A142,請求書等医療機関一覧用!$B:$AO,Z$5,FALSE))</f>
        <v>小児インフルエンザ・高齢者インフルエンザはかかりつけの方のみ</v>
      </c>
      <c r="AA142">
        <f t="shared" si="4"/>
        <v>68</v>
      </c>
    </row>
    <row r="143" spans="1:27" ht="28.5">
      <c r="A143" s="294" t="s">
        <v>767</v>
      </c>
      <c r="B143" s="280" t="str">
        <f>VLOOKUP($A143,請求書等医療機関一覧用!$B:$AO,B$5,FALSE)</f>
        <v>わかすぎ整形外科・手の外科クリニック</v>
      </c>
      <c r="C143" s="298" t="str">
        <f>VLOOKUP($A143,請求書等医療機関一覧用!$B:$AO,C$5,FALSE)</f>
        <v>島名</v>
      </c>
      <c r="D143" s="291" t="str">
        <f>VLOOKUP($A143,請求書等医療機関一覧用!$B:$AO,D$5,FALSE)</f>
        <v>886-7191</v>
      </c>
      <c r="E143" s="291" t="str">
        <f>VLOOKUP($A143,請求書等医療機関一覧用!$B:$AO,E$5,FALSE)</f>
        <v>×</v>
      </c>
      <c r="F143" s="291" t="str">
        <f>VLOOKUP($A143,請求書等医療機関一覧用!$B:$AO,F$5,FALSE)</f>
        <v>×</v>
      </c>
      <c r="G143" s="291" t="str">
        <f>VLOOKUP($A143,請求書等医療機関一覧用!$B:$AO,G$5,FALSE)</f>
        <v>×</v>
      </c>
      <c r="H143" s="291" t="str">
        <f>VLOOKUP($A143,請求書等医療機関一覧用!$B:$AO,H$5,FALSE)</f>
        <v>×</v>
      </c>
      <c r="I143" s="291" t="str">
        <f>VLOOKUP($A143,請求書等医療機関一覧用!$B:$AO,I$5,FALSE)</f>
        <v>×</v>
      </c>
      <c r="J143" s="291" t="str">
        <f>VLOOKUP($A143,請求書等医療機関一覧用!$B:$AO,J$5,FALSE)</f>
        <v>×</v>
      </c>
      <c r="K143" s="291" t="str">
        <f>VLOOKUP($A143,請求書等医療機関一覧用!$B:$AO,K$5,FALSE)</f>
        <v>×</v>
      </c>
      <c r="L143" s="291" t="str">
        <f>VLOOKUP($A143,請求書等医療機関一覧用!$B:$AO,L$5,FALSE)</f>
        <v>×</v>
      </c>
      <c r="M143" s="291" t="str">
        <f>VLOOKUP($A143,請求書等医療機関一覧用!$B:$AO,M$5,FALSE)</f>
        <v>×</v>
      </c>
      <c r="N143" s="291" t="str">
        <f>VLOOKUP($A143,請求書等医療機関一覧用!$B:$AO,N$5,FALSE)</f>
        <v>×</v>
      </c>
      <c r="O143" s="291" t="str">
        <f>VLOOKUP($A143,請求書等医療機関一覧用!$B:$AO,O$5,FALSE)</f>
        <v>×</v>
      </c>
      <c r="P143" s="291" t="str">
        <f>VLOOKUP($A143,請求書等医療機関一覧用!$B:$AO,P$5,FALSE)</f>
        <v>×</v>
      </c>
      <c r="Q143" s="291" t="str">
        <f>VLOOKUP($A143,請求書等医療機関一覧用!$B:$AO,Q$5,FALSE)</f>
        <v>×</v>
      </c>
      <c r="R143" s="291" t="str">
        <f>VLOOKUP($A143,請求書等医療機関一覧用!$B:$AO,R$5,FALSE)</f>
        <v>×</v>
      </c>
      <c r="S143" s="291" t="str">
        <f>VLOOKUP($A143,請求書等医療機関一覧用!$B:$AO,S$5,FALSE)</f>
        <v>○</v>
      </c>
      <c r="T143" s="291" t="str">
        <f>VLOOKUP($A143,請求書等医療機関一覧用!$B:$AO,T$5,FALSE)</f>
        <v>×</v>
      </c>
      <c r="U143" s="291" t="str">
        <f>VLOOKUP($A143,請求書等医療機関一覧用!$B:$AO,U$5,FALSE)</f>
        <v>×</v>
      </c>
      <c r="V143" s="291" t="str">
        <f>VLOOKUP($A143,請求書等医療機関一覧用!$B:$AO,V$5,FALSE)</f>
        <v>×</v>
      </c>
      <c r="W143" s="291" t="str">
        <f>VLOOKUP($A143,請求書等医療機関一覧用!$B:$AO,W$5,FALSE)</f>
        <v>×</v>
      </c>
      <c r="X143" s="291" t="str">
        <f>VLOOKUP($A143,請求書等医療機関一覧用!$B:$AO,X$5,FALSE)</f>
        <v>○</v>
      </c>
      <c r="Y143" s="291" t="str">
        <f>VLOOKUP($A143,請求書等医療機関一覧用!$B:$AO,Y$5,FALSE)</f>
        <v>×</v>
      </c>
      <c r="Z143" s="281" t="str">
        <f>IF(VLOOKUP($A143,請求書等医療機関一覧用!$B:$AO,Z$5,FALSE)="","",VLOOKUP($A143,請求書等医療機関一覧用!$B:$AO,Z$5,FALSE))</f>
        <v>小学生以上。診察券をお持ちの方のみ。
高齢者インフルはかかりつけの方のみ</v>
      </c>
      <c r="AA143">
        <f t="shared" si="4"/>
        <v>69</v>
      </c>
    </row>
    <row r="144" spans="1:27" ht="23.25">
      <c r="A144" s="294" t="s">
        <v>768</v>
      </c>
      <c r="B144" s="292" t="str">
        <f>VLOOKUP($A144,請求書等医療機関一覧用!$B:$AO,B$5,FALSE)</f>
        <v>渡辺医院</v>
      </c>
      <c r="C144" s="298" t="str">
        <f>VLOOKUP($A144,請求書等医療機関一覧用!$B:$AO,C$5,FALSE)</f>
        <v>小野崎</v>
      </c>
      <c r="D144" s="291" t="str">
        <f>VLOOKUP($A144,請求書等医療機関一覧用!$B:$AO,D$5,FALSE)</f>
        <v>851-0550</v>
      </c>
      <c r="E144" s="291" t="str">
        <f>VLOOKUP($A144,請求書等医療機関一覧用!$B:$AO,E$5,FALSE)</f>
        <v>○</v>
      </c>
      <c r="F144" s="291" t="str">
        <f>VLOOKUP($A144,請求書等医療機関一覧用!$B:$AO,F$5,FALSE)</f>
        <v>○</v>
      </c>
      <c r="G144" s="291" t="str">
        <f>VLOOKUP($A144,請求書等医療機関一覧用!$B:$AO,G$5,FALSE)</f>
        <v>○</v>
      </c>
      <c r="H144" s="291" t="str">
        <f>VLOOKUP($A144,請求書等医療機関一覧用!$B:$AO,H$5,FALSE)</f>
        <v>○</v>
      </c>
      <c r="I144" s="291" t="str">
        <f>VLOOKUP($A144,請求書等医療機関一覧用!$B:$AO,I$5,FALSE)</f>
        <v>○</v>
      </c>
      <c r="J144" s="291" t="str">
        <f>VLOOKUP($A144,請求書等医療機関一覧用!$B:$AO,J$5,FALSE)</f>
        <v>○</v>
      </c>
      <c r="K144" s="291" t="str">
        <f>VLOOKUP($A144,請求書等医療機関一覧用!$B:$AO,K$5,FALSE)</f>
        <v>○</v>
      </c>
      <c r="L144" s="291" t="str">
        <f>VLOOKUP($A144,請求書等医療機関一覧用!$B:$AO,L$5,FALSE)</f>
        <v>○</v>
      </c>
      <c r="M144" s="291" t="str">
        <f>VLOOKUP($A144,請求書等医療機関一覧用!$B:$AO,M$5,FALSE)</f>
        <v>○</v>
      </c>
      <c r="N144" s="291" t="str">
        <f>VLOOKUP($A144,請求書等医療機関一覧用!$B:$AO,N$5,FALSE)</f>
        <v>○</v>
      </c>
      <c r="O144" s="291" t="str">
        <f>VLOOKUP($A144,請求書等医療機関一覧用!$B:$AO,O$5,FALSE)</f>
        <v>○</v>
      </c>
      <c r="P144" s="291" t="str">
        <f>VLOOKUP($A144,請求書等医療機関一覧用!$B:$AO,P$5,FALSE)</f>
        <v>×</v>
      </c>
      <c r="Q144" s="291" t="str">
        <f>VLOOKUP($A144,請求書等医療機関一覧用!$B:$AO,Q$5,FALSE)</f>
        <v>×</v>
      </c>
      <c r="R144" s="291" t="str">
        <f>VLOOKUP($A144,請求書等医療機関一覧用!$B:$AO,R$5,FALSE)</f>
        <v>○</v>
      </c>
      <c r="S144" s="291" t="str">
        <f>VLOOKUP($A144,請求書等医療機関一覧用!$B:$AO,S$5,FALSE)</f>
        <v>○</v>
      </c>
      <c r="T144" s="291" t="str">
        <f>VLOOKUP($A144,請求書等医療機関一覧用!$B:$AO,T$5,FALSE)</f>
        <v>○</v>
      </c>
      <c r="U144" s="291" t="str">
        <f>VLOOKUP($A144,請求書等医療機関一覧用!$B:$AO,U$5,FALSE)</f>
        <v>○</v>
      </c>
      <c r="V144" s="291" t="str">
        <f>VLOOKUP($A144,請求書等医療機関一覧用!$B:$AO,V$5,FALSE)</f>
        <v>○</v>
      </c>
      <c r="W144" s="291" t="str">
        <f>VLOOKUP($A144,請求書等医療機関一覧用!$B:$AO,W$5,FALSE)</f>
        <v>○</v>
      </c>
      <c r="X144" s="291" t="str">
        <f>VLOOKUP($A144,請求書等医療機関一覧用!$B:$AO,X$5,FALSE)</f>
        <v>○</v>
      </c>
      <c r="Y144" s="291" t="str">
        <f>VLOOKUP($A144,請求書等医療機関一覧用!$B:$AO,Y$5,FALSE)</f>
        <v>○</v>
      </c>
      <c r="Z144" s="281" t="str">
        <f>IF(VLOOKUP($A144,請求書等医療機関一覧用!$B:$AO,Z$5,FALSE)="","",VLOOKUP($A144,請求書等医療機関一覧用!$B:$AO,Z$5,FALSE))</f>
        <v/>
      </c>
      <c r="AA144">
        <f t="shared" si="4"/>
        <v>70</v>
      </c>
    </row>
    <row r="145" spans="1:28">
      <c r="B145" s="796" t="s">
        <v>1607</v>
      </c>
      <c r="C145" s="797"/>
      <c r="D145" s="797"/>
      <c r="E145" s="797"/>
      <c r="F145" s="797"/>
      <c r="G145" s="797"/>
      <c r="H145" s="797"/>
      <c r="I145" s="797"/>
      <c r="J145" s="797"/>
      <c r="K145" s="797"/>
      <c r="L145" s="797"/>
      <c r="M145" s="797"/>
      <c r="N145" s="797"/>
      <c r="O145" s="797"/>
      <c r="P145" s="797"/>
      <c r="Q145" s="797"/>
      <c r="R145" s="797"/>
      <c r="S145" s="797"/>
      <c r="T145" s="797"/>
      <c r="U145" s="797"/>
      <c r="V145" s="797"/>
      <c r="W145" s="797"/>
      <c r="X145" s="797"/>
      <c r="Y145" s="797"/>
      <c r="Z145" s="798"/>
      <c r="AB145" t="s">
        <v>1603</v>
      </c>
    </row>
    <row r="146" spans="1:28" ht="23.25">
      <c r="A146" s="294" t="s">
        <v>651</v>
      </c>
      <c r="B146" s="292" t="str">
        <f>VLOOKUP($A146,請求書等医療機関一覧用!$B:$AO,B$5,FALSE)</f>
        <v>笠井整形外科医院</v>
      </c>
      <c r="C146" s="298" t="str">
        <f>VLOOKUP($A146,請求書等医療機関一覧用!$B:$AO,C$5,FALSE)</f>
        <v>高崎</v>
      </c>
      <c r="D146" s="291" t="str">
        <f>VLOOKUP($A146,請求書等医療機関一覧用!$B:$AO,D$5,FALSE)</f>
        <v>873-5050</v>
      </c>
      <c r="E146" s="291" t="str">
        <f>VLOOKUP($A146,請求書等医療機関一覧用!$B:$AO,E$5,FALSE)</f>
        <v>×</v>
      </c>
      <c r="F146" s="291" t="str">
        <f>VLOOKUP($A146,請求書等医療機関一覧用!$B:$AO,F$5,FALSE)</f>
        <v>×</v>
      </c>
      <c r="G146" s="291" t="str">
        <f>VLOOKUP($A146,請求書等医療機関一覧用!$B:$AO,G$5,FALSE)</f>
        <v>×</v>
      </c>
      <c r="H146" s="291" t="str">
        <f>VLOOKUP($A146,請求書等医療機関一覧用!$B:$AO,H$5,FALSE)</f>
        <v>×</v>
      </c>
      <c r="I146" s="291" t="str">
        <f>VLOOKUP($A146,請求書等医療機関一覧用!$B:$AO,I$5,FALSE)</f>
        <v>×</v>
      </c>
      <c r="J146" s="291" t="str">
        <f>VLOOKUP($A146,請求書等医療機関一覧用!$B:$AO,J$5,FALSE)</f>
        <v>×</v>
      </c>
      <c r="K146" s="291" t="str">
        <f>VLOOKUP($A146,請求書等医療機関一覧用!$B:$AO,K$5,FALSE)</f>
        <v>×</v>
      </c>
      <c r="L146" s="291" t="str">
        <f>VLOOKUP($A146,請求書等医療機関一覧用!$B:$AO,L$5,FALSE)</f>
        <v>×</v>
      </c>
      <c r="M146" s="291" t="str">
        <f>VLOOKUP($A146,請求書等医療機関一覧用!$B:$AO,M$5,FALSE)</f>
        <v>×</v>
      </c>
      <c r="N146" s="291" t="str">
        <f>VLOOKUP($A146,請求書等医療機関一覧用!$B:$AO,N$5,FALSE)</f>
        <v>×</v>
      </c>
      <c r="O146" s="291" t="str">
        <f>VLOOKUP($A146,請求書等医療機関一覧用!$B:$AO,O$5,FALSE)</f>
        <v>×</v>
      </c>
      <c r="P146" s="291" t="str">
        <f>VLOOKUP($A146,請求書等医療機関一覧用!$B:$AO,P$5,FALSE)</f>
        <v>×</v>
      </c>
      <c r="Q146" s="291" t="str">
        <f>VLOOKUP($A146,請求書等医療機関一覧用!$B:$AO,Q$5,FALSE)</f>
        <v>×</v>
      </c>
      <c r="R146" s="291" t="str">
        <f>VLOOKUP($A146,請求書等医療機関一覧用!$B:$AO,R$5,FALSE)</f>
        <v>×</v>
      </c>
      <c r="S146" s="291" t="str">
        <f>VLOOKUP($A146,請求書等医療機関一覧用!$B:$AO,S$5,FALSE)</f>
        <v>×</v>
      </c>
      <c r="T146" s="291" t="str">
        <f>VLOOKUP($A146,請求書等医療機関一覧用!$B:$AO,T$5,FALSE)</f>
        <v>×</v>
      </c>
      <c r="U146" s="291" t="str">
        <f>VLOOKUP($A146,請求書等医療機関一覧用!$B:$AO,U$5,FALSE)</f>
        <v>×</v>
      </c>
      <c r="V146" s="291" t="str">
        <f>VLOOKUP($A146,請求書等医療機関一覧用!$B:$AO,V$5,FALSE)</f>
        <v>×</v>
      </c>
      <c r="W146" s="291" t="str">
        <f>VLOOKUP($A146,請求書等医療機関一覧用!$B:$AO,W$5,FALSE)</f>
        <v>×</v>
      </c>
      <c r="X146" s="291" t="str">
        <f>VLOOKUP($A146,請求書等医療機関一覧用!$B:$AO,X$5,FALSE)</f>
        <v>○</v>
      </c>
      <c r="Y146" s="291" t="str">
        <f>VLOOKUP($A146,請求書等医療機関一覧用!$B:$AO,Y$5,FALSE)</f>
        <v>×</v>
      </c>
      <c r="Z146" s="281" t="str">
        <f>IF(VLOOKUP($A146,請求書等医療機関一覧用!$B:$AO,Z$5,FALSE)="","",VLOOKUP($A146,請求書等医療機関一覧用!$B:$AO,Z$5,FALSE))</f>
        <v/>
      </c>
      <c r="AA146">
        <f t="shared" ref="AA146:AA153" si="5">ROW()-MATCH("■",AB:AB,0)</f>
        <v>1</v>
      </c>
    </row>
    <row r="147" spans="1:28" ht="23.25">
      <c r="A147" s="294" t="s">
        <v>660</v>
      </c>
      <c r="B147" s="292" t="str">
        <f>VLOOKUP($A147,請求書等医療機関一覧用!$B:$AO,B$5,FALSE)</f>
        <v>茎崎アオイ病院</v>
      </c>
      <c r="C147" s="298" t="str">
        <f>VLOOKUP($A147,請求書等医療機関一覧用!$B:$AO,C$5,FALSE)</f>
        <v>天宝喜</v>
      </c>
      <c r="D147" s="291" t="str">
        <f>VLOOKUP($A147,請求書等医療機関一覧用!$B:$AO,D$5,FALSE)</f>
        <v>871-7777</v>
      </c>
      <c r="E147" s="291" t="str">
        <f>VLOOKUP($A147,請求書等医療機関一覧用!$B:$AO,E$5,FALSE)</f>
        <v>×</v>
      </c>
      <c r="F147" s="291" t="str">
        <f>VLOOKUP($A147,請求書等医療機関一覧用!$B:$AO,F$5,FALSE)</f>
        <v>×</v>
      </c>
      <c r="G147" s="291" t="str">
        <f>VLOOKUP($A147,請求書等医療機関一覧用!$B:$AO,G$5,FALSE)</f>
        <v>×</v>
      </c>
      <c r="H147" s="291" t="str">
        <f>VLOOKUP($A147,請求書等医療機関一覧用!$B:$AO,H$5,FALSE)</f>
        <v>×</v>
      </c>
      <c r="I147" s="291" t="str">
        <f>VLOOKUP($A147,請求書等医療機関一覧用!$B:$AO,I$5,FALSE)</f>
        <v>×</v>
      </c>
      <c r="J147" s="291" t="str">
        <f>VLOOKUP($A147,請求書等医療機関一覧用!$B:$AO,J$5,FALSE)</f>
        <v>×</v>
      </c>
      <c r="K147" s="291" t="str">
        <f>VLOOKUP($A147,請求書等医療機関一覧用!$B:$AO,K$5,FALSE)</f>
        <v>×</v>
      </c>
      <c r="L147" s="291" t="str">
        <f>VLOOKUP($A147,請求書等医療機関一覧用!$B:$AO,L$5,FALSE)</f>
        <v>×</v>
      </c>
      <c r="M147" s="291" t="str">
        <f>VLOOKUP($A147,請求書等医療機関一覧用!$B:$AO,M$5,FALSE)</f>
        <v>×</v>
      </c>
      <c r="N147" s="291" t="str">
        <f>VLOOKUP($A147,請求書等医療機関一覧用!$B:$AO,N$5,FALSE)</f>
        <v>×</v>
      </c>
      <c r="O147" s="291" t="str">
        <f>VLOOKUP($A147,請求書等医療機関一覧用!$B:$AO,O$5,FALSE)</f>
        <v>×</v>
      </c>
      <c r="P147" s="291" t="str">
        <f>VLOOKUP($A147,請求書等医療機関一覧用!$B:$AO,P$5,FALSE)</f>
        <v>×</v>
      </c>
      <c r="Q147" s="291" t="str">
        <f>VLOOKUP($A147,請求書等医療機関一覧用!$B:$AO,Q$5,FALSE)</f>
        <v>×</v>
      </c>
      <c r="R147" s="291" t="str">
        <f>VLOOKUP($A147,請求書等医療機関一覧用!$B:$AO,R$5,FALSE)</f>
        <v>×</v>
      </c>
      <c r="S147" s="291" t="str">
        <f>VLOOKUP($A147,請求書等医療機関一覧用!$B:$AO,S$5,FALSE)</f>
        <v>×</v>
      </c>
      <c r="T147" s="291" t="str">
        <f>VLOOKUP($A147,請求書等医療機関一覧用!$B:$AO,T$5,FALSE)</f>
        <v>×</v>
      </c>
      <c r="U147" s="291" t="str">
        <f>VLOOKUP($A147,請求書等医療機関一覧用!$B:$AO,U$5,FALSE)</f>
        <v>○</v>
      </c>
      <c r="V147" s="291" t="str">
        <f>VLOOKUP($A147,請求書等医療機関一覧用!$B:$AO,V$5,FALSE)</f>
        <v>×</v>
      </c>
      <c r="W147" s="291" t="str">
        <f>VLOOKUP($A147,請求書等医療機関一覧用!$B:$AO,W$5,FALSE)</f>
        <v>×</v>
      </c>
      <c r="X147" s="291" t="str">
        <f>VLOOKUP($A147,請求書等医療機関一覧用!$B:$AO,X$5,FALSE)</f>
        <v>○</v>
      </c>
      <c r="Y147" s="291" t="str">
        <f>VLOOKUP($A147,請求書等医療機関一覧用!$B:$AO,Y$5,FALSE)</f>
        <v>○</v>
      </c>
      <c r="Z147" s="281" t="str">
        <f>IF(VLOOKUP($A147,請求書等医療機関一覧用!$B:$AO,Z$5,FALSE)="","",VLOOKUP($A147,請求書等医療機関一覧用!$B:$AO,Z$5,FALSE))</f>
        <v>感染状況により入院患者のみ</v>
      </c>
      <c r="AA147">
        <f t="shared" si="5"/>
        <v>2</v>
      </c>
    </row>
    <row r="148" spans="1:28" ht="23.25">
      <c r="A148" s="294" t="s">
        <v>680</v>
      </c>
      <c r="B148" s="292" t="str">
        <f>VLOOKUP($A148,請求書等医療機関一覧用!$B:$AO,B$5,FALSE)</f>
        <v>しみず整形外科リハビリクリニック</v>
      </c>
      <c r="C148" s="298" t="str">
        <f>VLOOKUP($A148,請求書等医療機関一覧用!$B:$AO,C$5,FALSE)</f>
        <v>天宝喜</v>
      </c>
      <c r="D148" s="291" t="str">
        <f>VLOOKUP($A148,請求書等医療機関一覧用!$B:$AO,D$5,FALSE)</f>
        <v>870-2202</v>
      </c>
      <c r="E148" s="291" t="str">
        <f>VLOOKUP($A148,請求書等医療機関一覧用!$B:$AO,E$5,FALSE)</f>
        <v>×</v>
      </c>
      <c r="F148" s="291" t="str">
        <f>VLOOKUP($A148,請求書等医療機関一覧用!$B:$AO,F$5,FALSE)</f>
        <v>×</v>
      </c>
      <c r="G148" s="291" t="str">
        <f>VLOOKUP($A148,請求書等医療機関一覧用!$B:$AO,G$5,FALSE)</f>
        <v>×</v>
      </c>
      <c r="H148" s="291" t="str">
        <f>VLOOKUP($A148,請求書等医療機関一覧用!$B:$AO,H$5,FALSE)</f>
        <v>×</v>
      </c>
      <c r="I148" s="291" t="str">
        <f>VLOOKUP($A148,請求書等医療機関一覧用!$B:$AO,I$5,FALSE)</f>
        <v>×</v>
      </c>
      <c r="J148" s="291" t="str">
        <f>VLOOKUP($A148,請求書等医療機関一覧用!$B:$AO,J$5,FALSE)</f>
        <v>×</v>
      </c>
      <c r="K148" s="291" t="str">
        <f>VLOOKUP($A148,請求書等医療機関一覧用!$B:$AO,K$5,FALSE)</f>
        <v>×</v>
      </c>
      <c r="L148" s="291" t="str">
        <f>VLOOKUP($A148,請求書等医療機関一覧用!$B:$AO,L$5,FALSE)</f>
        <v>×</v>
      </c>
      <c r="M148" s="291" t="str">
        <f>VLOOKUP($A148,請求書等医療機関一覧用!$B:$AO,M$5,FALSE)</f>
        <v>×</v>
      </c>
      <c r="N148" s="291" t="str">
        <f>VLOOKUP($A148,請求書等医療機関一覧用!$B:$AO,N$5,FALSE)</f>
        <v>×</v>
      </c>
      <c r="O148" s="291" t="str">
        <f>VLOOKUP($A148,請求書等医療機関一覧用!$B:$AO,O$5,FALSE)</f>
        <v>×</v>
      </c>
      <c r="P148" s="291" t="str">
        <f>VLOOKUP($A148,請求書等医療機関一覧用!$B:$AO,P$5,FALSE)</f>
        <v>×</v>
      </c>
      <c r="Q148" s="291" t="str">
        <f>VLOOKUP($A148,請求書等医療機関一覧用!$B:$AO,Q$5,FALSE)</f>
        <v>×</v>
      </c>
      <c r="R148" s="291" t="str">
        <f>VLOOKUP($A148,請求書等医療機関一覧用!$B:$AO,R$5,FALSE)</f>
        <v>×</v>
      </c>
      <c r="S148" s="291" t="str">
        <f>VLOOKUP($A148,請求書等医療機関一覧用!$B:$AO,S$5,FALSE)</f>
        <v>○</v>
      </c>
      <c r="T148" s="291" t="str">
        <f>VLOOKUP($A148,請求書等医療機関一覧用!$B:$AO,T$5,FALSE)</f>
        <v>×</v>
      </c>
      <c r="U148" s="291" t="str">
        <f>VLOOKUP($A148,請求書等医療機関一覧用!$B:$AO,U$5,FALSE)</f>
        <v>○</v>
      </c>
      <c r="V148" s="291" t="str">
        <f>VLOOKUP($A148,請求書等医療機関一覧用!$B:$AO,V$5,FALSE)</f>
        <v>○</v>
      </c>
      <c r="W148" s="291" t="str">
        <f>VLOOKUP($A148,請求書等医療機関一覧用!$B:$AO,W$5,FALSE)</f>
        <v>×</v>
      </c>
      <c r="X148" s="291" t="str">
        <f>VLOOKUP($A148,請求書等医療機関一覧用!$B:$AO,X$5,FALSE)</f>
        <v>○</v>
      </c>
      <c r="Y148" s="291" t="str">
        <f>VLOOKUP($A148,請求書等医療機関一覧用!$B:$AO,Y$5,FALSE)</f>
        <v>○</v>
      </c>
      <c r="Z148" s="281" t="str">
        <f>IF(VLOOKUP($A148,請求書等医療機関一覧用!$B:$AO,Z$5,FALSE)="","",VLOOKUP($A148,請求書等医療機関一覧用!$B:$AO,Z$5,FALSE))</f>
        <v>小児インフルエンザは小学生以上</v>
      </c>
      <c r="AA148">
        <f t="shared" si="5"/>
        <v>3</v>
      </c>
    </row>
    <row r="149" spans="1:28" ht="23.25">
      <c r="A149" s="294" t="s">
        <v>681</v>
      </c>
      <c r="B149" s="292" t="str">
        <f>VLOOKUP($A149,請求書等医療機関一覧用!$B:$AO,B$5,FALSE)</f>
        <v>自由ケ丘医院</v>
      </c>
      <c r="C149" s="298" t="str">
        <f>VLOOKUP($A149,請求書等医療機関一覧用!$B:$AO,C$5,FALSE)</f>
        <v>自由ケ丘</v>
      </c>
      <c r="D149" s="291" t="str">
        <f>VLOOKUP($A149,請求書等医療機関一覧用!$B:$AO,D$5,FALSE)</f>
        <v>876-0888</v>
      </c>
      <c r="E149" s="291" t="str">
        <f>VLOOKUP($A149,請求書等医療機関一覧用!$B:$AO,E$5,FALSE)</f>
        <v>○</v>
      </c>
      <c r="F149" s="291" t="str">
        <f>VLOOKUP($A149,請求書等医療機関一覧用!$B:$AO,F$5,FALSE)</f>
        <v>○</v>
      </c>
      <c r="G149" s="291" t="str">
        <f>VLOOKUP($A149,請求書等医療機関一覧用!$B:$AO,G$5,FALSE)</f>
        <v>○</v>
      </c>
      <c r="H149" s="291" t="str">
        <f>VLOOKUP($A149,請求書等医療機関一覧用!$B:$AO,H$5,FALSE)</f>
        <v>○</v>
      </c>
      <c r="I149" s="291" t="str">
        <f>VLOOKUP($A149,請求書等医療機関一覧用!$B:$AO,I$5,FALSE)</f>
        <v>○</v>
      </c>
      <c r="J149" s="291" t="str">
        <f>VLOOKUP($A149,請求書等医療機関一覧用!$B:$AO,J$5,FALSE)</f>
        <v>○</v>
      </c>
      <c r="K149" s="291" t="str">
        <f>VLOOKUP($A149,請求書等医療機関一覧用!$B:$AO,K$5,FALSE)</f>
        <v>○</v>
      </c>
      <c r="L149" s="291" t="str">
        <f>VLOOKUP($A149,請求書等医療機関一覧用!$B:$AO,L$5,FALSE)</f>
        <v>○</v>
      </c>
      <c r="M149" s="291" t="str">
        <f>VLOOKUP($A149,請求書等医療機関一覧用!$B:$AO,M$5,FALSE)</f>
        <v>○</v>
      </c>
      <c r="N149" s="291" t="str">
        <f>VLOOKUP($A149,請求書等医療機関一覧用!$B:$AO,N$5,FALSE)</f>
        <v>○</v>
      </c>
      <c r="O149" s="291" t="str">
        <f>VLOOKUP($A149,請求書等医療機関一覧用!$B:$AO,O$5,FALSE)</f>
        <v>○</v>
      </c>
      <c r="P149" s="291" t="str">
        <f>VLOOKUP($A149,請求書等医療機関一覧用!$B:$AO,P$5,FALSE)</f>
        <v>×</v>
      </c>
      <c r="Q149" s="291" t="str">
        <f>VLOOKUP($A149,請求書等医療機関一覧用!$B:$AO,Q$5,FALSE)</f>
        <v>×</v>
      </c>
      <c r="R149" s="291" t="str">
        <f>VLOOKUP($A149,請求書等医療機関一覧用!$B:$AO,R$5,FALSE)</f>
        <v>○</v>
      </c>
      <c r="S149" s="291" t="str">
        <f>VLOOKUP($A149,請求書等医療機関一覧用!$B:$AO,S$5,FALSE)</f>
        <v>○</v>
      </c>
      <c r="T149" s="291" t="str">
        <f>VLOOKUP($A149,請求書等医療機関一覧用!$B:$AO,T$5,FALSE)</f>
        <v>○</v>
      </c>
      <c r="U149" s="291" t="str">
        <f>VLOOKUP($A149,請求書等医療機関一覧用!$B:$AO,U$5,FALSE)</f>
        <v>○</v>
      </c>
      <c r="V149" s="291" t="str">
        <f>VLOOKUP($A149,請求書等医療機関一覧用!$B:$AO,V$5,FALSE)</f>
        <v>×</v>
      </c>
      <c r="W149" s="291" t="str">
        <f>VLOOKUP($A149,請求書等医療機関一覧用!$B:$AO,W$5,FALSE)</f>
        <v>○</v>
      </c>
      <c r="X149" s="291" t="str">
        <f>VLOOKUP($A149,請求書等医療機関一覧用!$B:$AO,X$5,FALSE)</f>
        <v>○</v>
      </c>
      <c r="Y149" s="291" t="str">
        <f>VLOOKUP($A149,請求書等医療機関一覧用!$B:$AO,Y$5,FALSE)</f>
        <v>○</v>
      </c>
      <c r="Z149" s="281" t="str">
        <f>IF(VLOOKUP($A149,請求書等医療機関一覧用!$B:$AO,Z$5,FALSE)="","",VLOOKUP($A149,請求書等医療機関一覧用!$B:$AO,Z$5,FALSE))</f>
        <v/>
      </c>
      <c r="AA149">
        <f t="shared" si="5"/>
        <v>4</v>
      </c>
    </row>
    <row r="150" spans="1:28" ht="23.25">
      <c r="A150" s="294" t="s">
        <v>692</v>
      </c>
      <c r="B150" s="292" t="str">
        <f>VLOOKUP($A150,請求書等医療機関一覧用!$B:$AO,B$5,FALSE)</f>
        <v>筑波胃腸病院</v>
      </c>
      <c r="C150" s="298" t="str">
        <f>VLOOKUP($A150,請求書等医療機関一覧用!$B:$AO,C$5,FALSE)</f>
        <v>高見原</v>
      </c>
      <c r="D150" s="291" t="str">
        <f>VLOOKUP($A150,請求書等医療機関一覧用!$B:$AO,D$5,FALSE)</f>
        <v>874-3321</v>
      </c>
      <c r="E150" s="291" t="str">
        <f>VLOOKUP($A150,請求書等医療機関一覧用!$B:$AO,E$5,FALSE)</f>
        <v>×</v>
      </c>
      <c r="F150" s="291" t="str">
        <f>VLOOKUP($A150,請求書等医療機関一覧用!$B:$AO,F$5,FALSE)</f>
        <v>×</v>
      </c>
      <c r="G150" s="291" t="str">
        <f>VLOOKUP($A150,請求書等医療機関一覧用!$B:$AO,G$5,FALSE)</f>
        <v>×</v>
      </c>
      <c r="H150" s="291" t="str">
        <f>VLOOKUP($A150,請求書等医療機関一覧用!$B:$AO,H$5,FALSE)</f>
        <v>×</v>
      </c>
      <c r="I150" s="291" t="str">
        <f>VLOOKUP($A150,請求書等医療機関一覧用!$B:$AO,I$5,FALSE)</f>
        <v>×</v>
      </c>
      <c r="J150" s="291" t="str">
        <f>VLOOKUP($A150,請求書等医療機関一覧用!$B:$AO,J$5,FALSE)</f>
        <v>×</v>
      </c>
      <c r="K150" s="291" t="str">
        <f>VLOOKUP($A150,請求書等医療機関一覧用!$B:$AO,K$5,FALSE)</f>
        <v>×</v>
      </c>
      <c r="L150" s="291" t="str">
        <f>VLOOKUP($A150,請求書等医療機関一覧用!$B:$AO,L$5,FALSE)</f>
        <v>×</v>
      </c>
      <c r="M150" s="291" t="str">
        <f>VLOOKUP($A150,請求書等医療機関一覧用!$B:$AO,M$5,FALSE)</f>
        <v>×</v>
      </c>
      <c r="N150" s="291" t="str">
        <f>VLOOKUP($A150,請求書等医療機関一覧用!$B:$AO,N$5,FALSE)</f>
        <v>×</v>
      </c>
      <c r="O150" s="291" t="str">
        <f>VLOOKUP($A150,請求書等医療機関一覧用!$B:$AO,O$5,FALSE)</f>
        <v>×</v>
      </c>
      <c r="P150" s="291" t="str">
        <f>VLOOKUP($A150,請求書等医療機関一覧用!$B:$AO,P$5,FALSE)</f>
        <v>×</v>
      </c>
      <c r="Q150" s="291" t="str">
        <f>VLOOKUP($A150,請求書等医療機関一覧用!$B:$AO,Q$5,FALSE)</f>
        <v>×</v>
      </c>
      <c r="R150" s="291" t="str">
        <f>VLOOKUP($A150,請求書等医療機関一覧用!$B:$AO,R$5,FALSE)</f>
        <v>×</v>
      </c>
      <c r="S150" s="291" t="str">
        <f>VLOOKUP($A150,請求書等医療機関一覧用!$B:$AO,S$5,FALSE)</f>
        <v>×</v>
      </c>
      <c r="T150" s="291" t="str">
        <f>VLOOKUP($A150,請求書等医療機関一覧用!$B:$AO,T$5,FALSE)</f>
        <v>×</v>
      </c>
      <c r="U150" s="291" t="str">
        <f>VLOOKUP($A150,請求書等医療機関一覧用!$B:$AO,U$5,FALSE)</f>
        <v>○</v>
      </c>
      <c r="V150" s="291" t="str">
        <f>VLOOKUP($A150,請求書等医療機関一覧用!$B:$AO,V$5,FALSE)</f>
        <v>×</v>
      </c>
      <c r="W150" s="291" t="str">
        <f>VLOOKUP($A150,請求書等医療機関一覧用!$B:$AO,W$5,FALSE)</f>
        <v>○</v>
      </c>
      <c r="X150" s="291" t="str">
        <f>VLOOKUP($A150,請求書等医療機関一覧用!$B:$AO,X$5,FALSE)</f>
        <v>○</v>
      </c>
      <c r="Y150" s="291" t="str">
        <f>VLOOKUP($A150,請求書等医療機関一覧用!$B:$AO,Y$5,FALSE)</f>
        <v>○</v>
      </c>
      <c r="Z150" s="281" t="str">
        <f>IF(VLOOKUP($A150,請求書等医療機関一覧用!$B:$AO,Z$5,FALSE)="","",VLOOKUP($A150,請求書等医療機関一覧用!$B:$AO,Z$5,FALSE))</f>
        <v/>
      </c>
      <c r="AA150">
        <f t="shared" si="5"/>
        <v>5</v>
      </c>
    </row>
    <row r="151" spans="1:28" ht="23.25">
      <c r="A151" s="294" t="s">
        <v>696</v>
      </c>
      <c r="B151" s="292" t="str">
        <f>VLOOKUP($A151,請求書等医療機関一覧用!$B:$AO,B$5,FALSE)</f>
        <v>つくば眼科山田医院</v>
      </c>
      <c r="C151" s="298" t="str">
        <f>VLOOKUP($A151,請求書等医療機関一覧用!$B:$AO,C$5,FALSE)</f>
        <v>高崎</v>
      </c>
      <c r="D151" s="291" t="str">
        <f>VLOOKUP($A151,請求書等医療機関一覧用!$B:$AO,D$5,FALSE)</f>
        <v>871-4936</v>
      </c>
      <c r="E151" s="291" t="str">
        <f>VLOOKUP($A151,請求書等医療機関一覧用!$B:$AO,E$5,FALSE)</f>
        <v>×</v>
      </c>
      <c r="F151" s="291" t="str">
        <f>VLOOKUP($A151,請求書等医療機関一覧用!$B:$AO,F$5,FALSE)</f>
        <v>×</v>
      </c>
      <c r="G151" s="291" t="str">
        <f>VLOOKUP($A151,請求書等医療機関一覧用!$B:$AO,G$5,FALSE)</f>
        <v>×</v>
      </c>
      <c r="H151" s="291" t="str">
        <f>VLOOKUP($A151,請求書等医療機関一覧用!$B:$AO,H$5,FALSE)</f>
        <v>×</v>
      </c>
      <c r="I151" s="291" t="str">
        <f>VLOOKUP($A151,請求書等医療機関一覧用!$B:$AO,I$5,FALSE)</f>
        <v>×</v>
      </c>
      <c r="J151" s="291" t="str">
        <f>VLOOKUP($A151,請求書等医療機関一覧用!$B:$AO,J$5,FALSE)</f>
        <v>×</v>
      </c>
      <c r="K151" s="291" t="str">
        <f>VLOOKUP($A151,請求書等医療機関一覧用!$B:$AO,K$5,FALSE)</f>
        <v>×</v>
      </c>
      <c r="L151" s="291" t="str">
        <f>VLOOKUP($A151,請求書等医療機関一覧用!$B:$AO,L$5,FALSE)</f>
        <v>×</v>
      </c>
      <c r="M151" s="291" t="str">
        <f>VLOOKUP($A151,請求書等医療機関一覧用!$B:$AO,M$5,FALSE)</f>
        <v>×</v>
      </c>
      <c r="N151" s="291" t="str">
        <f>VLOOKUP($A151,請求書等医療機関一覧用!$B:$AO,N$5,FALSE)</f>
        <v>×</v>
      </c>
      <c r="O151" s="291" t="str">
        <f>VLOOKUP($A151,請求書等医療機関一覧用!$B:$AO,O$5,FALSE)</f>
        <v>×</v>
      </c>
      <c r="P151" s="291" t="str">
        <f>VLOOKUP($A151,請求書等医療機関一覧用!$B:$AO,P$5,FALSE)</f>
        <v>×</v>
      </c>
      <c r="Q151" s="291" t="str">
        <f>VLOOKUP($A151,請求書等医療機関一覧用!$B:$AO,Q$5,FALSE)</f>
        <v>×</v>
      </c>
      <c r="R151" s="291" t="str">
        <f>VLOOKUP($A151,請求書等医療機関一覧用!$B:$AO,R$5,FALSE)</f>
        <v>×</v>
      </c>
      <c r="S151" s="291" t="str">
        <f>VLOOKUP($A151,請求書等医療機関一覧用!$B:$AO,S$5,FALSE)</f>
        <v>×</v>
      </c>
      <c r="T151" s="291" t="str">
        <f>VLOOKUP($A151,請求書等医療機関一覧用!$B:$AO,T$5,FALSE)</f>
        <v>×</v>
      </c>
      <c r="U151" s="291" t="str">
        <f>VLOOKUP($A151,請求書等医療機関一覧用!$B:$AO,U$5,FALSE)</f>
        <v>×</v>
      </c>
      <c r="V151" s="291" t="str">
        <f>VLOOKUP($A151,請求書等医療機関一覧用!$B:$AO,V$5,FALSE)</f>
        <v>×</v>
      </c>
      <c r="W151" s="291" t="str">
        <f>VLOOKUP($A151,請求書等医療機関一覧用!$B:$AO,W$5,FALSE)</f>
        <v>×</v>
      </c>
      <c r="X151" s="291" t="str">
        <f>VLOOKUP($A151,請求書等医療機関一覧用!$B:$AO,X$5,FALSE)</f>
        <v>○</v>
      </c>
      <c r="Y151" s="291" t="str">
        <f>VLOOKUP($A151,請求書等医療機関一覧用!$B:$AO,Y$5,FALSE)</f>
        <v>×</v>
      </c>
      <c r="Z151" s="281" t="str">
        <f>IF(VLOOKUP($A151,請求書等医療機関一覧用!$B:$AO,Z$5,FALSE)="","",VLOOKUP($A151,請求書等医療機関一覧用!$B:$AO,Z$5,FALSE))</f>
        <v/>
      </c>
      <c r="AA151">
        <f t="shared" si="5"/>
        <v>6</v>
      </c>
    </row>
    <row r="152" spans="1:28" ht="23.25">
      <c r="A152" s="294" t="s">
        <v>707</v>
      </c>
      <c r="B152" s="292" t="str">
        <f>VLOOKUP($A152,請求書等医療機関一覧用!$B:$AO,B$5,FALSE)</f>
        <v>つくば双愛病院</v>
      </c>
      <c r="C152" s="298" t="str">
        <f>VLOOKUP($A152,請求書等医療機関一覧用!$B:$AO,C$5,FALSE)</f>
        <v>高崎</v>
      </c>
      <c r="D152" s="291" t="str">
        <f>VLOOKUP($A152,請求書等医療機関一覧用!$B:$AO,D$5,FALSE)</f>
        <v>873-2511</v>
      </c>
      <c r="E152" s="291" t="str">
        <f>VLOOKUP($A152,請求書等医療機関一覧用!$B:$AO,E$5,FALSE)</f>
        <v>×</v>
      </c>
      <c r="F152" s="291" t="str">
        <f>VLOOKUP($A152,請求書等医療機関一覧用!$B:$AO,F$5,FALSE)</f>
        <v>×</v>
      </c>
      <c r="G152" s="291" t="str">
        <f>VLOOKUP($A152,請求書等医療機関一覧用!$B:$AO,G$5,FALSE)</f>
        <v>×</v>
      </c>
      <c r="H152" s="291" t="str">
        <f>VLOOKUP($A152,請求書等医療機関一覧用!$B:$AO,H$5,FALSE)</f>
        <v>×</v>
      </c>
      <c r="I152" s="291" t="str">
        <f>VLOOKUP($A152,請求書等医療機関一覧用!$B:$AO,I$5,FALSE)</f>
        <v>×</v>
      </c>
      <c r="J152" s="291" t="str">
        <f>VLOOKUP($A152,請求書等医療機関一覧用!$B:$AO,J$5,FALSE)</f>
        <v>×</v>
      </c>
      <c r="K152" s="291" t="str">
        <f>VLOOKUP($A152,請求書等医療機関一覧用!$B:$AO,K$5,FALSE)</f>
        <v>×</v>
      </c>
      <c r="L152" s="291" t="str">
        <f>VLOOKUP($A152,請求書等医療機関一覧用!$B:$AO,L$5,FALSE)</f>
        <v>×</v>
      </c>
      <c r="M152" s="291" t="str">
        <f>VLOOKUP($A152,請求書等医療機関一覧用!$B:$AO,M$5,FALSE)</f>
        <v>×</v>
      </c>
      <c r="N152" s="291" t="str">
        <f>VLOOKUP($A152,請求書等医療機関一覧用!$B:$AO,N$5,FALSE)</f>
        <v>×</v>
      </c>
      <c r="O152" s="291" t="str">
        <f>VLOOKUP($A152,請求書等医療機関一覧用!$B:$AO,O$5,FALSE)</f>
        <v>×</v>
      </c>
      <c r="P152" s="291" t="str">
        <f>VLOOKUP($A152,請求書等医療機関一覧用!$B:$AO,P$5,FALSE)</f>
        <v>×</v>
      </c>
      <c r="Q152" s="291" t="str">
        <f>VLOOKUP($A152,請求書等医療機関一覧用!$B:$AO,Q$5,FALSE)</f>
        <v>×</v>
      </c>
      <c r="R152" s="291" t="str">
        <f>VLOOKUP($A152,請求書等医療機関一覧用!$B:$AO,R$5,FALSE)</f>
        <v>×</v>
      </c>
      <c r="S152" s="291" t="str">
        <f>VLOOKUP($A152,請求書等医療機関一覧用!$B:$AO,S$5,FALSE)</f>
        <v>×</v>
      </c>
      <c r="T152" s="291" t="str">
        <f>VLOOKUP($A152,請求書等医療機関一覧用!$B:$AO,T$5,FALSE)</f>
        <v>×</v>
      </c>
      <c r="U152" s="291" t="str">
        <f>VLOOKUP($A152,請求書等医療機関一覧用!$B:$AO,U$5,FALSE)</f>
        <v>○</v>
      </c>
      <c r="V152" s="291" t="str">
        <f>VLOOKUP($A152,請求書等医療機関一覧用!$B:$AO,V$5,FALSE)</f>
        <v>×</v>
      </c>
      <c r="W152" s="291" t="str">
        <f>VLOOKUP($A152,請求書等医療機関一覧用!$B:$AO,W$5,FALSE)</f>
        <v>○</v>
      </c>
      <c r="X152" s="291" t="str">
        <f>VLOOKUP($A152,請求書等医療機関一覧用!$B:$AO,X$5,FALSE)</f>
        <v>○</v>
      </c>
      <c r="Y152" s="291" t="str">
        <f>VLOOKUP($A152,請求書等医療機関一覧用!$B:$AO,Y$5,FALSE)</f>
        <v>○</v>
      </c>
      <c r="Z152" s="281" t="str">
        <f>IF(VLOOKUP($A152,請求書等医療機関一覧用!$B:$AO,Z$5,FALSE)="","",VLOOKUP($A152,請求書等医療機関一覧用!$B:$AO,Z$5,FALSE))</f>
        <v/>
      </c>
      <c r="AA152">
        <f t="shared" si="5"/>
        <v>7</v>
      </c>
    </row>
    <row r="153" spans="1:28" ht="28.5">
      <c r="A153" s="294" t="s">
        <v>713</v>
      </c>
      <c r="B153" s="292" t="str">
        <f>VLOOKUP($A153,請求書等医療機関一覧用!$B:$AO,B$5,FALSE)</f>
        <v>つくばハートクリニック</v>
      </c>
      <c r="C153" s="298" t="str">
        <f>VLOOKUP($A153,請求書等医療機関一覧用!$B:$AO,C$5,FALSE)</f>
        <v>高見原</v>
      </c>
      <c r="D153" s="291" t="str">
        <f>VLOOKUP($A153,請求書等医療機関一覧用!$B:$AO,D$5,FALSE)</f>
        <v>893-5190</v>
      </c>
      <c r="E153" s="291" t="str">
        <f>VLOOKUP($A153,請求書等医療機関一覧用!$B:$AO,E$5,FALSE)</f>
        <v>×</v>
      </c>
      <c r="F153" s="291" t="str">
        <f>VLOOKUP($A153,請求書等医療機関一覧用!$B:$AO,F$5,FALSE)</f>
        <v>×</v>
      </c>
      <c r="G153" s="291" t="str">
        <f>VLOOKUP($A153,請求書等医療機関一覧用!$B:$AO,G$5,FALSE)</f>
        <v>×</v>
      </c>
      <c r="H153" s="291" t="str">
        <f>VLOOKUP($A153,請求書等医療機関一覧用!$B:$AO,H$5,FALSE)</f>
        <v>×</v>
      </c>
      <c r="I153" s="291" t="str">
        <f>VLOOKUP($A153,請求書等医療機関一覧用!$B:$AO,I$5,FALSE)</f>
        <v>×</v>
      </c>
      <c r="J153" s="291" t="str">
        <f>VLOOKUP($A153,請求書等医療機関一覧用!$B:$AO,J$5,FALSE)</f>
        <v>×</v>
      </c>
      <c r="K153" s="291" t="str">
        <f>VLOOKUP($A153,請求書等医療機関一覧用!$B:$AO,K$5,FALSE)</f>
        <v>×</v>
      </c>
      <c r="L153" s="291" t="str">
        <f>VLOOKUP($A153,請求書等医療機関一覧用!$B:$AO,L$5,FALSE)</f>
        <v>×</v>
      </c>
      <c r="M153" s="291" t="str">
        <f>VLOOKUP($A153,請求書等医療機関一覧用!$B:$AO,M$5,FALSE)</f>
        <v>×</v>
      </c>
      <c r="N153" s="291" t="str">
        <f>VLOOKUP($A153,請求書等医療機関一覧用!$B:$AO,N$5,FALSE)</f>
        <v>×</v>
      </c>
      <c r="O153" s="291" t="str">
        <f>VLOOKUP($A153,請求書等医療機関一覧用!$B:$AO,O$5,FALSE)</f>
        <v>×</v>
      </c>
      <c r="P153" s="291" t="str">
        <f>VLOOKUP($A153,請求書等医療機関一覧用!$B:$AO,P$5,FALSE)</f>
        <v>×</v>
      </c>
      <c r="Q153" s="291" t="str">
        <f>VLOOKUP($A153,請求書等医療機関一覧用!$B:$AO,Q$5,FALSE)</f>
        <v>×</v>
      </c>
      <c r="R153" s="291" t="str">
        <f>VLOOKUP($A153,請求書等医療機関一覧用!$B:$AO,R$5,FALSE)</f>
        <v>×</v>
      </c>
      <c r="S153" s="291" t="str">
        <f>VLOOKUP($A153,請求書等医療機関一覧用!$B:$AO,S$5,FALSE)</f>
        <v>○</v>
      </c>
      <c r="T153" s="291" t="str">
        <f>VLOOKUP($A153,請求書等医療機関一覧用!$B:$AO,T$5,FALSE)</f>
        <v>×</v>
      </c>
      <c r="U153" s="291" t="str">
        <f>VLOOKUP($A153,請求書等医療機関一覧用!$B:$AO,U$5,FALSE)</f>
        <v>○</v>
      </c>
      <c r="V153" s="291" t="str">
        <f>VLOOKUP($A153,請求書等医療機関一覧用!$B:$AO,V$5,FALSE)</f>
        <v>○</v>
      </c>
      <c r="W153" s="291" t="str">
        <f>VLOOKUP($A153,請求書等医療機関一覧用!$B:$AO,W$5,FALSE)</f>
        <v>○</v>
      </c>
      <c r="X153" s="291" t="str">
        <f>VLOOKUP($A153,請求書等医療機関一覧用!$B:$AO,X$5,FALSE)</f>
        <v>○</v>
      </c>
      <c r="Y153" s="291" t="str">
        <f>VLOOKUP($A153,請求書等医療機関一覧用!$B:$AO,Y$5,FALSE)</f>
        <v>○</v>
      </c>
      <c r="Z153" s="281" t="str">
        <f>IF(VLOOKUP($A153,請求書等医療機関一覧用!$B:$AO,Z$5,FALSE)="","",VLOOKUP($A153,請求書等医療機関一覧用!$B:$AO,Z$5,FALSE))</f>
        <v>高齢者新型コロナ、インフル、帯状疱疹、小児インフルはかかりつけの方のみ</v>
      </c>
      <c r="AA153">
        <f t="shared" si="5"/>
        <v>8</v>
      </c>
    </row>
    <row r="154" spans="1:28">
      <c r="B154" s="284" t="s">
        <v>1608</v>
      </c>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6"/>
      <c r="AB154" t="s">
        <v>1604</v>
      </c>
    </row>
    <row r="155" spans="1:28" ht="23.25">
      <c r="A155" s="294" t="s">
        <v>628</v>
      </c>
      <c r="B155" s="292" t="str">
        <f>VLOOKUP($A155,請求書等医療機関一覧用!$B:$AO,B$5,FALSE)</f>
        <v>ありま皮膚科クリニック</v>
      </c>
      <c r="C155" s="298" t="str">
        <f>VLOOKUP($A155,請求書等医療機関一覧用!$B:$AO,C$5,FALSE)</f>
        <v>つくばみらい市</v>
      </c>
      <c r="D155" s="298" t="str">
        <f>VLOOKUP($A155,請求書等医療機関一覧用!$B:$AO,D$5,FALSE)</f>
        <v>0297-38-6116</v>
      </c>
      <c r="E155" s="291" t="str">
        <f>VLOOKUP($A155,請求書等医療機関一覧用!$B:$AO,E$5,FALSE)</f>
        <v>×</v>
      </c>
      <c r="F155" s="291" t="str">
        <f>VLOOKUP($A155,請求書等医療機関一覧用!$B:$AO,F$5,FALSE)</f>
        <v>×</v>
      </c>
      <c r="G155" s="291" t="str">
        <f>VLOOKUP($A155,請求書等医療機関一覧用!$B:$AO,G$5,FALSE)</f>
        <v>×</v>
      </c>
      <c r="H155" s="291" t="str">
        <f>VLOOKUP($A155,請求書等医療機関一覧用!$B:$AO,H$5,FALSE)</f>
        <v>×</v>
      </c>
      <c r="I155" s="291" t="str">
        <f>VLOOKUP($A155,請求書等医療機関一覧用!$B:$AO,I$5,FALSE)</f>
        <v>×</v>
      </c>
      <c r="J155" s="291" t="str">
        <f>VLOOKUP($A155,請求書等医療機関一覧用!$B:$AO,J$5,FALSE)</f>
        <v>×</v>
      </c>
      <c r="K155" s="291" t="str">
        <f>VLOOKUP($A155,請求書等医療機関一覧用!$B:$AO,K$5,FALSE)</f>
        <v>×</v>
      </c>
      <c r="L155" s="291" t="str">
        <f>VLOOKUP($A155,請求書等医療機関一覧用!$B:$AO,L$5,FALSE)</f>
        <v>×</v>
      </c>
      <c r="M155" s="291" t="str">
        <f>VLOOKUP($A155,請求書等医療機関一覧用!$B:$AO,M$5,FALSE)</f>
        <v>×</v>
      </c>
      <c r="N155" s="291" t="str">
        <f>VLOOKUP($A155,請求書等医療機関一覧用!$B:$AO,N$5,FALSE)</f>
        <v>×</v>
      </c>
      <c r="O155" s="291" t="str">
        <f>VLOOKUP($A155,請求書等医療機関一覧用!$B:$AO,O$5,FALSE)</f>
        <v>×</v>
      </c>
      <c r="P155" s="291" t="str">
        <f>VLOOKUP($A155,請求書等医療機関一覧用!$B:$AO,P$5,FALSE)</f>
        <v>×</v>
      </c>
      <c r="Q155" s="291" t="str">
        <f>VLOOKUP($A155,請求書等医療機関一覧用!$B:$AO,Q$5,FALSE)</f>
        <v>×</v>
      </c>
      <c r="R155" s="291" t="str">
        <f>VLOOKUP($A155,請求書等医療機関一覧用!$B:$AO,R$5,FALSE)</f>
        <v>×</v>
      </c>
      <c r="S155" s="291" t="str">
        <f>VLOOKUP($A155,請求書等医療機関一覧用!$B:$AO,S$5,FALSE)</f>
        <v>○</v>
      </c>
      <c r="T155" s="291" t="str">
        <f>VLOOKUP($A155,請求書等医療機関一覧用!$B:$AO,T$5,FALSE)</f>
        <v>×</v>
      </c>
      <c r="U155" s="291" t="str">
        <f>VLOOKUP($A155,請求書等医療機関一覧用!$B:$AO,U$5,FALSE)</f>
        <v>×</v>
      </c>
      <c r="V155" s="291" t="str">
        <f>VLOOKUP($A155,請求書等医療機関一覧用!$B:$AO,V$5,FALSE)</f>
        <v>○</v>
      </c>
      <c r="W155" s="291" t="str">
        <f>VLOOKUP($A155,請求書等医療機関一覧用!$B:$AO,W$5,FALSE)</f>
        <v>○</v>
      </c>
      <c r="X155" s="291" t="str">
        <f>VLOOKUP($A155,請求書等医療機関一覧用!$B:$AO,X$5,FALSE)</f>
        <v>○</v>
      </c>
      <c r="Y155" s="291" t="str">
        <f>VLOOKUP($A155,請求書等医療機関一覧用!$B:$AO,Y$5,FALSE)</f>
        <v>×</v>
      </c>
      <c r="Z155" s="281" t="str">
        <f>IF(VLOOKUP($A155,請求書等医療機関一覧用!$B:$AO,Z$5,FALSE)="","",VLOOKUP($A155,請求書等医療機関一覧用!$B:$AO,Z$5,FALSE))</f>
        <v>小児インフルエンザは小学生以上</v>
      </c>
      <c r="AA155">
        <f t="shared" ref="AA155:AA167" si="6">ROW()-MATCH("◆",AB:AB,0)</f>
        <v>1</v>
      </c>
    </row>
    <row r="156" spans="1:28" ht="23.25">
      <c r="A156" s="294" t="s">
        <v>634</v>
      </c>
      <c r="B156" s="292" t="str">
        <f>VLOOKUP($A156,請求書等医療機関一覧用!$B:$AO,B$5,FALSE)</f>
        <v>いしかわ耳鼻咽喉科クリニック</v>
      </c>
      <c r="C156" s="298" t="str">
        <f>VLOOKUP($A156,請求書等医療機関一覧用!$B:$AO,C$5,FALSE)</f>
        <v>つくばみらい市</v>
      </c>
      <c r="D156" s="298" t="str">
        <f>VLOOKUP($A156,請求書等医療機関一覧用!$B:$AO,D$5,FALSE)</f>
        <v>0297-57-8733</v>
      </c>
      <c r="E156" s="291" t="str">
        <f>VLOOKUP($A156,請求書等医療機関一覧用!$B:$AO,E$5,FALSE)</f>
        <v>×</v>
      </c>
      <c r="F156" s="291" t="str">
        <f>VLOOKUP($A156,請求書等医療機関一覧用!$B:$AO,F$5,FALSE)</f>
        <v>×</v>
      </c>
      <c r="G156" s="291" t="str">
        <f>VLOOKUP($A156,請求書等医療機関一覧用!$B:$AO,G$5,FALSE)</f>
        <v>×</v>
      </c>
      <c r="H156" s="291" t="str">
        <f>VLOOKUP($A156,請求書等医療機関一覧用!$B:$AO,H$5,FALSE)</f>
        <v>×</v>
      </c>
      <c r="I156" s="291" t="str">
        <f>VLOOKUP($A156,請求書等医療機関一覧用!$B:$AO,I$5,FALSE)</f>
        <v>×</v>
      </c>
      <c r="J156" s="291" t="str">
        <f>VLOOKUP($A156,請求書等医療機関一覧用!$B:$AO,J$5,FALSE)</f>
        <v>×</v>
      </c>
      <c r="K156" s="291" t="str">
        <f>VLOOKUP($A156,請求書等医療機関一覧用!$B:$AO,K$5,FALSE)</f>
        <v>×</v>
      </c>
      <c r="L156" s="291" t="str">
        <f>VLOOKUP($A156,請求書等医療機関一覧用!$B:$AO,L$5,FALSE)</f>
        <v>×</v>
      </c>
      <c r="M156" s="291" t="str">
        <f>VLOOKUP($A156,請求書等医療機関一覧用!$B:$AO,M$5,FALSE)</f>
        <v>×</v>
      </c>
      <c r="N156" s="291" t="str">
        <f>VLOOKUP($A156,請求書等医療機関一覧用!$B:$AO,N$5,FALSE)</f>
        <v>×</v>
      </c>
      <c r="O156" s="291" t="str">
        <f>VLOOKUP($A156,請求書等医療機関一覧用!$B:$AO,O$5,FALSE)</f>
        <v>×</v>
      </c>
      <c r="P156" s="291" t="str">
        <f>VLOOKUP($A156,請求書等医療機関一覧用!$B:$AO,P$5,FALSE)</f>
        <v>×</v>
      </c>
      <c r="Q156" s="291" t="str">
        <f>VLOOKUP($A156,請求書等医療機関一覧用!$B:$AO,Q$5,FALSE)</f>
        <v>×</v>
      </c>
      <c r="R156" s="291" t="str">
        <f>VLOOKUP($A156,請求書等医療機関一覧用!$B:$AO,R$5,FALSE)</f>
        <v>×</v>
      </c>
      <c r="S156" s="291" t="str">
        <f>VLOOKUP($A156,請求書等医療機関一覧用!$B:$AO,S$5,FALSE)</f>
        <v>○</v>
      </c>
      <c r="T156" s="291" t="str">
        <f>VLOOKUP($A156,請求書等医療機関一覧用!$B:$AO,T$5,FALSE)</f>
        <v>×</v>
      </c>
      <c r="U156" s="291" t="str">
        <f>VLOOKUP($A156,請求書等医療機関一覧用!$B:$AO,U$5,FALSE)</f>
        <v>×</v>
      </c>
      <c r="V156" s="291" t="str">
        <f>VLOOKUP($A156,請求書等医療機関一覧用!$B:$AO,V$5,FALSE)</f>
        <v>×</v>
      </c>
      <c r="W156" s="291" t="str">
        <f>VLOOKUP($A156,請求書等医療機関一覧用!$B:$AO,W$5,FALSE)</f>
        <v>×</v>
      </c>
      <c r="X156" s="291" t="str">
        <f>VLOOKUP($A156,請求書等医療機関一覧用!$B:$AO,X$5,FALSE)</f>
        <v>○</v>
      </c>
      <c r="Y156" s="291" t="str">
        <f>VLOOKUP($A156,請求書等医療機関一覧用!$B:$AO,Y$5,FALSE)</f>
        <v>×</v>
      </c>
      <c r="Z156" s="281" t="str">
        <f>IF(VLOOKUP($A156,請求書等医療機関一覧用!$B:$AO,Z$5,FALSE)="","",VLOOKUP($A156,請求書等医療機関一覧用!$B:$AO,Z$5,FALSE))</f>
        <v>小児インフルエンザは小学生以上</v>
      </c>
      <c r="AA156">
        <f t="shared" si="6"/>
        <v>2</v>
      </c>
    </row>
    <row r="157" spans="1:28" ht="23.25">
      <c r="A157" s="294" t="s">
        <v>655</v>
      </c>
      <c r="B157" s="292" t="str">
        <f>VLOOKUP($A157,請求書等医療機関一覧用!$B:$AO,B$5,FALSE)</f>
        <v>かのう整形外科</v>
      </c>
      <c r="C157" s="298" t="str">
        <f>VLOOKUP($A157,請求書等医療機関一覧用!$B:$AO,C$5,FALSE)</f>
        <v>土浦市</v>
      </c>
      <c r="D157" s="298" t="str">
        <f>VLOOKUP($A157,請求書等医療機関一覧用!$B:$AO,D$5,FALSE)</f>
        <v>843-6050</v>
      </c>
      <c r="E157" s="291" t="str">
        <f>VLOOKUP($A157,請求書等医療機関一覧用!$B:$AO,E$5,FALSE)</f>
        <v>×</v>
      </c>
      <c r="F157" s="291" t="str">
        <f>VLOOKUP($A157,請求書等医療機関一覧用!$B:$AO,F$5,FALSE)</f>
        <v>×</v>
      </c>
      <c r="G157" s="291" t="str">
        <f>VLOOKUP($A157,請求書等医療機関一覧用!$B:$AO,G$5,FALSE)</f>
        <v>×</v>
      </c>
      <c r="H157" s="291" t="str">
        <f>VLOOKUP($A157,請求書等医療機関一覧用!$B:$AO,H$5,FALSE)</f>
        <v>×</v>
      </c>
      <c r="I157" s="291" t="str">
        <f>VLOOKUP($A157,請求書等医療機関一覧用!$B:$AO,I$5,FALSE)</f>
        <v>×</v>
      </c>
      <c r="J157" s="291" t="str">
        <f>VLOOKUP($A157,請求書等医療機関一覧用!$B:$AO,J$5,FALSE)</f>
        <v>×</v>
      </c>
      <c r="K157" s="291" t="str">
        <f>VLOOKUP($A157,請求書等医療機関一覧用!$B:$AO,K$5,FALSE)</f>
        <v>×</v>
      </c>
      <c r="L157" s="291" t="str">
        <f>VLOOKUP($A157,請求書等医療機関一覧用!$B:$AO,L$5,FALSE)</f>
        <v>×</v>
      </c>
      <c r="M157" s="291" t="str">
        <f>VLOOKUP($A157,請求書等医療機関一覧用!$B:$AO,M$5,FALSE)</f>
        <v>×</v>
      </c>
      <c r="N157" s="291" t="str">
        <f>VLOOKUP($A157,請求書等医療機関一覧用!$B:$AO,N$5,FALSE)</f>
        <v>×</v>
      </c>
      <c r="O157" s="291" t="str">
        <f>VLOOKUP($A157,請求書等医療機関一覧用!$B:$AO,O$5,FALSE)</f>
        <v>×</v>
      </c>
      <c r="P157" s="291" t="str">
        <f>VLOOKUP($A157,請求書等医療機関一覧用!$B:$AO,P$5,FALSE)</f>
        <v>×</v>
      </c>
      <c r="Q157" s="291" t="str">
        <f>VLOOKUP($A157,請求書等医療機関一覧用!$B:$AO,Q$5,FALSE)</f>
        <v>×</v>
      </c>
      <c r="R157" s="291" t="str">
        <f>VLOOKUP($A157,請求書等医療機関一覧用!$B:$AO,R$5,FALSE)</f>
        <v>×</v>
      </c>
      <c r="S157" s="291" t="str">
        <f>VLOOKUP($A157,請求書等医療機関一覧用!$B:$AO,S$5,FALSE)</f>
        <v>×</v>
      </c>
      <c r="T157" s="291" t="str">
        <f>VLOOKUP($A157,請求書等医療機関一覧用!$B:$AO,T$5,FALSE)</f>
        <v>×</v>
      </c>
      <c r="U157" s="291" t="str">
        <f>VLOOKUP($A157,請求書等医療機関一覧用!$B:$AO,U$5,FALSE)</f>
        <v>○</v>
      </c>
      <c r="V157" s="291" t="str">
        <f>VLOOKUP($A157,請求書等医療機関一覧用!$B:$AO,V$5,FALSE)</f>
        <v>×</v>
      </c>
      <c r="W157" s="291" t="str">
        <f>VLOOKUP($A157,請求書等医療機関一覧用!$B:$AO,W$5,FALSE)</f>
        <v>×</v>
      </c>
      <c r="X157" s="291" t="str">
        <f>VLOOKUP($A157,請求書等医療機関一覧用!$B:$AO,X$5,FALSE)</f>
        <v>○</v>
      </c>
      <c r="Y157" s="291" t="str">
        <f>VLOOKUP($A157,請求書等医療機関一覧用!$B:$AO,Y$5,FALSE)</f>
        <v>○</v>
      </c>
      <c r="Z157" s="281" t="str">
        <f>IF(VLOOKUP($A157,請求書等医療機関一覧用!$B:$AO,Z$5,FALSE)="","",VLOOKUP($A157,請求書等医療機関一覧用!$B:$AO,Z$5,FALSE))</f>
        <v/>
      </c>
      <c r="AA157">
        <f t="shared" si="6"/>
        <v>3</v>
      </c>
    </row>
    <row r="158" spans="1:28" ht="23.25">
      <c r="A158" s="294" t="s">
        <v>718</v>
      </c>
      <c r="B158" s="292" t="str">
        <f>VLOOKUP($A158,請求書等医療機関一覧用!$B:$AO,B$5,FALSE)</f>
        <v>つくばみらい遠藤レディースクリニック</v>
      </c>
      <c r="C158" s="298" t="str">
        <f>VLOOKUP($A158,請求書等医療機関一覧用!$B:$AO,C$5,FALSE)</f>
        <v>つくばみらい市</v>
      </c>
      <c r="D158" s="298" t="str">
        <f>VLOOKUP($A158,請求書等医療機関一覧用!$B:$AO,D$5,FALSE)</f>
        <v>0297-47-2055</v>
      </c>
      <c r="E158" s="291" t="str">
        <f>VLOOKUP($A158,請求書等医療機関一覧用!$B:$AO,E$5,FALSE)</f>
        <v>×</v>
      </c>
      <c r="F158" s="291" t="str">
        <f>VLOOKUP($A158,請求書等医療機関一覧用!$B:$AO,F$5,FALSE)</f>
        <v>×</v>
      </c>
      <c r="G158" s="291" t="str">
        <f>VLOOKUP($A158,請求書等医療機関一覧用!$B:$AO,G$5,FALSE)</f>
        <v>×</v>
      </c>
      <c r="H158" s="291" t="str">
        <f>VLOOKUP($A158,請求書等医療機関一覧用!$B:$AO,H$5,FALSE)</f>
        <v>×</v>
      </c>
      <c r="I158" s="291" t="str">
        <f>VLOOKUP($A158,請求書等医療機関一覧用!$B:$AO,I$5,FALSE)</f>
        <v>×</v>
      </c>
      <c r="J158" s="291" t="str">
        <f>VLOOKUP($A158,請求書等医療機関一覧用!$B:$AO,J$5,FALSE)</f>
        <v>×</v>
      </c>
      <c r="K158" s="291" t="str">
        <f>VLOOKUP($A158,請求書等医療機関一覧用!$B:$AO,K$5,FALSE)</f>
        <v>×</v>
      </c>
      <c r="L158" s="291" t="str">
        <f>VLOOKUP($A158,請求書等医療機関一覧用!$B:$AO,L$5,FALSE)</f>
        <v>×</v>
      </c>
      <c r="M158" s="291" t="str">
        <f>VLOOKUP($A158,請求書等医療機関一覧用!$B:$AO,M$5,FALSE)</f>
        <v>×</v>
      </c>
      <c r="N158" s="291" t="str">
        <f>VLOOKUP($A158,請求書等医療機関一覧用!$B:$AO,N$5,FALSE)</f>
        <v>×</v>
      </c>
      <c r="O158" s="291" t="str">
        <f>VLOOKUP($A158,請求書等医療機関一覧用!$B:$AO,O$5,FALSE)</f>
        <v>×</v>
      </c>
      <c r="P158" s="291" t="str">
        <f>VLOOKUP($A158,請求書等医療機関一覧用!$B:$AO,P$5,FALSE)</f>
        <v>×</v>
      </c>
      <c r="Q158" s="291" t="str">
        <f>VLOOKUP($A158,請求書等医療機関一覧用!$B:$AO,Q$5,FALSE)</f>
        <v>×</v>
      </c>
      <c r="R158" s="291" t="str">
        <f>VLOOKUP($A158,請求書等医療機関一覧用!$B:$AO,R$5,FALSE)</f>
        <v>○</v>
      </c>
      <c r="S158" s="291" t="str">
        <f>VLOOKUP($A158,請求書等医療機関一覧用!$B:$AO,S$5,FALSE)</f>
        <v>×</v>
      </c>
      <c r="T158" s="291" t="str">
        <f>VLOOKUP($A158,請求書等医療機関一覧用!$B:$AO,T$5,FALSE)</f>
        <v>×</v>
      </c>
      <c r="U158" s="291" t="str">
        <f>VLOOKUP($A158,請求書等医療機関一覧用!$B:$AO,U$5,FALSE)</f>
        <v>×</v>
      </c>
      <c r="V158" s="291" t="str">
        <f>VLOOKUP($A158,請求書等医療機関一覧用!$B:$AO,V$5,FALSE)</f>
        <v>×</v>
      </c>
      <c r="W158" s="291" t="str">
        <f>VLOOKUP($A158,請求書等医療機関一覧用!$B:$AO,W$5,FALSE)</f>
        <v>×</v>
      </c>
      <c r="X158" s="291" t="str">
        <f>VLOOKUP($A158,請求書等医療機関一覧用!$B:$AO,X$5,FALSE)</f>
        <v>×</v>
      </c>
      <c r="Y158" s="291" t="str">
        <f>VLOOKUP($A158,請求書等医療機関一覧用!$B:$AO,Y$5,FALSE)</f>
        <v>×</v>
      </c>
      <c r="Z158" s="281" t="str">
        <f>IF(VLOOKUP($A158,請求書等医療機関一覧用!$B:$AO,Z$5,FALSE)="","",VLOOKUP($A158,請求書等医療機関一覧用!$B:$AO,Z$5,FALSE))</f>
        <v>ヒトパピローマウイルスは当院で初回接種を受けた方のみ</v>
      </c>
      <c r="AA158">
        <f t="shared" si="6"/>
        <v>4</v>
      </c>
    </row>
    <row r="159" spans="1:28" ht="23.25">
      <c r="A159" s="294" t="s">
        <v>719</v>
      </c>
      <c r="B159" s="292" t="str">
        <f>VLOOKUP($A159,請求書等医療機関一覧用!$B:$AO,B$5,FALSE)</f>
        <v>つくばみらいファミリークリニック</v>
      </c>
      <c r="C159" s="298" t="str">
        <f>VLOOKUP($A159,請求書等医療機関一覧用!$B:$AO,C$5,FALSE)</f>
        <v>つくばみらい市</v>
      </c>
      <c r="D159" s="298" t="str">
        <f>VLOOKUP($A159,請求書等医療機関一覧用!$B:$AO,D$5,FALSE)</f>
        <v>0297-21-8025</v>
      </c>
      <c r="E159" s="291" t="str">
        <f>VLOOKUP($A159,請求書等医療機関一覧用!$B:$AO,E$5,FALSE)</f>
        <v>×</v>
      </c>
      <c r="F159" s="291" t="str">
        <f>VLOOKUP($A159,請求書等医療機関一覧用!$B:$AO,F$5,FALSE)</f>
        <v>×</v>
      </c>
      <c r="G159" s="291" t="str">
        <f>VLOOKUP($A159,請求書等医療機関一覧用!$B:$AO,G$5,FALSE)</f>
        <v>×</v>
      </c>
      <c r="H159" s="291" t="str">
        <f>VLOOKUP($A159,請求書等医療機関一覧用!$B:$AO,H$5,FALSE)</f>
        <v>×</v>
      </c>
      <c r="I159" s="291" t="str">
        <f>VLOOKUP($A159,請求書等医療機関一覧用!$B:$AO,I$5,FALSE)</f>
        <v>×</v>
      </c>
      <c r="J159" s="291" t="str">
        <f>VLOOKUP($A159,請求書等医療機関一覧用!$B:$AO,J$5,FALSE)</f>
        <v>×</v>
      </c>
      <c r="K159" s="291" t="str">
        <f>VLOOKUP($A159,請求書等医療機関一覧用!$B:$AO,K$5,FALSE)</f>
        <v>×</v>
      </c>
      <c r="L159" s="291" t="str">
        <f>VLOOKUP($A159,請求書等医療機関一覧用!$B:$AO,L$5,FALSE)</f>
        <v>○</v>
      </c>
      <c r="M159" s="291" t="str">
        <f>VLOOKUP($A159,請求書等医療機関一覧用!$B:$AO,M$5,FALSE)</f>
        <v>○</v>
      </c>
      <c r="N159" s="291" t="str">
        <f>VLOOKUP($A159,請求書等医療機関一覧用!$B:$AO,N$5,FALSE)</f>
        <v>○</v>
      </c>
      <c r="O159" s="291" t="str">
        <f>VLOOKUP($A159,請求書等医療機関一覧用!$B:$AO,O$5,FALSE)</f>
        <v>○</v>
      </c>
      <c r="P159" s="291" t="str">
        <f>VLOOKUP($A159,請求書等医療機関一覧用!$B:$AO,P$5,FALSE)</f>
        <v>×</v>
      </c>
      <c r="Q159" s="291" t="str">
        <f>VLOOKUP($A159,請求書等医療機関一覧用!$B:$AO,Q$5,FALSE)</f>
        <v>×</v>
      </c>
      <c r="R159" s="291" t="str">
        <f>VLOOKUP($A159,請求書等医療機関一覧用!$B:$AO,R$5,FALSE)</f>
        <v>×</v>
      </c>
      <c r="S159" s="291" t="str">
        <f>VLOOKUP($A159,請求書等医療機関一覧用!$B:$AO,S$5,FALSE)</f>
        <v>○</v>
      </c>
      <c r="T159" s="291" t="str">
        <f>VLOOKUP($A159,請求書等医療機関一覧用!$B:$AO,T$5,FALSE)</f>
        <v>○</v>
      </c>
      <c r="U159" s="291" t="str">
        <f>VLOOKUP($A159,請求書等医療機関一覧用!$B:$AO,U$5,FALSE)</f>
        <v>○</v>
      </c>
      <c r="V159" s="291" t="str">
        <f>VLOOKUP($A159,請求書等医療機関一覧用!$B:$AO,V$5,FALSE)</f>
        <v>○</v>
      </c>
      <c r="W159" s="291" t="str">
        <f>VLOOKUP($A159,請求書等医療機関一覧用!$B:$AO,W$5,FALSE)</f>
        <v>○</v>
      </c>
      <c r="X159" s="291" t="str">
        <f>VLOOKUP($A159,請求書等医療機関一覧用!$B:$AO,X$5,FALSE)</f>
        <v>○</v>
      </c>
      <c r="Y159" s="291" t="str">
        <f>VLOOKUP($A159,請求書等医療機関一覧用!$B:$AO,Y$5,FALSE)</f>
        <v>○</v>
      </c>
      <c r="Z159" s="281" t="str">
        <f>IF(VLOOKUP($A159,請求書等医療機関一覧用!$B:$AO,Z$5,FALSE)="","",VLOOKUP($A159,請求書等医療機関一覧用!$B:$AO,Z$5,FALSE))</f>
        <v>小児インフルエンザは3歳以上</v>
      </c>
      <c r="AA159">
        <f t="shared" si="6"/>
        <v>5</v>
      </c>
    </row>
    <row r="160" spans="1:28" ht="28.5">
      <c r="A160" s="294" t="s">
        <v>727</v>
      </c>
      <c r="B160" s="292" t="str">
        <f>VLOOKUP($A160,請求書等医療機関一覧用!$B:$AO,B$5,FALSE)</f>
        <v>なかざわクリニック</v>
      </c>
      <c r="C160" s="298" t="str">
        <f>VLOOKUP($A160,請求書等医療機関一覧用!$B:$AO,C$5,FALSE)</f>
        <v>つくばみらい市</v>
      </c>
      <c r="D160" s="298" t="str">
        <f>VLOOKUP($A160,請求書等医療機関一覧用!$B:$AO,D$5,FALSE)</f>
        <v>0297-34-1122</v>
      </c>
      <c r="E160" s="291" t="str">
        <f>VLOOKUP($A160,請求書等医療機関一覧用!$B:$AO,E$5,FALSE)</f>
        <v>×</v>
      </c>
      <c r="F160" s="291" t="str">
        <f>VLOOKUP($A160,請求書等医療機関一覧用!$B:$AO,F$5,FALSE)</f>
        <v>×</v>
      </c>
      <c r="G160" s="291" t="str">
        <f>VLOOKUP($A160,請求書等医療機関一覧用!$B:$AO,G$5,FALSE)</f>
        <v>×</v>
      </c>
      <c r="H160" s="291" t="str">
        <f>VLOOKUP($A160,請求書等医療機関一覧用!$B:$AO,H$5,FALSE)</f>
        <v>×</v>
      </c>
      <c r="I160" s="291" t="str">
        <f>VLOOKUP($A160,請求書等医療機関一覧用!$B:$AO,I$5,FALSE)</f>
        <v>×</v>
      </c>
      <c r="J160" s="291" t="str">
        <f>VLOOKUP($A160,請求書等医療機関一覧用!$B:$AO,J$5,FALSE)</f>
        <v>×</v>
      </c>
      <c r="K160" s="291" t="str">
        <f>VLOOKUP($A160,請求書等医療機関一覧用!$B:$AO,K$5,FALSE)</f>
        <v>×</v>
      </c>
      <c r="L160" s="291" t="str">
        <f>VLOOKUP($A160,請求書等医療機関一覧用!$B:$AO,L$5,FALSE)</f>
        <v>○</v>
      </c>
      <c r="M160" s="291" t="str">
        <f>VLOOKUP($A160,請求書等医療機関一覧用!$B:$AO,M$5,FALSE)</f>
        <v>×</v>
      </c>
      <c r="N160" s="291" t="str">
        <f>VLOOKUP($A160,請求書等医療機関一覧用!$B:$AO,N$5,FALSE)</f>
        <v>○</v>
      </c>
      <c r="O160" s="291" t="str">
        <f>VLOOKUP($A160,請求書等医療機関一覧用!$B:$AO,O$5,FALSE)</f>
        <v>○</v>
      </c>
      <c r="P160" s="291" t="str">
        <f>VLOOKUP($A160,請求書等医療機関一覧用!$B:$AO,P$5,FALSE)</f>
        <v>○</v>
      </c>
      <c r="Q160" s="291" t="str">
        <f>VLOOKUP($A160,請求書等医療機関一覧用!$B:$AO,Q$5,FALSE)</f>
        <v>○</v>
      </c>
      <c r="R160" s="291" t="str">
        <f>VLOOKUP($A160,請求書等医療機関一覧用!$B:$AO,R$5,FALSE)</f>
        <v>○</v>
      </c>
      <c r="S160" s="291" t="str">
        <f>VLOOKUP($A160,請求書等医療機関一覧用!$B:$AO,S$5,FALSE)</f>
        <v>○</v>
      </c>
      <c r="T160" s="291" t="str">
        <f>VLOOKUP($A160,請求書等医療機関一覧用!$B:$AO,T$5,FALSE)</f>
        <v>○</v>
      </c>
      <c r="U160" s="291" t="str">
        <f>VLOOKUP($A160,請求書等医療機関一覧用!$B:$AO,U$5,FALSE)</f>
        <v>○</v>
      </c>
      <c r="V160" s="291" t="str">
        <f>VLOOKUP($A160,請求書等医療機関一覧用!$B:$AO,V$5,FALSE)</f>
        <v>○</v>
      </c>
      <c r="W160" s="291" t="str">
        <f>VLOOKUP($A160,請求書等医療機関一覧用!$B:$AO,W$5,FALSE)</f>
        <v>○</v>
      </c>
      <c r="X160" s="291" t="str">
        <f>VLOOKUP($A160,請求書等医療機関一覧用!$B:$AO,X$5,FALSE)</f>
        <v>○</v>
      </c>
      <c r="Y160" s="291" t="str">
        <f>VLOOKUP($A160,請求書等医療機関一覧用!$B:$AO,Y$5,FALSE)</f>
        <v>○</v>
      </c>
      <c r="Z160" s="281" t="str">
        <f>IF(VLOOKUP($A160,請求書等医療機関一覧用!$B:$AO,Z$5,FALSE)="","",VLOOKUP($A160,請求書等医療機関一覧用!$B:$AO,Z$5,FALSE))</f>
        <v>インフルエンザはかかりつけの小学生以上、その他は全て3歳以上。高齢者はかかりつけの方のみで要事前予約。</v>
      </c>
      <c r="AA160">
        <f t="shared" si="6"/>
        <v>6</v>
      </c>
    </row>
    <row r="161" spans="1:27" ht="23.25">
      <c r="A161" s="294" t="s">
        <v>742</v>
      </c>
      <c r="B161" s="292" t="str">
        <f>VLOOKUP($A161,請求書等医療機関一覧用!$B:$AO,B$5,FALSE)</f>
        <v>平井医院</v>
      </c>
      <c r="C161" s="298" t="str">
        <f>VLOOKUP($A161,請求書等医療機関一覧用!$B:$AO,C$5,FALSE)</f>
        <v>つくばみらい市</v>
      </c>
      <c r="D161" s="298" t="str">
        <f>VLOOKUP($A161,請求書等医療機関一覧用!$B:$AO,D$5,FALSE)</f>
        <v>0297-58-3311</v>
      </c>
      <c r="E161" s="291" t="str">
        <f>VLOOKUP($A161,請求書等医療機関一覧用!$B:$AO,E$5,FALSE)</f>
        <v>×</v>
      </c>
      <c r="F161" s="291" t="str">
        <f>VLOOKUP($A161,請求書等医療機関一覧用!$B:$AO,F$5,FALSE)</f>
        <v>×</v>
      </c>
      <c r="G161" s="291" t="str">
        <f>VLOOKUP($A161,請求書等医療機関一覧用!$B:$AO,G$5,FALSE)</f>
        <v>×</v>
      </c>
      <c r="H161" s="291" t="str">
        <f>VLOOKUP($A161,請求書等医療機関一覧用!$B:$AO,H$5,FALSE)</f>
        <v>×</v>
      </c>
      <c r="I161" s="291" t="str">
        <f>VLOOKUP($A161,請求書等医療機関一覧用!$B:$AO,I$5,FALSE)</f>
        <v>×</v>
      </c>
      <c r="J161" s="291" t="str">
        <f>VLOOKUP($A161,請求書等医療機関一覧用!$B:$AO,J$5,FALSE)</f>
        <v>×</v>
      </c>
      <c r="K161" s="291" t="str">
        <f>VLOOKUP($A161,請求書等医療機関一覧用!$B:$AO,K$5,FALSE)</f>
        <v>×</v>
      </c>
      <c r="L161" s="291" t="str">
        <f>VLOOKUP($A161,請求書等医療機関一覧用!$B:$AO,L$5,FALSE)</f>
        <v>×</v>
      </c>
      <c r="M161" s="291" t="str">
        <f>VLOOKUP($A161,請求書等医療機関一覧用!$B:$AO,M$5,FALSE)</f>
        <v>×</v>
      </c>
      <c r="N161" s="291" t="str">
        <f>VLOOKUP($A161,請求書等医療機関一覧用!$B:$AO,N$5,FALSE)</f>
        <v>×</v>
      </c>
      <c r="O161" s="291" t="str">
        <f>VLOOKUP($A161,請求書等医療機関一覧用!$B:$AO,O$5,FALSE)</f>
        <v>×</v>
      </c>
      <c r="P161" s="291" t="str">
        <f>VLOOKUP($A161,請求書等医療機関一覧用!$B:$AO,P$5,FALSE)</f>
        <v>×</v>
      </c>
      <c r="Q161" s="291" t="str">
        <f>VLOOKUP($A161,請求書等医療機関一覧用!$B:$AO,Q$5,FALSE)</f>
        <v>×</v>
      </c>
      <c r="R161" s="291" t="str">
        <f>VLOOKUP($A161,請求書等医療機関一覧用!$B:$AO,R$5,FALSE)</f>
        <v>×</v>
      </c>
      <c r="S161" s="291" t="str">
        <f>VLOOKUP($A161,請求書等医療機関一覧用!$B:$AO,S$5,FALSE)</f>
        <v>×</v>
      </c>
      <c r="T161" s="291" t="str">
        <f>VLOOKUP($A161,請求書等医療機関一覧用!$B:$AO,T$5,FALSE)</f>
        <v>×</v>
      </c>
      <c r="U161" s="291" t="str">
        <f>VLOOKUP($A161,請求書等医療機関一覧用!$B:$AO,U$5,FALSE)</f>
        <v>○</v>
      </c>
      <c r="V161" s="291" t="str">
        <f>VLOOKUP($A161,請求書等医療機関一覧用!$B:$AO,V$5,FALSE)</f>
        <v>×</v>
      </c>
      <c r="W161" s="291" t="str">
        <f>VLOOKUP($A161,請求書等医療機関一覧用!$B:$AO,W$5,FALSE)</f>
        <v>○</v>
      </c>
      <c r="X161" s="291" t="str">
        <f>VLOOKUP($A161,請求書等医療機関一覧用!$B:$AO,X$5,FALSE)</f>
        <v>○</v>
      </c>
      <c r="Y161" s="291" t="str">
        <f>VLOOKUP($A161,請求書等医療機関一覧用!$B:$AO,Y$5,FALSE)</f>
        <v>×</v>
      </c>
      <c r="Z161" s="281" t="str">
        <f>IF(VLOOKUP($A161,請求書等医療機関一覧用!$B:$AO,Z$5,FALSE)="","",VLOOKUP($A161,請求書等医療機関一覧用!$B:$AO,Z$5,FALSE))</f>
        <v/>
      </c>
      <c r="AA161">
        <f t="shared" si="6"/>
        <v>7</v>
      </c>
    </row>
    <row r="162" spans="1:27" ht="23.25">
      <c r="A162" s="294" t="s">
        <v>752</v>
      </c>
      <c r="B162" s="292" t="str">
        <f>VLOOKUP($A162,請求書等医療機関一覧用!$B:$AO,B$5,FALSE)</f>
        <v>緑クリニック医院</v>
      </c>
      <c r="C162" s="298" t="str">
        <f>VLOOKUP($A162,請求書等医療機関一覧用!$B:$AO,C$5,FALSE)</f>
        <v>つくばみらい市</v>
      </c>
      <c r="D162" s="298" t="str">
        <f>VLOOKUP($A162,請求書等医療機関一覧用!$B:$AO,D$5,FALSE)</f>
        <v>0297-58-5222</v>
      </c>
      <c r="E162" s="291" t="str">
        <f>VLOOKUP($A162,請求書等医療機関一覧用!$B:$AO,E$5,FALSE)</f>
        <v>○</v>
      </c>
      <c r="F162" s="291" t="str">
        <f>VLOOKUP($A162,請求書等医療機関一覧用!$B:$AO,F$5,FALSE)</f>
        <v>○</v>
      </c>
      <c r="G162" s="291" t="str">
        <f>VLOOKUP($A162,請求書等医療機関一覧用!$B:$AO,G$5,FALSE)</f>
        <v>○</v>
      </c>
      <c r="H162" s="291" t="str">
        <f>VLOOKUP($A162,請求書等医療機関一覧用!$B:$AO,H$5,FALSE)</f>
        <v>○</v>
      </c>
      <c r="I162" s="291" t="str">
        <f>VLOOKUP($A162,請求書等医療機関一覧用!$B:$AO,I$5,FALSE)</f>
        <v>○</v>
      </c>
      <c r="J162" s="291" t="str">
        <f>VLOOKUP($A162,請求書等医療機関一覧用!$B:$AO,J$5,FALSE)</f>
        <v>○</v>
      </c>
      <c r="K162" s="291" t="str">
        <f>VLOOKUP($A162,請求書等医療機関一覧用!$B:$AO,K$5,FALSE)</f>
        <v>○</v>
      </c>
      <c r="L162" s="291" t="str">
        <f>VLOOKUP($A162,請求書等医療機関一覧用!$B:$AO,L$5,FALSE)</f>
        <v>○</v>
      </c>
      <c r="M162" s="291" t="str">
        <f>VLOOKUP($A162,請求書等医療機関一覧用!$B:$AO,M$5,FALSE)</f>
        <v>○</v>
      </c>
      <c r="N162" s="291" t="str">
        <f>VLOOKUP($A162,請求書等医療機関一覧用!$B:$AO,N$5,FALSE)</f>
        <v>○</v>
      </c>
      <c r="O162" s="291" t="str">
        <f>VLOOKUP($A162,請求書等医療機関一覧用!$B:$AO,O$5,FALSE)</f>
        <v>○</v>
      </c>
      <c r="P162" s="291" t="str">
        <f>VLOOKUP($A162,請求書等医療機関一覧用!$B:$AO,P$5,FALSE)</f>
        <v>×</v>
      </c>
      <c r="Q162" s="291" t="str">
        <f>VLOOKUP($A162,請求書等医療機関一覧用!$B:$AO,Q$5,FALSE)</f>
        <v>×</v>
      </c>
      <c r="R162" s="291" t="str">
        <f>VLOOKUP($A162,請求書等医療機関一覧用!$B:$AO,R$5,FALSE)</f>
        <v>○</v>
      </c>
      <c r="S162" s="291" t="str">
        <f>VLOOKUP($A162,請求書等医療機関一覧用!$B:$AO,S$5,FALSE)</f>
        <v>○</v>
      </c>
      <c r="T162" s="291" t="str">
        <f>VLOOKUP($A162,請求書等医療機関一覧用!$B:$AO,T$5,FALSE)</f>
        <v>○</v>
      </c>
      <c r="U162" s="291" t="str">
        <f>VLOOKUP($A162,請求書等医療機関一覧用!$B:$AO,U$5,FALSE)</f>
        <v>○</v>
      </c>
      <c r="V162" s="291" t="str">
        <f>VLOOKUP($A162,請求書等医療機関一覧用!$B:$AO,V$5,FALSE)</f>
        <v>×</v>
      </c>
      <c r="W162" s="291" t="str">
        <f>VLOOKUP($A162,請求書等医療機関一覧用!$B:$AO,W$5,FALSE)</f>
        <v>○</v>
      </c>
      <c r="X162" s="291" t="str">
        <f>VLOOKUP($A162,請求書等医療機関一覧用!$B:$AO,X$5,FALSE)</f>
        <v>○</v>
      </c>
      <c r="Y162" s="291" t="str">
        <f>VLOOKUP($A162,請求書等医療機関一覧用!$B:$AO,Y$5,FALSE)</f>
        <v>○</v>
      </c>
      <c r="Z162" s="281" t="str">
        <f>IF(VLOOKUP($A162,請求書等医療機関一覧用!$B:$AO,Z$5,FALSE)="","",VLOOKUP($A162,請求書等医療機関一覧用!$B:$AO,Z$5,FALSE))</f>
        <v/>
      </c>
      <c r="AA162">
        <f t="shared" si="6"/>
        <v>8</v>
      </c>
    </row>
    <row r="163" spans="1:27" ht="23.25">
      <c r="A163" s="294" t="s">
        <v>758</v>
      </c>
      <c r="B163" s="292" t="str">
        <f>VLOOKUP($A163,請求書等医療機関一覧用!$B:$AO,B$5,FALSE)</f>
        <v>みらい平クリニック</v>
      </c>
      <c r="C163" s="298" t="str">
        <f>VLOOKUP($A163,請求書等医療機関一覧用!$B:$AO,C$5,FALSE)</f>
        <v>つくばみらい市</v>
      </c>
      <c r="D163" s="298" t="str">
        <f>VLOOKUP($A163,請求書等医療機関一覧用!$B:$AO,D$5,FALSE)</f>
        <v>0297-38-4023</v>
      </c>
      <c r="E163" s="291" t="str">
        <f>VLOOKUP($A163,請求書等医療機関一覧用!$B:$AO,E$5,FALSE)</f>
        <v>×</v>
      </c>
      <c r="F163" s="291" t="str">
        <f>VLOOKUP($A163,請求書等医療機関一覧用!$B:$AO,F$5,FALSE)</f>
        <v>×</v>
      </c>
      <c r="G163" s="291" t="str">
        <f>VLOOKUP($A163,請求書等医療機関一覧用!$B:$AO,G$5,FALSE)</f>
        <v>×</v>
      </c>
      <c r="H163" s="291" t="str">
        <f>VLOOKUP($A163,請求書等医療機関一覧用!$B:$AO,H$5,FALSE)</f>
        <v>×</v>
      </c>
      <c r="I163" s="291" t="str">
        <f>VLOOKUP($A163,請求書等医療機関一覧用!$B:$AO,I$5,FALSE)</f>
        <v>×</v>
      </c>
      <c r="J163" s="291" t="str">
        <f>VLOOKUP($A163,請求書等医療機関一覧用!$B:$AO,J$5,FALSE)</f>
        <v>×</v>
      </c>
      <c r="K163" s="291" t="str">
        <f>VLOOKUP($A163,請求書等医療機関一覧用!$B:$AO,K$5,FALSE)</f>
        <v>×</v>
      </c>
      <c r="L163" s="291" t="str">
        <f>VLOOKUP($A163,請求書等医療機関一覧用!$B:$AO,L$5,FALSE)</f>
        <v>×</v>
      </c>
      <c r="M163" s="291" t="str">
        <f>VLOOKUP($A163,請求書等医療機関一覧用!$B:$AO,M$5,FALSE)</f>
        <v>×</v>
      </c>
      <c r="N163" s="291" t="str">
        <f>VLOOKUP($A163,請求書等医療機関一覧用!$B:$AO,N$5,FALSE)</f>
        <v>×</v>
      </c>
      <c r="O163" s="291" t="str">
        <f>VLOOKUP($A163,請求書等医療機関一覧用!$B:$AO,O$5,FALSE)</f>
        <v>×</v>
      </c>
      <c r="P163" s="291" t="str">
        <f>VLOOKUP($A163,請求書等医療機関一覧用!$B:$AO,P$5,FALSE)</f>
        <v>×</v>
      </c>
      <c r="Q163" s="291" t="str">
        <f>VLOOKUP($A163,請求書等医療機関一覧用!$B:$AO,Q$5,FALSE)</f>
        <v>×</v>
      </c>
      <c r="R163" s="291" t="str">
        <f>VLOOKUP($A163,請求書等医療機関一覧用!$B:$AO,R$5,FALSE)</f>
        <v>×</v>
      </c>
      <c r="S163" s="291" t="str">
        <f>VLOOKUP($A163,請求書等医療機関一覧用!$B:$AO,S$5,FALSE)</f>
        <v>×</v>
      </c>
      <c r="T163" s="291" t="str">
        <f>VLOOKUP($A163,請求書等医療機関一覧用!$B:$AO,T$5,FALSE)</f>
        <v>×</v>
      </c>
      <c r="U163" s="291" t="str">
        <f>VLOOKUP($A163,請求書等医療機関一覧用!$B:$AO,U$5,FALSE)</f>
        <v>○</v>
      </c>
      <c r="V163" s="291" t="str">
        <f>VLOOKUP($A163,請求書等医療機関一覧用!$B:$AO,V$5,FALSE)</f>
        <v>×</v>
      </c>
      <c r="W163" s="291" t="str">
        <f>VLOOKUP($A163,請求書等医療機関一覧用!$B:$AO,W$5,FALSE)</f>
        <v>○</v>
      </c>
      <c r="X163" s="291" t="str">
        <f>VLOOKUP($A163,請求書等医療機関一覧用!$B:$AO,X$5,FALSE)</f>
        <v>○</v>
      </c>
      <c r="Y163" s="291" t="str">
        <f>VLOOKUP($A163,請求書等医療機関一覧用!$B:$AO,Y$5,FALSE)</f>
        <v>○</v>
      </c>
      <c r="Z163" s="281" t="str">
        <f>IF(VLOOKUP($A163,請求書等医療機関一覧用!$B:$AO,Z$5,FALSE)="","",VLOOKUP($A163,請求書等医療機関一覧用!$B:$AO,Z$5,FALSE))</f>
        <v>かかりつけの方のみ</v>
      </c>
      <c r="AA163">
        <f t="shared" si="6"/>
        <v>9</v>
      </c>
    </row>
    <row r="164" spans="1:27" ht="23.25">
      <c r="A164" s="294" t="s">
        <v>759</v>
      </c>
      <c r="B164" s="292" t="str">
        <f>VLOOKUP($A164,請求書等医療機関一覧用!$B:$AO,B$5,FALSE)</f>
        <v>みらい平こどもクリニック</v>
      </c>
      <c r="C164" s="298" t="str">
        <f>VLOOKUP($A164,請求書等医療機関一覧用!$B:$AO,C$5,FALSE)</f>
        <v>つくばみらい市</v>
      </c>
      <c r="D164" s="298" t="str">
        <f>VLOOKUP($A164,請求書等医療機関一覧用!$B:$AO,D$5,FALSE)</f>
        <v>0297-47-2251</v>
      </c>
      <c r="E164" s="291" t="str">
        <f>VLOOKUP($A164,請求書等医療機関一覧用!$B:$AO,E$5,FALSE)</f>
        <v>○</v>
      </c>
      <c r="F164" s="291" t="str">
        <f>VLOOKUP($A164,請求書等医療機関一覧用!$B:$AO,F$5,FALSE)</f>
        <v>○</v>
      </c>
      <c r="G164" s="291" t="str">
        <f>VLOOKUP($A164,請求書等医療機関一覧用!$B:$AO,G$5,FALSE)</f>
        <v>○</v>
      </c>
      <c r="H164" s="291" t="str">
        <f>VLOOKUP($A164,請求書等医療機関一覧用!$B:$AO,H$5,FALSE)</f>
        <v>○</v>
      </c>
      <c r="I164" s="291" t="str">
        <f>VLOOKUP($A164,請求書等医療機関一覧用!$B:$AO,I$5,FALSE)</f>
        <v>○</v>
      </c>
      <c r="J164" s="291" t="str">
        <f>VLOOKUP($A164,請求書等医療機関一覧用!$B:$AO,J$5,FALSE)</f>
        <v>○</v>
      </c>
      <c r="K164" s="291" t="str">
        <f>VLOOKUP($A164,請求書等医療機関一覧用!$B:$AO,K$5,FALSE)</f>
        <v>○</v>
      </c>
      <c r="L164" s="291" t="str">
        <f>VLOOKUP($A164,請求書等医療機関一覧用!$B:$AO,L$5,FALSE)</f>
        <v>○</v>
      </c>
      <c r="M164" s="291" t="str">
        <f>VLOOKUP($A164,請求書等医療機関一覧用!$B:$AO,M$5,FALSE)</f>
        <v>○</v>
      </c>
      <c r="N164" s="291" t="str">
        <f>VLOOKUP($A164,請求書等医療機関一覧用!$B:$AO,N$5,FALSE)</f>
        <v>○</v>
      </c>
      <c r="O164" s="291" t="str">
        <f>VLOOKUP($A164,請求書等医療機関一覧用!$B:$AO,O$5,FALSE)</f>
        <v>○</v>
      </c>
      <c r="P164" s="291" t="str">
        <f>VLOOKUP($A164,請求書等医療機関一覧用!$B:$AO,P$5,FALSE)</f>
        <v>×</v>
      </c>
      <c r="Q164" s="291" t="str">
        <f>VLOOKUP($A164,請求書等医療機関一覧用!$B:$AO,Q$5,FALSE)</f>
        <v>×</v>
      </c>
      <c r="R164" s="291" t="str">
        <f>VLOOKUP($A164,請求書等医療機関一覧用!$B:$AO,R$5,FALSE)</f>
        <v>○</v>
      </c>
      <c r="S164" s="291" t="str">
        <f>VLOOKUP($A164,請求書等医療機関一覧用!$B:$AO,S$5,FALSE)</f>
        <v>○</v>
      </c>
      <c r="T164" s="291" t="str">
        <f>VLOOKUP($A164,請求書等医療機関一覧用!$B:$AO,T$5,FALSE)</f>
        <v>○</v>
      </c>
      <c r="U164" s="291" t="str">
        <f>VLOOKUP($A164,請求書等医療機関一覧用!$B:$AO,U$5,FALSE)</f>
        <v>×</v>
      </c>
      <c r="V164" s="291" t="str">
        <f>VLOOKUP($A164,請求書等医療機関一覧用!$B:$AO,V$5,FALSE)</f>
        <v>×</v>
      </c>
      <c r="W164" s="291" t="str">
        <f>VLOOKUP($A164,請求書等医療機関一覧用!$B:$AO,W$5,FALSE)</f>
        <v>×</v>
      </c>
      <c r="X164" s="291" t="str">
        <f>VLOOKUP($A164,請求書等医療機関一覧用!$B:$AO,X$5,FALSE)</f>
        <v>×</v>
      </c>
      <c r="Y164" s="291" t="str">
        <f>VLOOKUP($A164,請求書等医療機関一覧用!$B:$AO,Y$5,FALSE)</f>
        <v>×</v>
      </c>
      <c r="Z164" s="281" t="str">
        <f>IF(VLOOKUP($A164,請求書等医療機関一覧用!$B:$AO,Z$5,FALSE)="","",VLOOKUP($A164,請求書等医療機関一覧用!$B:$AO,Z$5,FALSE))</f>
        <v/>
      </c>
      <c r="AA164">
        <f t="shared" si="6"/>
        <v>10</v>
      </c>
    </row>
    <row r="165" spans="1:27" ht="23.25">
      <c r="A165" s="294" t="s">
        <v>760</v>
      </c>
      <c r="B165" s="292" t="str">
        <f>VLOOKUP($A165,請求書等医療機関一覧用!$B:$AO,B$5,FALSE)</f>
        <v>みらいの森キッズクリニック</v>
      </c>
      <c r="C165" s="298" t="str">
        <f>VLOOKUP($A165,請求書等医療機関一覧用!$B:$AO,C$5,FALSE)</f>
        <v>つくばみらい市</v>
      </c>
      <c r="D165" s="298" t="str">
        <f>VLOOKUP($A165,請求書等医療機関一覧用!$B:$AO,D$5,FALSE)</f>
        <v>0297-21-9342</v>
      </c>
      <c r="E165" s="291" t="str">
        <f>VLOOKUP($A165,請求書等医療機関一覧用!$B:$AO,E$5,FALSE)</f>
        <v>○</v>
      </c>
      <c r="F165" s="291" t="str">
        <f>VLOOKUP($A165,請求書等医療機関一覧用!$B:$AO,F$5,FALSE)</f>
        <v>○</v>
      </c>
      <c r="G165" s="291" t="str">
        <f>VLOOKUP($A165,請求書等医療機関一覧用!$B:$AO,G$5,FALSE)</f>
        <v>○</v>
      </c>
      <c r="H165" s="291" t="str">
        <f>VLOOKUP($A165,請求書等医療機関一覧用!$B:$AO,H$5,FALSE)</f>
        <v>○</v>
      </c>
      <c r="I165" s="291" t="str">
        <f>VLOOKUP($A165,請求書等医療機関一覧用!$B:$AO,I$5,FALSE)</f>
        <v>○</v>
      </c>
      <c r="J165" s="291" t="str">
        <f>VLOOKUP($A165,請求書等医療機関一覧用!$B:$AO,J$5,FALSE)</f>
        <v>○</v>
      </c>
      <c r="K165" s="291" t="str">
        <f>VLOOKUP($A165,請求書等医療機関一覧用!$B:$AO,K$5,FALSE)</f>
        <v>○</v>
      </c>
      <c r="L165" s="291" t="str">
        <f>VLOOKUP($A165,請求書等医療機関一覧用!$B:$AO,L$5,FALSE)</f>
        <v>○</v>
      </c>
      <c r="M165" s="291" t="str">
        <f>VLOOKUP($A165,請求書等医療機関一覧用!$B:$AO,M$5,FALSE)</f>
        <v>○</v>
      </c>
      <c r="N165" s="291" t="str">
        <f>VLOOKUP($A165,請求書等医療機関一覧用!$B:$AO,N$5,FALSE)</f>
        <v>○</v>
      </c>
      <c r="O165" s="291" t="str">
        <f>VLOOKUP($A165,請求書等医療機関一覧用!$B:$AO,O$5,FALSE)</f>
        <v>○</v>
      </c>
      <c r="P165" s="291" t="str">
        <f>VLOOKUP($A165,請求書等医療機関一覧用!$B:$AO,P$5,FALSE)</f>
        <v>×</v>
      </c>
      <c r="Q165" s="291" t="str">
        <f>VLOOKUP($A165,請求書等医療機関一覧用!$B:$AO,Q$5,FALSE)</f>
        <v>×</v>
      </c>
      <c r="R165" s="291" t="str">
        <f>VLOOKUP($A165,請求書等医療機関一覧用!$B:$AO,R$5,FALSE)</f>
        <v>○</v>
      </c>
      <c r="S165" s="291" t="str">
        <f>VLOOKUP($A165,請求書等医療機関一覧用!$B:$AO,S$5,FALSE)</f>
        <v>○</v>
      </c>
      <c r="T165" s="291" t="str">
        <f>VLOOKUP($A165,請求書等医療機関一覧用!$B:$AO,T$5,FALSE)</f>
        <v>○</v>
      </c>
      <c r="U165" s="291" t="str">
        <f>VLOOKUP($A165,請求書等医療機関一覧用!$B:$AO,U$5,FALSE)</f>
        <v>×</v>
      </c>
      <c r="V165" s="291" t="str">
        <f>VLOOKUP($A165,請求書等医療機関一覧用!$B:$AO,V$5,FALSE)</f>
        <v>×</v>
      </c>
      <c r="W165" s="291" t="str">
        <f>VLOOKUP($A165,請求書等医療機関一覧用!$B:$AO,W$5,FALSE)</f>
        <v>×</v>
      </c>
      <c r="X165" s="291" t="str">
        <f>VLOOKUP($A165,請求書等医療機関一覧用!$B:$AO,X$5,FALSE)</f>
        <v>×</v>
      </c>
      <c r="Y165" s="291" t="str">
        <f>VLOOKUP($A165,請求書等医療機関一覧用!$B:$AO,Y$5,FALSE)</f>
        <v>×</v>
      </c>
      <c r="Z165" s="281" t="str">
        <f>IF(VLOOKUP($A165,請求書等医療機関一覧用!$B:$AO,Z$5,FALSE)="","",VLOOKUP($A165,請求書等医療機関一覧用!$B:$AO,Z$5,FALSE))</f>
        <v/>
      </c>
      <c r="AA165">
        <f t="shared" si="6"/>
        <v>11</v>
      </c>
    </row>
    <row r="166" spans="1:27" ht="23.25">
      <c r="A166" s="294" t="s">
        <v>1611</v>
      </c>
      <c r="B166" s="292" t="str">
        <f>VLOOKUP($A166,請求書等医療機関一覧用!$B:$AO,B$5,FALSE)</f>
        <v>アグリホームクリニックつくばみらい</v>
      </c>
      <c r="C166" s="298" t="str">
        <f>VLOOKUP($A166,請求書等医療機関一覧用!$B:$AO,C$5,FALSE)</f>
        <v>つくばみらい市</v>
      </c>
      <c r="D166" s="298" t="str">
        <f>VLOOKUP($A166,請求書等医療機関一覧用!$B:$AO,D$5,FALSE)</f>
        <v>0297-38-8578</v>
      </c>
      <c r="E166" s="291" t="str">
        <f>VLOOKUP($A166,請求書等医療機関一覧用!$B:$AO,E$5,FALSE)</f>
        <v>×</v>
      </c>
      <c r="F166" s="291" t="str">
        <f>VLOOKUP($A166,請求書等医療機関一覧用!$B:$AO,F$5,FALSE)</f>
        <v>×</v>
      </c>
      <c r="G166" s="291" t="str">
        <f>VLOOKUP($A166,請求書等医療機関一覧用!$B:$AO,G$5,FALSE)</f>
        <v>×</v>
      </c>
      <c r="H166" s="291" t="str">
        <f>VLOOKUP($A166,請求書等医療機関一覧用!$B:$AO,H$5,FALSE)</f>
        <v>×</v>
      </c>
      <c r="I166" s="291" t="str">
        <f>VLOOKUP($A166,請求書等医療機関一覧用!$B:$AO,I$5,FALSE)</f>
        <v>×</v>
      </c>
      <c r="J166" s="291" t="str">
        <f>VLOOKUP($A166,請求書等医療機関一覧用!$B:$AO,J$5,FALSE)</f>
        <v>×</v>
      </c>
      <c r="K166" s="291" t="str">
        <f>VLOOKUP($A166,請求書等医療機関一覧用!$B:$AO,K$5,FALSE)</f>
        <v>×</v>
      </c>
      <c r="L166" s="291" t="str">
        <f>VLOOKUP($A166,請求書等医療機関一覧用!$B:$AO,L$5,FALSE)</f>
        <v>×</v>
      </c>
      <c r="M166" s="291" t="str">
        <f>VLOOKUP($A166,請求書等医療機関一覧用!$B:$AO,M$5,FALSE)</f>
        <v>×</v>
      </c>
      <c r="N166" s="291" t="str">
        <f>VLOOKUP($A166,請求書等医療機関一覧用!$B:$AO,N$5,FALSE)</f>
        <v>×</v>
      </c>
      <c r="O166" s="291" t="str">
        <f>VLOOKUP($A166,請求書等医療機関一覧用!$B:$AO,O$5,FALSE)</f>
        <v>×</v>
      </c>
      <c r="P166" s="291" t="str">
        <f>VLOOKUP($A166,請求書等医療機関一覧用!$B:$AO,P$5,FALSE)</f>
        <v>×</v>
      </c>
      <c r="Q166" s="291" t="str">
        <f>VLOOKUP($A166,請求書等医療機関一覧用!$B:$AO,Q$5,FALSE)</f>
        <v>×</v>
      </c>
      <c r="R166" s="291" t="str">
        <f>VLOOKUP($A166,請求書等医療機関一覧用!$B:$AO,R$5,FALSE)</f>
        <v>×</v>
      </c>
      <c r="S166" s="291" t="str">
        <f>VLOOKUP($A166,請求書等医療機関一覧用!$B:$AO,S$5,FALSE)</f>
        <v>○</v>
      </c>
      <c r="T166" s="291" t="str">
        <f>VLOOKUP($A166,請求書等医療機関一覧用!$B:$AO,T$5,FALSE)</f>
        <v>×</v>
      </c>
      <c r="U166" s="291" t="str">
        <f>VLOOKUP($A166,請求書等医療機関一覧用!$B:$AO,U$5,FALSE)</f>
        <v>○</v>
      </c>
      <c r="V166" s="291" t="str">
        <f>VLOOKUP($A166,請求書等医療機関一覧用!$B:$AO,V$5,FALSE)</f>
        <v>○</v>
      </c>
      <c r="W166" s="291" t="str">
        <f>VLOOKUP($A166,請求書等医療機関一覧用!$B:$AO,W$5,FALSE)</f>
        <v>○</v>
      </c>
      <c r="X166" s="291" t="str">
        <f>VLOOKUP($A166,請求書等医療機関一覧用!$B:$AO,X$5,FALSE)</f>
        <v>○</v>
      </c>
      <c r="Y166" s="291" t="str">
        <f>VLOOKUP($A166,請求書等医療機関一覧用!$B:$AO,Y$5,FALSE)</f>
        <v>○</v>
      </c>
      <c r="Z166" s="281" t="str">
        <f>IF(VLOOKUP($A166,請求書等医療機関一覧用!$B:$AO,Z$5,FALSE)="","",VLOOKUP($A166,請求書等医療機関一覧用!$B:$AO,Z$5,FALSE))</f>
        <v>かかりつけの方のみ</v>
      </c>
      <c r="AA166">
        <f t="shared" si="6"/>
        <v>12</v>
      </c>
    </row>
    <row r="167" spans="1:27" ht="23.25">
      <c r="A167" s="294" t="s">
        <v>762</v>
      </c>
      <c r="B167" s="292" t="str">
        <f>VLOOKUP($A167,請求書等医療機関一覧用!$B:$AO,B$5,FALSE)</f>
        <v>谷井田医院</v>
      </c>
      <c r="C167" s="298" t="str">
        <f>VLOOKUP($A167,請求書等医療機関一覧用!$B:$AO,C$5,FALSE)</f>
        <v>つくばみらい市</v>
      </c>
      <c r="D167" s="298" t="str">
        <f>VLOOKUP($A167,請求書等医療機関一覧用!$B:$AO,D$5,FALSE)</f>
        <v>0297-57-0500</v>
      </c>
      <c r="E167" s="291" t="str">
        <f>VLOOKUP($A167,請求書等医療機関一覧用!$B:$AO,E$5,FALSE)</f>
        <v>○</v>
      </c>
      <c r="F167" s="291" t="str">
        <f>VLOOKUP($A167,請求書等医療機関一覧用!$B:$AO,F$5,FALSE)</f>
        <v>○</v>
      </c>
      <c r="G167" s="291" t="str">
        <f>VLOOKUP($A167,請求書等医療機関一覧用!$B:$AO,G$5,FALSE)</f>
        <v>○</v>
      </c>
      <c r="H167" s="291" t="str">
        <f>VLOOKUP($A167,請求書等医療機関一覧用!$B:$AO,H$5,FALSE)</f>
        <v>○</v>
      </c>
      <c r="I167" s="291" t="str">
        <f>VLOOKUP($A167,請求書等医療機関一覧用!$B:$AO,I$5,FALSE)</f>
        <v>○</v>
      </c>
      <c r="J167" s="291" t="str">
        <f>VLOOKUP($A167,請求書等医療機関一覧用!$B:$AO,J$5,FALSE)</f>
        <v>○</v>
      </c>
      <c r="K167" s="291" t="str">
        <f>VLOOKUP($A167,請求書等医療機関一覧用!$B:$AO,K$5,FALSE)</f>
        <v>○</v>
      </c>
      <c r="L167" s="291" t="str">
        <f>VLOOKUP($A167,請求書等医療機関一覧用!$B:$AO,L$5,FALSE)</f>
        <v>○</v>
      </c>
      <c r="M167" s="291" t="str">
        <f>VLOOKUP($A167,請求書等医療機関一覧用!$B:$AO,M$5,FALSE)</f>
        <v>○</v>
      </c>
      <c r="N167" s="291" t="str">
        <f>VLOOKUP($A167,請求書等医療機関一覧用!$B:$AO,N$5,FALSE)</f>
        <v>○</v>
      </c>
      <c r="O167" s="291" t="str">
        <f>VLOOKUP($A167,請求書等医療機関一覧用!$B:$AO,O$5,FALSE)</f>
        <v>○</v>
      </c>
      <c r="P167" s="291" t="str">
        <f>VLOOKUP($A167,請求書等医療機関一覧用!$B:$AO,P$5,FALSE)</f>
        <v>×</v>
      </c>
      <c r="Q167" s="291" t="str">
        <f>VLOOKUP($A167,請求書等医療機関一覧用!$B:$AO,Q$5,FALSE)</f>
        <v>○</v>
      </c>
      <c r="R167" s="291" t="str">
        <f>VLOOKUP($A167,請求書等医療機関一覧用!$B:$AO,R$5,FALSE)</f>
        <v>○</v>
      </c>
      <c r="S167" s="291" t="str">
        <f>VLOOKUP($A167,請求書等医療機関一覧用!$B:$AO,S$5,FALSE)</f>
        <v>○</v>
      </c>
      <c r="T167" s="291" t="str">
        <f>VLOOKUP($A167,請求書等医療機関一覧用!$B:$AO,T$5,FALSE)</f>
        <v>○</v>
      </c>
      <c r="U167" s="291" t="str">
        <f>VLOOKUP($A167,請求書等医療機関一覧用!$B:$AO,U$5,FALSE)</f>
        <v>○</v>
      </c>
      <c r="V167" s="291" t="str">
        <f>VLOOKUP($A167,請求書等医療機関一覧用!$B:$AO,V$5,FALSE)</f>
        <v>○</v>
      </c>
      <c r="W167" s="291" t="str">
        <f>VLOOKUP($A167,請求書等医療機関一覧用!$B:$AO,W$5,FALSE)</f>
        <v>○</v>
      </c>
      <c r="X167" s="291" t="str">
        <f>VLOOKUP($A167,請求書等医療機関一覧用!$B:$AO,X$5,FALSE)</f>
        <v>○</v>
      </c>
      <c r="Y167" s="291" t="str">
        <f>VLOOKUP($A167,請求書等医療機関一覧用!$B:$AO,Y$5,FALSE)</f>
        <v>○</v>
      </c>
      <c r="Z167" s="281" t="str">
        <f>IF(VLOOKUP($A167,請求書等医療機関一覧用!$B:$AO,Z$5,FALSE)="","",VLOOKUP($A167,請求書等医療機関一覧用!$B:$AO,Z$5,FALSE))</f>
        <v/>
      </c>
      <c r="AA167">
        <f t="shared" si="6"/>
        <v>13</v>
      </c>
    </row>
  </sheetData>
  <mergeCells count="7">
    <mergeCell ref="B74:Z74"/>
    <mergeCell ref="B145:Z145"/>
    <mergeCell ref="B1:Z1"/>
    <mergeCell ref="B7:Z7"/>
    <mergeCell ref="B19:Z19"/>
    <mergeCell ref="B33:Z33"/>
    <mergeCell ref="B35:Z35"/>
  </mergeCells>
  <phoneticPr fontId="4"/>
  <conditionalFormatting sqref="B8:AA18">
    <cfRule type="expression" dxfId="12" priority="28">
      <formula>MOD($AA8,2)=1</formula>
    </cfRule>
  </conditionalFormatting>
  <conditionalFormatting sqref="B20:AA32">
    <cfRule type="expression" dxfId="11" priority="25">
      <formula>MOD($AA20,2)=1</formula>
    </cfRule>
  </conditionalFormatting>
  <conditionalFormatting sqref="B36:AA73">
    <cfRule type="expression" dxfId="10" priority="24">
      <formula>MOD($AA36,2)=1</formula>
    </cfRule>
  </conditionalFormatting>
  <conditionalFormatting sqref="B75:AA144">
    <cfRule type="expression" dxfId="9" priority="23">
      <formula>MOD($AA75,2)=1</formula>
    </cfRule>
  </conditionalFormatting>
  <conditionalFormatting sqref="B146:AA153">
    <cfRule type="expression" dxfId="8" priority="22">
      <formula>MOD($AA146,2)=1</formula>
    </cfRule>
  </conditionalFormatting>
  <conditionalFormatting sqref="B155:AA167">
    <cfRule type="expression" dxfId="7" priority="21">
      <formula>MOD($AA155,2)=0</formula>
    </cfRule>
  </conditionalFormatting>
  <conditionalFormatting sqref="A8:A18">
    <cfRule type="duplicateValues" dxfId="6" priority="12"/>
  </conditionalFormatting>
  <conditionalFormatting sqref="A20:A32">
    <cfRule type="duplicateValues" dxfId="5" priority="10"/>
  </conditionalFormatting>
  <conditionalFormatting sqref="A34">
    <cfRule type="duplicateValues" dxfId="4" priority="8"/>
  </conditionalFormatting>
  <conditionalFormatting sqref="A36:A73">
    <cfRule type="duplicateValues" dxfId="3" priority="6"/>
  </conditionalFormatting>
  <conditionalFormatting sqref="A75:A144">
    <cfRule type="duplicateValues" dxfId="2" priority="5"/>
  </conditionalFormatting>
  <conditionalFormatting sqref="A146:A153">
    <cfRule type="duplicateValues" dxfId="1" priority="3"/>
  </conditionalFormatting>
  <conditionalFormatting sqref="A155:A167">
    <cfRule type="duplicateValues" dxfId="0" priority="1"/>
  </conditionalFormatting>
  <pageMargins left="0.70866141732283472" right="0.70866141732283472" top="0.74803149606299213" bottom="0.74803149606299213" header="0.31496062992125984" footer="0.31496062992125984"/>
  <pageSetup paperSize="9" scale="46"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2ACC-A607-4B9E-A770-7C4B18EA3250}">
  <sheetPr codeName="Sheet2">
    <pageSetUpPr fitToPage="1"/>
  </sheetPr>
  <dimension ref="A1:U48"/>
  <sheetViews>
    <sheetView view="pageLayout" zoomScaleNormal="100" workbookViewId="0">
      <selection activeCell="T7" sqref="T7"/>
    </sheetView>
  </sheetViews>
  <sheetFormatPr defaultRowHeight="13.5"/>
  <cols>
    <col min="1" max="2" width="3.125" customWidth="1"/>
    <col min="3" max="3" width="3.25" customWidth="1"/>
    <col min="4" max="4" width="4.25" customWidth="1"/>
    <col min="5" max="5" width="3.25" customWidth="1"/>
    <col min="6" max="6" width="4.25" customWidth="1"/>
    <col min="7" max="7" width="5.625" customWidth="1"/>
    <col min="8" max="8" width="4.375" customWidth="1"/>
    <col min="9" max="10" width="4.625" customWidth="1"/>
    <col min="11" max="11" width="4.75" customWidth="1"/>
    <col min="12" max="15" width="7.875" customWidth="1"/>
    <col min="16" max="16" width="5.25" customWidth="1"/>
    <col min="17" max="18" width="4.625" customWidth="1"/>
    <col min="19" max="19" width="5.125" customWidth="1"/>
    <col min="20" max="21" width="7.125" customWidth="1"/>
  </cols>
  <sheetData>
    <row r="1" spans="1:21" ht="19.5" customHeight="1">
      <c r="A1" s="9"/>
      <c r="B1" s="315" t="str">
        <f>'印刷等(編集しない)'!O10</f>
        <v>令和７年度
(2025年度)</v>
      </c>
      <c r="C1" s="316"/>
      <c r="D1" s="316"/>
      <c r="E1" s="317" t="s">
        <v>517</v>
      </c>
      <c r="F1" s="317"/>
      <c r="G1" s="317"/>
      <c r="H1" s="317"/>
      <c r="I1" s="317"/>
      <c r="J1" s="317"/>
      <c r="K1" s="317"/>
      <c r="L1" s="317"/>
      <c r="M1" s="317"/>
      <c r="N1" s="10"/>
      <c r="O1" s="10"/>
      <c r="P1" s="106">
        <f>'印刷等(編集しない)'!P10</f>
        <v>2025</v>
      </c>
      <c r="Q1" s="252" t="s">
        <v>518</v>
      </c>
      <c r="R1" s="253">
        <f>INDEX(請求書等医療機関一覧用!A:B,MATCH(T4,請求書等医療機関一覧用!B:B,0),1)</f>
        <v>200</v>
      </c>
      <c r="S1" s="9"/>
      <c r="T1" s="350" t="s">
        <v>519</v>
      </c>
      <c r="U1" s="351"/>
    </row>
    <row r="2" spans="1:21" ht="21">
      <c r="H2" s="11" t="s">
        <v>520</v>
      </c>
      <c r="I2" s="318"/>
      <c r="J2" s="318"/>
      <c r="K2" s="11" t="s">
        <v>521</v>
      </c>
      <c r="L2" s="12"/>
      <c r="M2" s="13" t="s">
        <v>522</v>
      </c>
      <c r="N2" s="11" t="s">
        <v>523</v>
      </c>
      <c r="O2" s="11"/>
      <c r="S2" s="14"/>
      <c r="T2" s="352"/>
      <c r="U2" s="353"/>
    </row>
    <row r="3" spans="1:21" ht="6" customHeight="1">
      <c r="A3" s="15"/>
      <c r="B3" s="15"/>
      <c r="C3" s="15"/>
      <c r="D3" s="319" t="s">
        <v>524</v>
      </c>
      <c r="E3" s="319"/>
      <c r="F3" s="319"/>
      <c r="G3" s="319"/>
      <c r="H3" s="319"/>
      <c r="I3" s="313">
        <f>P34</f>
        <v>0</v>
      </c>
      <c r="J3" s="313"/>
      <c r="K3" s="313"/>
      <c r="L3" s="313"/>
      <c r="M3" s="313"/>
      <c r="N3" s="313"/>
      <c r="O3" s="313"/>
      <c r="R3" s="15"/>
      <c r="S3" s="15"/>
      <c r="T3" s="354"/>
      <c r="U3" s="355"/>
    </row>
    <row r="4" spans="1:21" ht="15.6" customHeight="1">
      <c r="D4" s="319"/>
      <c r="E4" s="319"/>
      <c r="F4" s="319"/>
      <c r="G4" s="319"/>
      <c r="H4" s="319"/>
      <c r="I4" s="314"/>
      <c r="J4" s="314"/>
      <c r="K4" s="314"/>
      <c r="L4" s="314"/>
      <c r="M4" s="314"/>
      <c r="N4" s="314"/>
      <c r="O4" s="314"/>
      <c r="P4" s="16"/>
      <c r="Q4" s="17"/>
      <c r="R4" s="18"/>
      <c r="S4" s="18"/>
      <c r="T4" s="356" t="s">
        <v>1536</v>
      </c>
      <c r="U4" s="357"/>
    </row>
    <row r="5" spans="1:21" ht="8.1" customHeight="1">
      <c r="A5" s="9"/>
      <c r="B5" s="9"/>
      <c r="C5" s="9"/>
      <c r="D5" s="9"/>
      <c r="E5" s="9"/>
      <c r="F5" s="9"/>
      <c r="G5" s="9"/>
      <c r="H5" s="9"/>
      <c r="I5" s="9"/>
      <c r="J5" s="9"/>
      <c r="K5" s="9"/>
      <c r="L5" s="9"/>
      <c r="M5" s="9"/>
      <c r="N5" s="9"/>
      <c r="O5" s="9"/>
      <c r="P5" s="9"/>
      <c r="Q5" s="9"/>
      <c r="R5" s="18"/>
      <c r="S5" s="9"/>
      <c r="T5" s="358"/>
      <c r="U5" s="359"/>
    </row>
    <row r="6" spans="1:21" ht="14.1" customHeight="1" thickBot="1">
      <c r="A6" s="367" t="s">
        <v>525</v>
      </c>
      <c r="B6" s="368"/>
      <c r="C6" s="368"/>
      <c r="D6" s="368"/>
      <c r="E6" s="368"/>
      <c r="F6" s="368"/>
      <c r="G6" s="368"/>
      <c r="H6" s="368"/>
      <c r="I6" s="368"/>
      <c r="J6" s="368"/>
      <c r="K6" s="369"/>
      <c r="L6" s="325" t="s">
        <v>527</v>
      </c>
      <c r="M6" s="326"/>
      <c r="N6" s="329" t="s">
        <v>528</v>
      </c>
      <c r="O6" s="330"/>
      <c r="P6" s="368" t="s">
        <v>526</v>
      </c>
      <c r="Q6" s="368"/>
      <c r="R6" s="369"/>
      <c r="S6" s="9"/>
      <c r="T6" s="360"/>
      <c r="U6" s="361"/>
    </row>
    <row r="7" spans="1:21" ht="15" customHeight="1">
      <c r="A7" s="370"/>
      <c r="B7" s="371"/>
      <c r="C7" s="371"/>
      <c r="D7" s="371"/>
      <c r="E7" s="371"/>
      <c r="F7" s="371"/>
      <c r="G7" s="371"/>
      <c r="H7" s="371"/>
      <c r="I7" s="371"/>
      <c r="J7" s="371"/>
      <c r="K7" s="372"/>
      <c r="L7" s="327"/>
      <c r="M7" s="328"/>
      <c r="N7" s="331"/>
      <c r="O7" s="332"/>
      <c r="P7" s="371"/>
      <c r="Q7" s="371"/>
      <c r="R7" s="372"/>
      <c r="S7" s="9"/>
      <c r="T7" s="9"/>
      <c r="U7" s="9"/>
    </row>
    <row r="8" spans="1:21" ht="21" customHeight="1">
      <c r="A8" s="373" t="s">
        <v>529</v>
      </c>
      <c r="B8" s="335" t="s">
        <v>530</v>
      </c>
      <c r="C8" s="338" t="s">
        <v>531</v>
      </c>
      <c r="D8" s="339"/>
      <c r="E8" s="339"/>
      <c r="F8" s="339"/>
      <c r="G8" s="339"/>
      <c r="H8" s="339"/>
      <c r="I8" s="339"/>
      <c r="J8" s="339"/>
      <c r="K8" s="340"/>
      <c r="L8" s="348">
        <v>20120</v>
      </c>
      <c r="M8" s="349"/>
      <c r="N8" s="333"/>
      <c r="O8" s="334"/>
      <c r="P8" s="320">
        <f>L8*N8</f>
        <v>0</v>
      </c>
      <c r="Q8" s="321"/>
      <c r="R8" s="322"/>
      <c r="S8" s="9"/>
      <c r="T8" s="9"/>
      <c r="U8" s="9"/>
    </row>
    <row r="9" spans="1:21" ht="21" customHeight="1">
      <c r="A9" s="374"/>
      <c r="B9" s="336"/>
      <c r="C9" s="339" t="s">
        <v>532</v>
      </c>
      <c r="D9" s="339"/>
      <c r="E9" s="339"/>
      <c r="F9" s="339"/>
      <c r="G9" s="339"/>
      <c r="H9" s="339"/>
      <c r="I9" s="339"/>
      <c r="J9" s="339"/>
      <c r="K9" s="340"/>
      <c r="L9" s="348">
        <v>11290</v>
      </c>
      <c r="M9" s="349"/>
      <c r="N9" s="333"/>
      <c r="O9" s="334"/>
      <c r="P9" s="320">
        <f t="shared" ref="P9:P33" si="0">L9*N9</f>
        <v>0</v>
      </c>
      <c r="Q9" s="321"/>
      <c r="R9" s="322"/>
      <c r="S9" s="9"/>
      <c r="T9" s="9"/>
      <c r="U9" s="9"/>
    </row>
    <row r="10" spans="1:21" ht="21" customHeight="1">
      <c r="A10" s="374"/>
      <c r="B10" s="336"/>
      <c r="C10" s="400" t="s">
        <v>533</v>
      </c>
      <c r="D10" s="400"/>
      <c r="E10" s="400"/>
      <c r="F10" s="400"/>
      <c r="G10" s="400"/>
      <c r="H10" s="400"/>
      <c r="I10" s="400"/>
      <c r="J10" s="400"/>
      <c r="K10" s="401"/>
      <c r="L10" s="348">
        <v>5690</v>
      </c>
      <c r="M10" s="349"/>
      <c r="N10" s="333"/>
      <c r="O10" s="334"/>
      <c r="P10" s="320">
        <f t="shared" si="0"/>
        <v>0</v>
      </c>
      <c r="Q10" s="321"/>
      <c r="R10" s="322"/>
      <c r="S10" s="9"/>
      <c r="T10" s="9"/>
      <c r="U10" s="9"/>
    </row>
    <row r="11" spans="1:21" ht="21" customHeight="1">
      <c r="A11" s="374"/>
      <c r="B11" s="336"/>
      <c r="C11" s="323" t="s">
        <v>534</v>
      </c>
      <c r="D11" s="323"/>
      <c r="E11" s="323"/>
      <c r="F11" s="323"/>
      <c r="G11" s="323"/>
      <c r="H11" s="323"/>
      <c r="I11" s="323"/>
      <c r="J11" s="323"/>
      <c r="K11" s="324"/>
      <c r="L11" s="348">
        <v>4710</v>
      </c>
      <c r="M11" s="349"/>
      <c r="N11" s="333"/>
      <c r="O11" s="334"/>
      <c r="P11" s="320">
        <f t="shared" si="0"/>
        <v>0</v>
      </c>
      <c r="Q11" s="321"/>
      <c r="R11" s="322"/>
      <c r="S11" s="9"/>
      <c r="T11" s="9"/>
      <c r="U11" s="9"/>
    </row>
    <row r="12" spans="1:21" ht="21" customHeight="1">
      <c r="A12" s="374"/>
      <c r="B12" s="336"/>
      <c r="C12" s="341" t="s">
        <v>535</v>
      </c>
      <c r="D12" s="341"/>
      <c r="E12" s="341"/>
      <c r="F12" s="341"/>
      <c r="G12" s="341"/>
      <c r="H12" s="341"/>
      <c r="I12" s="341"/>
      <c r="J12" s="341"/>
      <c r="K12" s="342"/>
      <c r="L12" s="348">
        <v>10680</v>
      </c>
      <c r="M12" s="349"/>
      <c r="N12" s="333"/>
      <c r="O12" s="334"/>
      <c r="P12" s="320">
        <f t="shared" si="0"/>
        <v>0</v>
      </c>
      <c r="Q12" s="321"/>
      <c r="R12" s="322"/>
      <c r="S12" s="9"/>
      <c r="T12" s="9"/>
      <c r="U12" s="9"/>
    </row>
    <row r="13" spans="1:21" ht="21" customHeight="1">
      <c r="A13" s="374"/>
      <c r="B13" s="336"/>
      <c r="C13" s="341" t="s">
        <v>536</v>
      </c>
      <c r="D13" s="341"/>
      <c r="E13" s="341"/>
      <c r="F13" s="341"/>
      <c r="G13" s="341"/>
      <c r="H13" s="341"/>
      <c r="I13" s="341"/>
      <c r="J13" s="341"/>
      <c r="K13" s="342"/>
      <c r="L13" s="348">
        <v>7110</v>
      </c>
      <c r="M13" s="349"/>
      <c r="N13" s="333"/>
      <c r="O13" s="334"/>
      <c r="P13" s="320">
        <f t="shared" si="0"/>
        <v>0</v>
      </c>
      <c r="Q13" s="321"/>
      <c r="R13" s="322"/>
      <c r="S13" s="9"/>
      <c r="T13" s="9"/>
      <c r="U13" s="9"/>
    </row>
    <row r="14" spans="1:21" ht="21" customHeight="1">
      <c r="A14" s="374"/>
      <c r="B14" s="336"/>
      <c r="C14" s="341" t="s">
        <v>537</v>
      </c>
      <c r="D14" s="341"/>
      <c r="E14" s="341"/>
      <c r="F14" s="341"/>
      <c r="G14" s="341"/>
      <c r="H14" s="341"/>
      <c r="I14" s="341"/>
      <c r="J14" s="341"/>
      <c r="K14" s="342"/>
      <c r="L14" s="348">
        <v>7120</v>
      </c>
      <c r="M14" s="349"/>
      <c r="N14" s="333"/>
      <c r="O14" s="334"/>
      <c r="P14" s="320">
        <f t="shared" si="0"/>
        <v>0</v>
      </c>
      <c r="Q14" s="321"/>
      <c r="R14" s="322"/>
      <c r="S14" s="9"/>
      <c r="T14" s="9"/>
      <c r="U14" s="9"/>
    </row>
    <row r="15" spans="1:21" ht="21" customHeight="1">
      <c r="A15" s="374"/>
      <c r="B15" s="336"/>
      <c r="C15" s="343" t="s">
        <v>538</v>
      </c>
      <c r="D15" s="344"/>
      <c r="E15" s="344"/>
      <c r="F15" s="344"/>
      <c r="G15" s="347" t="s">
        <v>539</v>
      </c>
      <c r="H15" s="347"/>
      <c r="I15" s="347"/>
      <c r="J15" s="347"/>
      <c r="K15" s="347"/>
      <c r="L15" s="348">
        <v>7600</v>
      </c>
      <c r="M15" s="349"/>
      <c r="N15" s="333"/>
      <c r="O15" s="334"/>
      <c r="P15" s="320">
        <f t="shared" si="0"/>
        <v>0</v>
      </c>
      <c r="Q15" s="321"/>
      <c r="R15" s="322"/>
      <c r="S15" s="9"/>
      <c r="T15" s="9"/>
      <c r="U15" s="9"/>
    </row>
    <row r="16" spans="1:21" ht="21" customHeight="1">
      <c r="A16" s="374"/>
      <c r="B16" s="336"/>
      <c r="C16" s="345"/>
      <c r="D16" s="346"/>
      <c r="E16" s="346"/>
      <c r="F16" s="346"/>
      <c r="G16" s="347" t="s">
        <v>540</v>
      </c>
      <c r="H16" s="347"/>
      <c r="I16" s="347"/>
      <c r="J16" s="347"/>
      <c r="K16" s="347"/>
      <c r="L16" s="348">
        <v>6850</v>
      </c>
      <c r="M16" s="349"/>
      <c r="N16" s="333"/>
      <c r="O16" s="334"/>
      <c r="P16" s="320">
        <f t="shared" si="0"/>
        <v>0</v>
      </c>
      <c r="Q16" s="321"/>
      <c r="R16" s="322"/>
      <c r="S16" s="9"/>
      <c r="T16" s="9"/>
      <c r="U16" s="9"/>
    </row>
    <row r="17" spans="1:21" ht="21" customHeight="1">
      <c r="A17" s="374"/>
      <c r="B17" s="336"/>
      <c r="C17" s="323" t="s">
        <v>541</v>
      </c>
      <c r="D17" s="323"/>
      <c r="E17" s="323"/>
      <c r="F17" s="323"/>
      <c r="G17" s="323"/>
      <c r="H17" s="323"/>
      <c r="I17" s="323"/>
      <c r="J17" s="323"/>
      <c r="K17" s="324"/>
      <c r="L17" s="348">
        <v>11180</v>
      </c>
      <c r="M17" s="349"/>
      <c r="N17" s="333"/>
      <c r="O17" s="334"/>
      <c r="P17" s="320">
        <f t="shared" si="0"/>
        <v>0</v>
      </c>
      <c r="Q17" s="321"/>
      <c r="R17" s="322"/>
      <c r="S17" s="9"/>
      <c r="T17" s="9"/>
      <c r="U17" s="9"/>
    </row>
    <row r="18" spans="1:21" ht="21" customHeight="1">
      <c r="A18" s="374"/>
      <c r="B18" s="336"/>
      <c r="C18" s="323" t="s">
        <v>542</v>
      </c>
      <c r="D18" s="323"/>
      <c r="E18" s="323"/>
      <c r="F18" s="323"/>
      <c r="G18" s="323"/>
      <c r="H18" s="323"/>
      <c r="I18" s="323"/>
      <c r="J18" s="323"/>
      <c r="K18" s="324"/>
      <c r="L18" s="348">
        <v>10020</v>
      </c>
      <c r="M18" s="349"/>
      <c r="N18" s="333"/>
      <c r="O18" s="334"/>
      <c r="P18" s="320">
        <f t="shared" si="0"/>
        <v>0</v>
      </c>
      <c r="Q18" s="321"/>
      <c r="R18" s="322"/>
      <c r="S18" s="9"/>
      <c r="T18" s="9"/>
      <c r="U18" s="9"/>
    </row>
    <row r="19" spans="1:21" ht="21" customHeight="1">
      <c r="A19" s="374"/>
      <c r="B19" s="336"/>
      <c r="C19" s="362" t="s">
        <v>543</v>
      </c>
      <c r="D19" s="363"/>
      <c r="E19" s="363"/>
      <c r="F19" s="363"/>
      <c r="G19" s="366" t="s">
        <v>544</v>
      </c>
      <c r="H19" s="366"/>
      <c r="I19" s="366"/>
      <c r="J19" s="366"/>
      <c r="K19" s="366"/>
      <c r="L19" s="348">
        <v>16480</v>
      </c>
      <c r="M19" s="349"/>
      <c r="N19" s="333"/>
      <c r="O19" s="334"/>
      <c r="P19" s="320">
        <f t="shared" si="0"/>
        <v>0</v>
      </c>
      <c r="Q19" s="321"/>
      <c r="R19" s="322"/>
      <c r="S19" s="9"/>
      <c r="T19" s="9"/>
      <c r="U19" s="9"/>
    </row>
    <row r="20" spans="1:21" ht="21" customHeight="1">
      <c r="A20" s="374"/>
      <c r="B20" s="336"/>
      <c r="C20" s="364"/>
      <c r="D20" s="365"/>
      <c r="E20" s="365"/>
      <c r="F20" s="365"/>
      <c r="G20" s="366" t="s">
        <v>545</v>
      </c>
      <c r="H20" s="366"/>
      <c r="I20" s="366"/>
      <c r="J20" s="366"/>
      <c r="K20" s="366"/>
      <c r="L20" s="348">
        <v>27720</v>
      </c>
      <c r="M20" s="349"/>
      <c r="N20" s="333"/>
      <c r="O20" s="334"/>
      <c r="P20" s="320">
        <f t="shared" si="0"/>
        <v>0</v>
      </c>
      <c r="Q20" s="321"/>
      <c r="R20" s="322"/>
      <c r="S20" s="9"/>
      <c r="T20" s="9"/>
      <c r="U20" s="9"/>
    </row>
    <row r="21" spans="1:21" ht="21" customHeight="1">
      <c r="A21" s="374"/>
      <c r="B21" s="336"/>
      <c r="C21" s="323" t="s">
        <v>546</v>
      </c>
      <c r="D21" s="323"/>
      <c r="E21" s="323"/>
      <c r="F21" s="323"/>
      <c r="G21" s="323"/>
      <c r="H21" s="323"/>
      <c r="I21" s="323"/>
      <c r="J21" s="323"/>
      <c r="K21" s="324"/>
      <c r="L21" s="348">
        <v>8970</v>
      </c>
      <c r="M21" s="349"/>
      <c r="N21" s="333"/>
      <c r="O21" s="334"/>
      <c r="P21" s="320">
        <f t="shared" si="0"/>
        <v>0</v>
      </c>
      <c r="Q21" s="321"/>
      <c r="R21" s="322"/>
      <c r="S21" s="9"/>
      <c r="T21" s="9"/>
      <c r="U21" s="9"/>
    </row>
    <row r="22" spans="1:21" ht="21" customHeight="1">
      <c r="A22" s="374"/>
      <c r="B22" s="336"/>
      <c r="C22" s="323" t="s">
        <v>547</v>
      </c>
      <c r="D22" s="323"/>
      <c r="E22" s="323"/>
      <c r="F22" s="323"/>
      <c r="G22" s="323"/>
      <c r="H22" s="323"/>
      <c r="I22" s="323"/>
      <c r="J22" s="323"/>
      <c r="K22" s="324"/>
      <c r="L22" s="348">
        <v>11950</v>
      </c>
      <c r="M22" s="349"/>
      <c r="N22" s="333"/>
      <c r="O22" s="334"/>
      <c r="P22" s="320">
        <f t="shared" si="0"/>
        <v>0</v>
      </c>
      <c r="Q22" s="321"/>
      <c r="R22" s="322"/>
      <c r="S22" s="9"/>
      <c r="T22" s="9"/>
      <c r="U22" s="9"/>
    </row>
    <row r="23" spans="1:21" ht="21" customHeight="1">
      <c r="A23" s="374"/>
      <c r="B23" s="336"/>
      <c r="C23" s="323" t="s">
        <v>548</v>
      </c>
      <c r="D23" s="323"/>
      <c r="E23" s="323"/>
      <c r="F23" s="323"/>
      <c r="G23" s="323"/>
      <c r="H23" s="323"/>
      <c r="I23" s="323"/>
      <c r="J23" s="323"/>
      <c r="K23" s="324"/>
      <c r="L23" s="348">
        <v>8980</v>
      </c>
      <c r="M23" s="349"/>
      <c r="N23" s="333"/>
      <c r="O23" s="334"/>
      <c r="P23" s="320">
        <f t="shared" si="0"/>
        <v>0</v>
      </c>
      <c r="Q23" s="321"/>
      <c r="R23" s="322"/>
      <c r="S23" s="9"/>
      <c r="T23" s="9"/>
      <c r="U23" s="9"/>
    </row>
    <row r="24" spans="1:21" ht="21" customHeight="1">
      <c r="A24" s="374"/>
      <c r="B24" s="336"/>
      <c r="C24" s="323" t="s">
        <v>549</v>
      </c>
      <c r="D24" s="323"/>
      <c r="E24" s="323"/>
      <c r="F24" s="323"/>
      <c r="G24" s="323"/>
      <c r="H24" s="323"/>
      <c r="I24" s="323"/>
      <c r="J24" s="323"/>
      <c r="K24" s="324"/>
      <c r="L24" s="348">
        <v>6240</v>
      </c>
      <c r="M24" s="349"/>
      <c r="N24" s="333"/>
      <c r="O24" s="334"/>
      <c r="P24" s="320">
        <f t="shared" si="0"/>
        <v>0</v>
      </c>
      <c r="Q24" s="321"/>
      <c r="R24" s="322"/>
      <c r="S24" s="9"/>
      <c r="T24" s="9"/>
      <c r="U24" s="9"/>
    </row>
    <row r="25" spans="1:21" ht="21" customHeight="1">
      <c r="A25" s="374"/>
      <c r="B25" s="336"/>
      <c r="C25" s="411" t="s">
        <v>1571</v>
      </c>
      <c r="D25" s="412"/>
      <c r="E25" s="412"/>
      <c r="F25" s="412"/>
      <c r="G25" s="412" t="s">
        <v>550</v>
      </c>
      <c r="H25" s="412"/>
      <c r="I25" s="412"/>
      <c r="J25" s="412"/>
      <c r="K25" s="412"/>
      <c r="L25" s="348">
        <v>14440</v>
      </c>
      <c r="M25" s="349"/>
      <c r="N25" s="333"/>
      <c r="O25" s="334"/>
      <c r="P25" s="320">
        <f t="shared" si="0"/>
        <v>0</v>
      </c>
      <c r="Q25" s="321"/>
      <c r="R25" s="322"/>
      <c r="S25" s="9"/>
      <c r="T25" s="9"/>
      <c r="U25" s="9"/>
    </row>
    <row r="26" spans="1:21" ht="21" customHeight="1">
      <c r="A26" s="374"/>
      <c r="B26" s="336"/>
      <c r="C26" s="412"/>
      <c r="D26" s="412"/>
      <c r="E26" s="412"/>
      <c r="F26" s="412"/>
      <c r="G26" s="412" t="s">
        <v>551</v>
      </c>
      <c r="H26" s="412"/>
      <c r="I26" s="412"/>
      <c r="J26" s="412"/>
      <c r="K26" s="412"/>
      <c r="L26" s="348">
        <v>9410</v>
      </c>
      <c r="M26" s="349"/>
      <c r="N26" s="333"/>
      <c r="O26" s="334"/>
      <c r="P26" s="320">
        <f t="shared" si="0"/>
        <v>0</v>
      </c>
      <c r="Q26" s="321"/>
      <c r="R26" s="322"/>
      <c r="S26" s="9"/>
      <c r="T26" s="9"/>
      <c r="U26" s="9"/>
    </row>
    <row r="27" spans="1:21" ht="21" customHeight="1">
      <c r="A27" s="374"/>
      <c r="B27" s="337"/>
      <c r="C27" s="341" t="s">
        <v>552</v>
      </c>
      <c r="D27" s="341"/>
      <c r="E27" s="341"/>
      <c r="F27" s="341"/>
      <c r="G27" s="341"/>
      <c r="H27" s="341"/>
      <c r="I27" s="341"/>
      <c r="J27" s="341"/>
      <c r="K27" s="342"/>
      <c r="L27" s="348">
        <v>1500</v>
      </c>
      <c r="M27" s="349"/>
      <c r="N27" s="333"/>
      <c r="O27" s="334"/>
      <c r="P27" s="320">
        <f t="shared" si="0"/>
        <v>0</v>
      </c>
      <c r="Q27" s="321"/>
      <c r="R27" s="322"/>
      <c r="S27" s="9"/>
      <c r="T27" s="9"/>
      <c r="U27" s="9"/>
    </row>
    <row r="28" spans="1:21" ht="21" customHeight="1">
      <c r="A28" s="374"/>
      <c r="B28" s="390" t="s">
        <v>553</v>
      </c>
      <c r="C28" s="393" t="s">
        <v>554</v>
      </c>
      <c r="D28" s="393"/>
      <c r="E28" s="393"/>
      <c r="F28" s="393"/>
      <c r="G28" s="393"/>
      <c r="H28" s="394"/>
      <c r="I28" s="341" t="s">
        <v>555</v>
      </c>
      <c r="J28" s="341"/>
      <c r="K28" s="342"/>
      <c r="L28" s="348">
        <v>3000</v>
      </c>
      <c r="M28" s="349"/>
      <c r="N28" s="333"/>
      <c r="O28" s="334"/>
      <c r="P28" s="320">
        <f t="shared" si="0"/>
        <v>0</v>
      </c>
      <c r="Q28" s="321"/>
      <c r="R28" s="322"/>
      <c r="S28" s="9"/>
      <c r="T28" s="9"/>
      <c r="U28" s="9"/>
    </row>
    <row r="29" spans="1:21" ht="21" customHeight="1">
      <c r="A29" s="374"/>
      <c r="B29" s="391"/>
      <c r="C29" s="395"/>
      <c r="D29" s="395"/>
      <c r="E29" s="395"/>
      <c r="F29" s="395"/>
      <c r="G29" s="395"/>
      <c r="H29" s="396"/>
      <c r="I29" s="341" t="s">
        <v>1570</v>
      </c>
      <c r="J29" s="341"/>
      <c r="K29" s="342"/>
      <c r="L29" s="398"/>
      <c r="M29" s="399"/>
      <c r="N29" s="333"/>
      <c r="O29" s="334"/>
      <c r="P29" s="320">
        <f t="shared" si="0"/>
        <v>0</v>
      </c>
      <c r="Q29" s="321"/>
      <c r="R29" s="322"/>
      <c r="S29" s="9"/>
      <c r="T29" s="9"/>
      <c r="U29" s="9"/>
    </row>
    <row r="30" spans="1:21" ht="21" customHeight="1">
      <c r="A30" s="374"/>
      <c r="B30" s="391"/>
      <c r="C30" s="343" t="s">
        <v>1515</v>
      </c>
      <c r="D30" s="344"/>
      <c r="E30" s="344"/>
      <c r="F30" s="406"/>
      <c r="G30" s="344" t="s">
        <v>1516</v>
      </c>
      <c r="H30" s="406"/>
      <c r="I30" s="341" t="s">
        <v>555</v>
      </c>
      <c r="J30" s="341"/>
      <c r="K30" s="342"/>
      <c r="L30" s="348">
        <v>4000</v>
      </c>
      <c r="M30" s="349"/>
      <c r="N30" s="333"/>
      <c r="O30" s="334"/>
      <c r="P30" s="320">
        <f t="shared" ref="P30:P32" si="1">L30*N30</f>
        <v>0</v>
      </c>
      <c r="Q30" s="321"/>
      <c r="R30" s="322"/>
      <c r="S30" s="9"/>
      <c r="T30" s="9"/>
      <c r="U30" s="9"/>
    </row>
    <row r="31" spans="1:21" ht="21" customHeight="1">
      <c r="A31" s="374"/>
      <c r="B31" s="391"/>
      <c r="C31" s="407"/>
      <c r="D31" s="408"/>
      <c r="E31" s="408"/>
      <c r="F31" s="409"/>
      <c r="G31" s="346"/>
      <c r="H31" s="410"/>
      <c r="I31" s="341" t="s">
        <v>1570</v>
      </c>
      <c r="J31" s="341"/>
      <c r="K31" s="342"/>
      <c r="L31" s="386"/>
      <c r="M31" s="387"/>
      <c r="N31" s="333"/>
      <c r="O31" s="334"/>
      <c r="P31" s="320">
        <f t="shared" si="1"/>
        <v>0</v>
      </c>
      <c r="Q31" s="321"/>
      <c r="R31" s="322"/>
      <c r="S31" s="9"/>
      <c r="T31" s="9"/>
      <c r="U31" s="9"/>
    </row>
    <row r="32" spans="1:21" ht="21" customHeight="1">
      <c r="A32" s="374"/>
      <c r="B32" s="391"/>
      <c r="C32" s="407"/>
      <c r="D32" s="408"/>
      <c r="E32" s="408"/>
      <c r="F32" s="409"/>
      <c r="G32" s="343" t="s">
        <v>1517</v>
      </c>
      <c r="H32" s="406"/>
      <c r="I32" s="341" t="s">
        <v>555</v>
      </c>
      <c r="J32" s="341"/>
      <c r="K32" s="342"/>
      <c r="L32" s="348">
        <v>10000</v>
      </c>
      <c r="M32" s="349"/>
      <c r="N32" s="333"/>
      <c r="O32" s="334"/>
      <c r="P32" s="320">
        <f t="shared" si="1"/>
        <v>0</v>
      </c>
      <c r="Q32" s="321"/>
      <c r="R32" s="322"/>
      <c r="S32" s="9"/>
      <c r="T32" s="9"/>
      <c r="U32" s="9"/>
    </row>
    <row r="33" spans="1:21" ht="21" customHeight="1">
      <c r="A33" s="375"/>
      <c r="B33" s="392"/>
      <c r="C33" s="345"/>
      <c r="D33" s="346"/>
      <c r="E33" s="346"/>
      <c r="F33" s="410"/>
      <c r="G33" s="345"/>
      <c r="H33" s="410"/>
      <c r="I33" s="341" t="s">
        <v>1570</v>
      </c>
      <c r="J33" s="341"/>
      <c r="K33" s="342"/>
      <c r="L33" s="386"/>
      <c r="M33" s="387"/>
      <c r="N33" s="333"/>
      <c r="O33" s="334"/>
      <c r="P33" s="320">
        <f t="shared" si="0"/>
        <v>0</v>
      </c>
      <c r="Q33" s="321"/>
      <c r="R33" s="322"/>
      <c r="S33" s="9"/>
      <c r="T33" s="9"/>
      <c r="U33" s="9"/>
    </row>
    <row r="34" spans="1:21" ht="21" customHeight="1">
      <c r="A34" s="381" t="s">
        <v>556</v>
      </c>
      <c r="B34" s="382"/>
      <c r="C34" s="382"/>
      <c r="D34" s="382"/>
      <c r="E34" s="382"/>
      <c r="F34" s="382"/>
      <c r="G34" s="382"/>
      <c r="H34" s="382"/>
      <c r="I34" s="382"/>
      <c r="J34" s="382"/>
      <c r="K34" s="383"/>
      <c r="L34" s="402">
        <f>SUM(M8:M33)</f>
        <v>0</v>
      </c>
      <c r="M34" s="403"/>
      <c r="N34" s="388">
        <f>SUM(N8:O33)</f>
        <v>0</v>
      </c>
      <c r="O34" s="389"/>
      <c r="P34" s="320">
        <f>SUM(P8:R33)</f>
        <v>0</v>
      </c>
      <c r="Q34" s="321"/>
      <c r="R34" s="322"/>
      <c r="S34" s="9"/>
      <c r="T34" s="9"/>
      <c r="U34" s="9"/>
    </row>
    <row r="35" spans="1:21" ht="19.5" customHeight="1">
      <c r="A35" s="19" t="s">
        <v>557</v>
      </c>
      <c r="B35" s="19"/>
      <c r="C35" s="19"/>
      <c r="D35" s="19"/>
      <c r="F35" s="20"/>
      <c r="G35" s="20"/>
      <c r="H35" s="20"/>
      <c r="I35" s="20"/>
      <c r="J35" s="20"/>
      <c r="K35" s="20"/>
      <c r="L35" s="20"/>
      <c r="M35" s="20"/>
      <c r="N35" s="20"/>
      <c r="O35" s="20"/>
      <c r="P35" s="20"/>
      <c r="Q35" s="20"/>
      <c r="R35" s="20"/>
      <c r="S35" s="9"/>
      <c r="T35" s="9"/>
      <c r="U35" s="9"/>
    </row>
    <row r="36" spans="1:21" ht="18.95" customHeight="1">
      <c r="A36" s="384"/>
      <c r="B36" s="384"/>
      <c r="C36" s="21" t="s">
        <v>521</v>
      </c>
      <c r="D36" s="22"/>
      <c r="E36" s="21" t="s">
        <v>558</v>
      </c>
      <c r="F36" s="22"/>
      <c r="G36" s="21" t="s">
        <v>559</v>
      </c>
      <c r="H36" s="21"/>
      <c r="I36" s="23"/>
      <c r="J36" s="23"/>
      <c r="K36" s="23"/>
      <c r="L36" s="23"/>
      <c r="M36" s="23"/>
      <c r="N36" s="23"/>
      <c r="O36" s="23"/>
      <c r="P36" s="23"/>
      <c r="Q36" s="23"/>
      <c r="R36" s="23"/>
      <c r="S36" s="9"/>
      <c r="T36" s="9"/>
      <c r="U36" s="9"/>
    </row>
    <row r="37" spans="1:21" ht="18.95" customHeight="1">
      <c r="A37" s="23"/>
      <c r="B37" s="23"/>
      <c r="C37" s="23"/>
      <c r="D37" s="23"/>
      <c r="E37" s="23"/>
      <c r="F37" s="23"/>
      <c r="G37" s="23"/>
      <c r="H37" s="23"/>
      <c r="I37" s="24" t="s">
        <v>560</v>
      </c>
      <c r="J37" s="385" t="str">
        <f ca="1">LEFT(VLOOKUP(T4,INDIRECT('印刷等(編集しない)'!S13),'印刷等(編集しない)'!O13,FALSE),3)&amp;"‐"&amp;RIGHT(VLOOKUP(T4,INDIRECT('印刷等(編集しない)'!S13),'印刷等(編集しない)'!O13,FALSE),4)</f>
        <v>305‐8555</v>
      </c>
      <c r="K37" s="385"/>
      <c r="L37" s="385"/>
      <c r="M37" s="243"/>
      <c r="N37" s="243"/>
      <c r="O37" s="243"/>
      <c r="P37" s="243"/>
      <c r="Q37" s="243"/>
      <c r="R37" s="243"/>
      <c r="S37" s="9"/>
      <c r="T37" s="9"/>
      <c r="U37" s="9"/>
    </row>
    <row r="38" spans="1:21" ht="18.95" customHeight="1">
      <c r="A38" s="23"/>
      <c r="B38" s="23"/>
      <c r="C38" s="23"/>
      <c r="D38" s="23"/>
      <c r="E38" s="23"/>
      <c r="F38" s="23"/>
      <c r="G38" s="404" t="s">
        <v>561</v>
      </c>
      <c r="H38" s="404"/>
      <c r="I38" s="26"/>
      <c r="J38" s="405" t="str">
        <f ca="1">VLOOKUP(T4,INDIRECT('印刷等(編集しない)'!S13),'印刷等(編集しない)'!P13,FALSE)</f>
        <v>つくば市研究学園一丁目１番地１</v>
      </c>
      <c r="K38" s="405"/>
      <c r="L38" s="405"/>
      <c r="M38" s="405"/>
      <c r="N38" s="405"/>
      <c r="O38" s="405"/>
      <c r="P38" s="405"/>
      <c r="Q38" s="405"/>
      <c r="R38" s="405"/>
      <c r="S38" s="9"/>
      <c r="T38" s="9"/>
      <c r="U38" s="9"/>
    </row>
    <row r="39" spans="1:21" ht="19.5" customHeight="1">
      <c r="A39" s="23"/>
      <c r="B39" s="23"/>
      <c r="C39" s="23"/>
      <c r="D39" s="23"/>
      <c r="E39" s="23"/>
      <c r="F39" s="23"/>
      <c r="G39" s="23"/>
      <c r="H39" s="23"/>
      <c r="I39" s="23"/>
      <c r="J39" s="23"/>
      <c r="K39" s="23"/>
      <c r="L39" s="23"/>
      <c r="M39" s="23"/>
      <c r="N39" s="23"/>
      <c r="O39" s="23"/>
      <c r="P39" s="376" t="s">
        <v>562</v>
      </c>
      <c r="Q39" s="376"/>
      <c r="R39" s="376"/>
      <c r="S39" s="9"/>
      <c r="T39" s="9"/>
      <c r="U39" s="9"/>
    </row>
    <row r="40" spans="1:21" ht="18.95" customHeight="1">
      <c r="G40" s="27" t="s">
        <v>563</v>
      </c>
      <c r="H40" s="27"/>
      <c r="I40" s="27"/>
      <c r="J40" s="377" t="str">
        <f ca="1">VLOOKUP(T4,INDIRECT('印刷等(編集しない)'!S13),'印刷等(編集しない)'!Q13,FALSE)</f>
        <v>つくば市健康増進課</v>
      </c>
      <c r="K40" s="377"/>
      <c r="L40" s="377"/>
      <c r="M40" s="377"/>
      <c r="N40" s="377"/>
      <c r="O40" s="377"/>
      <c r="P40" s="378" t="str">
        <f>T4</f>
        <v>000</v>
      </c>
      <c r="Q40" s="379"/>
      <c r="R40" s="379"/>
      <c r="S40" s="9"/>
      <c r="T40" s="9"/>
      <c r="U40" s="9"/>
    </row>
    <row r="41" spans="1:21" ht="5.45" customHeight="1">
      <c r="J41" s="28"/>
      <c r="K41" s="28"/>
      <c r="L41" s="28"/>
      <c r="M41" s="28"/>
      <c r="N41" s="28"/>
      <c r="O41" s="28"/>
      <c r="P41" s="29"/>
      <c r="Q41" s="29"/>
      <c r="S41" s="9"/>
      <c r="T41" s="9"/>
      <c r="U41" s="9"/>
    </row>
    <row r="42" spans="1:21" ht="18.95" customHeight="1">
      <c r="G42" s="27" t="s">
        <v>564</v>
      </c>
      <c r="H42" s="27"/>
      <c r="I42" s="27"/>
      <c r="J42" s="380"/>
      <c r="K42" s="380"/>
      <c r="L42" s="380"/>
      <c r="M42" s="380"/>
      <c r="N42" s="380"/>
      <c r="O42" s="380"/>
      <c r="P42" s="380"/>
      <c r="Q42" s="380"/>
      <c r="R42" s="30"/>
      <c r="S42" s="9"/>
      <c r="T42" s="9"/>
      <c r="U42" s="9"/>
    </row>
    <row r="43" spans="1:21" ht="18.75">
      <c r="G43" s="31" t="s">
        <v>565</v>
      </c>
      <c r="H43" s="31"/>
      <c r="I43" s="32"/>
      <c r="J43" s="397" t="str">
        <f ca="1">VLOOKUP(T4,INDIRECT('印刷等(編集しない)'!S13),'印刷等(編集しない)'!R13,FALSE)</f>
        <v>883-1111</v>
      </c>
      <c r="K43" s="397"/>
      <c r="L43" s="397"/>
      <c r="M43" s="397"/>
      <c r="N43" s="33"/>
      <c r="O43" s="33"/>
      <c r="P43" s="33"/>
      <c r="Q43" s="33"/>
      <c r="R43" s="34"/>
      <c r="S43" s="9"/>
      <c r="T43" s="9"/>
      <c r="U43" s="9"/>
    </row>
    <row r="44" spans="1:21" ht="15" customHeight="1">
      <c r="A44" s="19" t="s">
        <v>566</v>
      </c>
      <c r="B44" s="19"/>
      <c r="C44" s="19"/>
      <c r="D44" s="19"/>
      <c r="S44" s="9"/>
      <c r="T44" s="9"/>
      <c r="U44" s="9"/>
    </row>
    <row r="45" spans="1:21" ht="6.6" customHeight="1">
      <c r="A45" s="19"/>
      <c r="B45" s="19"/>
      <c r="C45" s="19"/>
      <c r="D45" s="19"/>
      <c r="S45" s="9"/>
      <c r="T45" s="9"/>
      <c r="U45" s="9"/>
    </row>
    <row r="46" spans="1:21" ht="15" customHeight="1">
      <c r="A46" s="35" t="s">
        <v>567</v>
      </c>
      <c r="B46" s="36"/>
      <c r="C46" s="36"/>
      <c r="D46" s="36"/>
      <c r="S46" s="20"/>
      <c r="T46" s="9"/>
      <c r="U46" s="9"/>
    </row>
    <row r="47" spans="1:21" ht="15" customHeight="1">
      <c r="A47" s="37" t="s">
        <v>568</v>
      </c>
      <c r="B47" s="9"/>
      <c r="C47" s="9"/>
      <c r="D47" s="9"/>
      <c r="E47" s="9"/>
      <c r="F47" s="9"/>
      <c r="G47" s="9"/>
      <c r="H47" s="9"/>
      <c r="I47" s="9"/>
      <c r="J47" s="9"/>
      <c r="K47" s="9"/>
      <c r="L47" s="9"/>
      <c r="M47" s="9"/>
      <c r="N47" s="9"/>
      <c r="O47" s="9"/>
      <c r="P47" s="9"/>
      <c r="Q47" s="9"/>
      <c r="R47" s="9"/>
      <c r="S47" s="23"/>
      <c r="T47" s="20"/>
      <c r="U47" s="20"/>
    </row>
    <row r="48" spans="1:21" ht="15" customHeight="1">
      <c r="A48" s="37" t="s">
        <v>569</v>
      </c>
      <c r="B48" s="9"/>
      <c r="C48" s="9"/>
      <c r="D48" s="9"/>
      <c r="E48" s="9"/>
      <c r="F48" s="9"/>
      <c r="G48" s="9"/>
      <c r="H48" s="9"/>
      <c r="I48" s="9"/>
      <c r="J48" s="9"/>
      <c r="K48" s="9"/>
      <c r="L48" s="9"/>
      <c r="M48" s="9"/>
      <c r="N48" s="9"/>
      <c r="O48" s="9"/>
      <c r="P48" s="9"/>
      <c r="Q48" s="9"/>
      <c r="R48" s="9"/>
      <c r="S48" s="23"/>
      <c r="T48" s="20"/>
      <c r="U48" s="20"/>
    </row>
  </sheetData>
  <mergeCells count="138">
    <mergeCell ref="P27:R27"/>
    <mergeCell ref="P24:R24"/>
    <mergeCell ref="C30:F33"/>
    <mergeCell ref="G30:H31"/>
    <mergeCell ref="G32:H33"/>
    <mergeCell ref="I30:K30"/>
    <mergeCell ref="I31:K31"/>
    <mergeCell ref="I33:K33"/>
    <mergeCell ref="N32:O32"/>
    <mergeCell ref="L32:M32"/>
    <mergeCell ref="L30:M30"/>
    <mergeCell ref="L31:M31"/>
    <mergeCell ref="N30:O30"/>
    <mergeCell ref="N31:O31"/>
    <mergeCell ref="L27:M27"/>
    <mergeCell ref="N27:O27"/>
    <mergeCell ref="C25:F26"/>
    <mergeCell ref="G25:K25"/>
    <mergeCell ref="P25:R25"/>
    <mergeCell ref="G26:K26"/>
    <mergeCell ref="P26:R26"/>
    <mergeCell ref="L24:M24"/>
    <mergeCell ref="L25:M25"/>
    <mergeCell ref="L26:M26"/>
    <mergeCell ref="J43:M43"/>
    <mergeCell ref="L29:M29"/>
    <mergeCell ref="L8:M8"/>
    <mergeCell ref="L9:M9"/>
    <mergeCell ref="L10:M10"/>
    <mergeCell ref="L11:M11"/>
    <mergeCell ref="L12:M12"/>
    <mergeCell ref="L13:M13"/>
    <mergeCell ref="L14:M14"/>
    <mergeCell ref="L15:M15"/>
    <mergeCell ref="C27:K27"/>
    <mergeCell ref="C24:K24"/>
    <mergeCell ref="C21:K21"/>
    <mergeCell ref="C13:K13"/>
    <mergeCell ref="C10:K10"/>
    <mergeCell ref="L34:M34"/>
    <mergeCell ref="G38:H38"/>
    <mergeCell ref="J38:R38"/>
    <mergeCell ref="P30:R30"/>
    <mergeCell ref="P31:R31"/>
    <mergeCell ref="P32:R32"/>
    <mergeCell ref="N14:O14"/>
    <mergeCell ref="N15:O15"/>
    <mergeCell ref="N16:O16"/>
    <mergeCell ref="P39:R39"/>
    <mergeCell ref="J40:O40"/>
    <mergeCell ref="P40:R40"/>
    <mergeCell ref="J42:Q42"/>
    <mergeCell ref="P33:R33"/>
    <mergeCell ref="A34:K34"/>
    <mergeCell ref="P34:R34"/>
    <mergeCell ref="A36:B36"/>
    <mergeCell ref="J37:L37"/>
    <mergeCell ref="L33:M33"/>
    <mergeCell ref="N33:O33"/>
    <mergeCell ref="N34:O34"/>
    <mergeCell ref="B28:B33"/>
    <mergeCell ref="I32:K32"/>
    <mergeCell ref="C28:H29"/>
    <mergeCell ref="I28:K28"/>
    <mergeCell ref="P28:R28"/>
    <mergeCell ref="I29:K29"/>
    <mergeCell ref="P29:R29"/>
    <mergeCell ref="L28:M28"/>
    <mergeCell ref="N28:O28"/>
    <mergeCell ref="N29:O29"/>
    <mergeCell ref="N26:O26"/>
    <mergeCell ref="N24:O24"/>
    <mergeCell ref="N25:O25"/>
    <mergeCell ref="C23:K23"/>
    <mergeCell ref="P23:R23"/>
    <mergeCell ref="L23:M23"/>
    <mergeCell ref="N20:O20"/>
    <mergeCell ref="N21:O21"/>
    <mergeCell ref="N22:O22"/>
    <mergeCell ref="N23:O23"/>
    <mergeCell ref="T1:U3"/>
    <mergeCell ref="T4:U6"/>
    <mergeCell ref="C17:K17"/>
    <mergeCell ref="P17:R17"/>
    <mergeCell ref="C18:K18"/>
    <mergeCell ref="P18:R18"/>
    <mergeCell ref="C19:F20"/>
    <mergeCell ref="G19:K19"/>
    <mergeCell ref="P19:R19"/>
    <mergeCell ref="G20:K20"/>
    <mergeCell ref="P20:R20"/>
    <mergeCell ref="L17:M17"/>
    <mergeCell ref="L18:M18"/>
    <mergeCell ref="L19:M19"/>
    <mergeCell ref="L20:M20"/>
    <mergeCell ref="N12:O12"/>
    <mergeCell ref="N13:O13"/>
    <mergeCell ref="N17:O17"/>
    <mergeCell ref="N18:O18"/>
    <mergeCell ref="C12:K12"/>
    <mergeCell ref="P12:R12"/>
    <mergeCell ref="A6:K7"/>
    <mergeCell ref="P6:R7"/>
    <mergeCell ref="A8:A33"/>
    <mergeCell ref="P15:R15"/>
    <mergeCell ref="G16:K16"/>
    <mergeCell ref="P16:R16"/>
    <mergeCell ref="L16:M16"/>
    <mergeCell ref="P21:R21"/>
    <mergeCell ref="C22:K22"/>
    <mergeCell ref="P22:R22"/>
    <mergeCell ref="L21:M21"/>
    <mergeCell ref="L22:M22"/>
    <mergeCell ref="N19:O19"/>
    <mergeCell ref="I3:O4"/>
    <mergeCell ref="B1:D1"/>
    <mergeCell ref="E1:M1"/>
    <mergeCell ref="I2:J2"/>
    <mergeCell ref="D3:H4"/>
    <mergeCell ref="P10:R10"/>
    <mergeCell ref="C11:K11"/>
    <mergeCell ref="P11:R11"/>
    <mergeCell ref="L6:M7"/>
    <mergeCell ref="N6:O7"/>
    <mergeCell ref="N8:O8"/>
    <mergeCell ref="N9:O9"/>
    <mergeCell ref="N10:O10"/>
    <mergeCell ref="N11:O11"/>
    <mergeCell ref="B8:B27"/>
    <mergeCell ref="C8:K8"/>
    <mergeCell ref="P8:R8"/>
    <mergeCell ref="C9:K9"/>
    <mergeCell ref="P9:R9"/>
    <mergeCell ref="P13:R13"/>
    <mergeCell ref="C14:K14"/>
    <mergeCell ref="P14:R14"/>
    <mergeCell ref="C15:F16"/>
    <mergeCell ref="G15:K15"/>
  </mergeCells>
  <phoneticPr fontId="4"/>
  <conditionalFormatting sqref="I2:J2 L2 A36:B36 D36 F36 J42">
    <cfRule type="containsBlanks" dxfId="104" priority="10">
      <formula>LEN(TRIM(A2))=0</formula>
    </cfRule>
  </conditionalFormatting>
  <conditionalFormatting sqref="L29 L31">
    <cfRule type="containsBlanks" dxfId="103" priority="7">
      <formula>LEN(TRIM(L29))=0</formula>
    </cfRule>
  </conditionalFormatting>
  <conditionalFormatting sqref="L34">
    <cfRule type="cellIs" dxfId="102" priority="8" operator="equal">
      <formula>0</formula>
    </cfRule>
  </conditionalFormatting>
  <conditionalFormatting sqref="N9:N33">
    <cfRule type="containsBlanks" dxfId="101" priority="2">
      <formula>LEN(TRIM(N9))=0</formula>
    </cfRule>
  </conditionalFormatting>
  <conditionalFormatting sqref="N34">
    <cfRule type="cellIs" dxfId="100" priority="5" operator="equal">
      <formula>0</formula>
    </cfRule>
  </conditionalFormatting>
  <conditionalFormatting sqref="N8">
    <cfRule type="containsBlanks" dxfId="99" priority="3">
      <formula>LEN(TRIM(N8))=0</formula>
    </cfRule>
  </conditionalFormatting>
  <conditionalFormatting sqref="L33">
    <cfRule type="containsBlanks" dxfId="98" priority="1">
      <formula>LEN(TRIM(L33))=0</formula>
    </cfRule>
  </conditionalFormatting>
  <dataValidations count="4">
    <dataValidation type="textLength" operator="equal" allowBlank="1" showInputMessage="1" showErrorMessage="1" error="予防接種用医療機関コード(３桁)を入力" prompt="予防接種用医療機関コード(３桁)を入力" sqref="T4" xr:uid="{4A88B8E9-204F-42CA-9AE1-E11D97C630CC}">
      <formula1>3</formula1>
    </dataValidation>
    <dataValidation type="whole" operator="greaterThanOrEqual" allowBlank="1" showInputMessage="1" showErrorMessage="1" error="単位をつけず整数で入力" prompt="単位をつけず整数で入力" sqref="N8:N33 O33 O9:O29" xr:uid="{A099DC16-A0E2-47FA-9491-DF3AED490B10}">
      <formula1>0</formula1>
    </dataValidation>
    <dataValidation type="whole" allowBlank="1" showInputMessage="1" showErrorMessage="1" error="該当月を整数で入力" prompt="該当月を整数で入力" sqref="L2" xr:uid="{6D01D282-A0C1-4027-90B2-C0245E56F563}">
      <formula1>1</formula1>
      <formula2>12</formula2>
    </dataValidation>
    <dataValidation type="whole" operator="greaterThanOrEqual" allowBlank="1" showInputMessage="1" showErrorMessage="1" error="西暦(４桁)で入力" prompt="西暦(４桁)で入力" sqref="I2:J2 A36:B36" xr:uid="{3BE91E84-8ADB-4552-8726-75E104A89EEF}">
      <formula1>2019</formula1>
    </dataValidation>
  </dataValidations>
  <printOptions horizontalCentered="1"/>
  <pageMargins left="0.51181102362204722" right="0.70866141732283472" top="0.55118110236220474" bottom="0.35433070866141736"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88374-4DF2-4F55-AA4B-14139377402A}">
  <sheetPr codeName="Sheet3"/>
  <dimension ref="A1:V38"/>
  <sheetViews>
    <sheetView view="pageLayout" zoomScaleNormal="100" zoomScaleSheetLayoutView="90" workbookViewId="0">
      <selection activeCell="T6" sqref="T6"/>
    </sheetView>
  </sheetViews>
  <sheetFormatPr defaultRowHeight="13.5"/>
  <cols>
    <col min="1" max="1" width="7.75" customWidth="1"/>
    <col min="2" max="17" width="5.375" customWidth="1"/>
    <col min="18" max="18" width="5.75" customWidth="1"/>
    <col min="19" max="19" width="3.5" customWidth="1"/>
    <col min="20" max="22" width="5.625" customWidth="1"/>
  </cols>
  <sheetData>
    <row r="1" spans="1:22" ht="13.5" customHeight="1">
      <c r="N1" s="64" t="s">
        <v>578</v>
      </c>
      <c r="O1" s="65">
        <v>2025</v>
      </c>
      <c r="P1" s="66" t="s">
        <v>579</v>
      </c>
      <c r="Q1" s="251">
        <f>INDEX(請求書等医療機関一覧用!A:B,MATCH(T4,請求書等医療機関一覧用!B:B,0),1)</f>
        <v>200</v>
      </c>
      <c r="T1" s="20"/>
      <c r="U1" s="20"/>
    </row>
    <row r="2" spans="1:22" ht="9.6" customHeight="1">
      <c r="C2" s="429" t="str">
        <f>'請求書(定期)'!B1</f>
        <v>令和７年度
(2025年度)</v>
      </c>
      <c r="D2" s="429"/>
      <c r="N2" s="67"/>
      <c r="O2" s="68"/>
      <c r="P2" s="68"/>
      <c r="T2" s="430" t="s">
        <v>580</v>
      </c>
      <c r="U2" s="430"/>
      <c r="V2" s="430"/>
    </row>
    <row r="3" spans="1:22" ht="26.1" customHeight="1">
      <c r="C3" s="429"/>
      <c r="D3" s="429"/>
      <c r="E3" s="431" t="s">
        <v>581</v>
      </c>
      <c r="F3" s="431"/>
      <c r="G3" s="431"/>
      <c r="H3" s="431"/>
      <c r="I3" s="431"/>
      <c r="J3" s="431"/>
      <c r="K3" s="431"/>
      <c r="L3" s="69"/>
      <c r="M3" s="69"/>
      <c r="N3" s="69"/>
      <c r="O3" s="69"/>
      <c r="P3" s="69"/>
      <c r="Q3" s="69"/>
      <c r="T3" s="430"/>
      <c r="U3" s="430"/>
      <c r="V3" s="430"/>
    </row>
    <row r="4" spans="1:22" ht="22.5" customHeight="1">
      <c r="A4" s="70" t="s">
        <v>582</v>
      </c>
      <c r="C4" s="71"/>
      <c r="D4" s="71"/>
      <c r="E4" s="71"/>
      <c r="F4" s="71"/>
      <c r="G4" s="71"/>
      <c r="H4" s="71"/>
      <c r="I4" s="71"/>
      <c r="J4" s="71"/>
      <c r="K4" s="71"/>
      <c r="L4" s="71"/>
      <c r="M4" s="71"/>
      <c r="N4" s="71"/>
      <c r="O4" s="71"/>
      <c r="P4" s="71"/>
      <c r="Q4" s="71"/>
      <c r="T4" s="432" t="s">
        <v>779</v>
      </c>
      <c r="U4" s="432"/>
      <c r="V4" s="432"/>
    </row>
    <row r="5" spans="1:22" ht="11.45" customHeight="1">
      <c r="B5" s="71"/>
      <c r="C5" s="71"/>
      <c r="D5" s="71"/>
      <c r="E5" s="71"/>
      <c r="F5" s="71"/>
      <c r="G5" s="71"/>
      <c r="H5" s="71"/>
      <c r="I5" s="71"/>
      <c r="J5" s="71"/>
      <c r="K5" s="71"/>
      <c r="L5" s="71"/>
      <c r="M5" s="71"/>
      <c r="N5" s="71"/>
      <c r="O5" s="71"/>
      <c r="P5" s="71"/>
      <c r="Q5" s="71"/>
      <c r="T5" s="432"/>
      <c r="U5" s="432"/>
      <c r="V5" s="432"/>
    </row>
    <row r="6" spans="1:22" ht="12" customHeight="1">
      <c r="A6" s="413"/>
      <c r="B6" s="416" t="s">
        <v>583</v>
      </c>
      <c r="C6" s="416"/>
      <c r="D6" s="416"/>
      <c r="E6" s="416"/>
      <c r="F6" s="416"/>
      <c r="G6" s="416" t="s">
        <v>584</v>
      </c>
      <c r="H6" s="416"/>
      <c r="I6" s="416"/>
      <c r="J6" s="416"/>
      <c r="K6" s="416"/>
      <c r="L6" s="416" t="s">
        <v>585</v>
      </c>
      <c r="M6" s="416"/>
      <c r="N6" s="416"/>
      <c r="O6" s="416"/>
      <c r="P6" s="416"/>
      <c r="Q6" s="417" t="s">
        <v>586</v>
      </c>
    </row>
    <row r="7" spans="1:22" ht="12" customHeight="1">
      <c r="A7" s="414"/>
      <c r="B7" s="416"/>
      <c r="C7" s="416"/>
      <c r="D7" s="416"/>
      <c r="E7" s="416"/>
      <c r="F7" s="416"/>
      <c r="G7" s="416"/>
      <c r="H7" s="416"/>
      <c r="I7" s="416"/>
      <c r="J7" s="416"/>
      <c r="K7" s="416"/>
      <c r="L7" s="416"/>
      <c r="M7" s="416"/>
      <c r="N7" s="416"/>
      <c r="O7" s="416"/>
      <c r="P7" s="416"/>
      <c r="Q7" s="417"/>
    </row>
    <row r="8" spans="1:22" ht="12" customHeight="1" thickBot="1">
      <c r="A8" s="414"/>
      <c r="B8" s="416"/>
      <c r="C8" s="416"/>
      <c r="D8" s="416"/>
      <c r="E8" s="416"/>
      <c r="F8" s="413"/>
      <c r="G8" s="416"/>
      <c r="H8" s="416"/>
      <c r="I8" s="416"/>
      <c r="J8" s="416"/>
      <c r="K8" s="413"/>
      <c r="L8" s="416"/>
      <c r="M8" s="416"/>
      <c r="N8" s="416"/>
      <c r="O8" s="416"/>
      <c r="P8" s="413"/>
      <c r="Q8" s="417"/>
    </row>
    <row r="9" spans="1:22" ht="34.5" customHeight="1" thickBot="1">
      <c r="A9" s="415"/>
      <c r="B9" s="72">
        <v>1</v>
      </c>
      <c r="C9" s="72">
        <v>2</v>
      </c>
      <c r="D9" s="72">
        <v>3</v>
      </c>
      <c r="E9" s="73" t="s">
        <v>587</v>
      </c>
      <c r="F9" s="74" t="s">
        <v>588</v>
      </c>
      <c r="G9" s="72">
        <v>1</v>
      </c>
      <c r="H9" s="72">
        <v>2</v>
      </c>
      <c r="I9" s="72">
        <v>3</v>
      </c>
      <c r="J9" s="73" t="s">
        <v>587</v>
      </c>
      <c r="K9" s="74" t="s">
        <v>588</v>
      </c>
      <c r="L9" s="75">
        <v>1</v>
      </c>
      <c r="M9" s="72">
        <v>2</v>
      </c>
      <c r="N9" s="72">
        <v>3</v>
      </c>
      <c r="O9" s="73" t="s">
        <v>587</v>
      </c>
      <c r="P9" s="74" t="s">
        <v>588</v>
      </c>
      <c r="Q9" s="418"/>
    </row>
    <row r="10" spans="1:22" ht="47.45" customHeight="1" thickBot="1">
      <c r="A10" s="76" t="s">
        <v>589</v>
      </c>
      <c r="B10" s="77"/>
      <c r="C10" s="77"/>
      <c r="D10" s="77"/>
      <c r="E10" s="78"/>
      <c r="F10" s="79">
        <f>SUM(B10:E10)</f>
        <v>0</v>
      </c>
      <c r="G10" s="77"/>
      <c r="H10" s="77"/>
      <c r="I10" s="77"/>
      <c r="J10" s="78"/>
      <c r="K10" s="79">
        <f>SUM(G10:J10)</f>
        <v>0</v>
      </c>
      <c r="L10" s="80"/>
      <c r="M10" s="77"/>
      <c r="N10" s="77"/>
      <c r="O10" s="78"/>
      <c r="P10" s="79">
        <f>SUM(L10:O10)</f>
        <v>0</v>
      </c>
      <c r="Q10" s="302"/>
    </row>
    <row r="11" spans="1:22" ht="11.45" customHeight="1"/>
    <row r="12" spans="1:22" ht="14.1" customHeight="1">
      <c r="A12" s="413"/>
      <c r="B12" s="421" t="s">
        <v>590</v>
      </c>
      <c r="C12" s="422"/>
      <c r="D12" s="423"/>
      <c r="E12" s="421" t="s">
        <v>591</v>
      </c>
      <c r="F12" s="422"/>
      <c r="G12" s="423"/>
      <c r="H12" s="421" t="s">
        <v>592</v>
      </c>
      <c r="I12" s="422"/>
      <c r="J12" s="423"/>
    </row>
    <row r="13" spans="1:22" ht="14.1" customHeight="1">
      <c r="A13" s="414"/>
      <c r="B13" s="424"/>
      <c r="C13" s="433"/>
      <c r="D13" s="426"/>
      <c r="E13" s="424"/>
      <c r="F13" s="433"/>
      <c r="G13" s="426"/>
      <c r="H13" s="424"/>
      <c r="I13" s="425"/>
      <c r="J13" s="426"/>
    </row>
    <row r="14" spans="1:22" ht="14.1" customHeight="1" thickBot="1">
      <c r="A14" s="414"/>
      <c r="B14" s="424"/>
      <c r="C14" s="433"/>
      <c r="D14" s="426"/>
      <c r="E14" s="424"/>
      <c r="F14" s="433"/>
      <c r="G14" s="426"/>
      <c r="H14" s="427"/>
      <c r="I14" s="404"/>
      <c r="J14" s="428"/>
    </row>
    <row r="15" spans="1:22" ht="34.5" customHeight="1" thickBot="1">
      <c r="A15" s="415"/>
      <c r="B15" s="72" t="s">
        <v>593</v>
      </c>
      <c r="C15" s="72" t="s">
        <v>594</v>
      </c>
      <c r="D15" s="74" t="s">
        <v>588</v>
      </c>
      <c r="E15" s="72" t="s">
        <v>593</v>
      </c>
      <c r="F15" s="72" t="s">
        <v>594</v>
      </c>
      <c r="G15" s="74" t="s">
        <v>588</v>
      </c>
      <c r="H15" s="72" t="s">
        <v>593</v>
      </c>
      <c r="I15" s="72" t="s">
        <v>594</v>
      </c>
      <c r="J15" s="272" t="s">
        <v>588</v>
      </c>
    </row>
    <row r="16" spans="1:22" ht="47.45" customHeight="1" thickBot="1">
      <c r="A16" s="76" t="s">
        <v>589</v>
      </c>
      <c r="B16" s="77"/>
      <c r="C16" s="77"/>
      <c r="D16" s="79">
        <f>SUM(B16:C16)</f>
        <v>0</v>
      </c>
      <c r="E16" s="82"/>
      <c r="F16" s="77"/>
      <c r="G16" s="79">
        <f>SUM(E16:F16)</f>
        <v>0</v>
      </c>
      <c r="H16" s="80"/>
      <c r="I16" s="77"/>
      <c r="J16" s="79">
        <f>SUM(H16:I16)</f>
        <v>0</v>
      </c>
    </row>
    <row r="17" spans="1:20" ht="11.45" customHeight="1"/>
    <row r="18" spans="1:20" ht="23.45" customHeight="1">
      <c r="A18" s="413"/>
      <c r="B18" s="434" t="s">
        <v>595</v>
      </c>
      <c r="C18" s="435"/>
      <c r="D18" s="435"/>
      <c r="E18" s="435"/>
      <c r="F18" s="435"/>
      <c r="G18" s="435"/>
      <c r="H18" s="435"/>
      <c r="I18" s="435"/>
      <c r="J18" s="436"/>
      <c r="K18" s="419" t="s">
        <v>596</v>
      </c>
      <c r="L18" s="441" t="s">
        <v>597</v>
      </c>
      <c r="M18" s="442"/>
      <c r="N18" s="442"/>
      <c r="O18" s="442"/>
      <c r="P18" s="419"/>
    </row>
    <row r="19" spans="1:20" ht="15.6" customHeight="1" thickBot="1">
      <c r="A19" s="414"/>
      <c r="B19" s="441" t="s">
        <v>598</v>
      </c>
      <c r="C19" s="442"/>
      <c r="D19" s="442"/>
      <c r="E19" s="419"/>
      <c r="F19" s="441" t="s">
        <v>599</v>
      </c>
      <c r="G19" s="442"/>
      <c r="H19" s="442"/>
      <c r="I19" s="442"/>
      <c r="J19" s="419"/>
      <c r="K19" s="420"/>
      <c r="L19" s="443"/>
      <c r="M19" s="444"/>
      <c r="N19" s="444"/>
      <c r="O19" s="444"/>
      <c r="P19" s="420"/>
    </row>
    <row r="20" spans="1:20" ht="15.6" customHeight="1" thickBot="1">
      <c r="A20" s="414"/>
      <c r="B20" s="434" t="s">
        <v>593</v>
      </c>
      <c r="C20" s="435"/>
      <c r="D20" s="445"/>
      <c r="E20" s="446" t="s">
        <v>588</v>
      </c>
      <c r="F20" s="448" t="s">
        <v>593</v>
      </c>
      <c r="G20" s="435"/>
      <c r="H20" s="436"/>
      <c r="I20" s="449" t="s">
        <v>594</v>
      </c>
      <c r="J20" s="446" t="s">
        <v>588</v>
      </c>
      <c r="K20" s="420"/>
      <c r="L20" s="443"/>
      <c r="M20" s="444"/>
      <c r="N20" s="444"/>
      <c r="O20" s="444"/>
      <c r="P20" s="420"/>
    </row>
    <row r="21" spans="1:20" ht="34.5" customHeight="1" thickBot="1">
      <c r="A21" s="415"/>
      <c r="B21" s="72">
        <v>1</v>
      </c>
      <c r="C21" s="72">
        <v>2</v>
      </c>
      <c r="D21" s="72" t="s">
        <v>587</v>
      </c>
      <c r="E21" s="447"/>
      <c r="F21" s="84">
        <v>1</v>
      </c>
      <c r="G21" s="84">
        <v>2</v>
      </c>
      <c r="H21" s="84" t="s">
        <v>587</v>
      </c>
      <c r="I21" s="450"/>
      <c r="J21" s="447"/>
      <c r="K21" s="420"/>
      <c r="L21" s="84">
        <v>1</v>
      </c>
      <c r="M21" s="84">
        <v>2</v>
      </c>
      <c r="N21" s="84">
        <v>3</v>
      </c>
      <c r="O21" s="84" t="s">
        <v>587</v>
      </c>
      <c r="P21" s="74" t="s">
        <v>588</v>
      </c>
    </row>
    <row r="22" spans="1:20" ht="47.45" customHeight="1" thickBot="1">
      <c r="A22" s="85" t="s">
        <v>589</v>
      </c>
      <c r="B22" s="86"/>
      <c r="C22" s="86"/>
      <c r="D22" s="87"/>
      <c r="E22" s="88">
        <f>SUM(B22:D22)</f>
        <v>0</v>
      </c>
      <c r="F22" s="89"/>
      <c r="G22" s="86"/>
      <c r="H22" s="86"/>
      <c r="I22" s="90"/>
      <c r="J22" s="88">
        <f>SUM(F22:I22)</f>
        <v>0</v>
      </c>
      <c r="K22" s="91"/>
      <c r="L22" s="92"/>
      <c r="M22" s="92"/>
      <c r="N22" s="92"/>
      <c r="O22" s="93"/>
      <c r="P22" s="94">
        <f>SUM(L22:O22)</f>
        <v>0</v>
      </c>
    </row>
    <row r="24" spans="1:20" ht="17.45" customHeight="1" thickBot="1">
      <c r="A24" s="413"/>
      <c r="B24" s="416" t="s">
        <v>600</v>
      </c>
      <c r="C24" s="416"/>
      <c r="D24" s="416"/>
      <c r="E24" s="416"/>
      <c r="F24" s="416"/>
      <c r="G24" s="416"/>
      <c r="H24" s="416"/>
      <c r="I24" s="416"/>
      <c r="J24" s="416"/>
      <c r="K24" s="416"/>
      <c r="L24" s="416"/>
      <c r="M24" s="416"/>
      <c r="N24" s="416"/>
      <c r="O24" s="416"/>
      <c r="P24" s="416"/>
      <c r="Q24" s="416"/>
      <c r="R24" s="413"/>
      <c r="S24" s="68"/>
    </row>
    <row r="25" spans="1:20" ht="15.6" customHeight="1">
      <c r="A25" s="414"/>
      <c r="B25" s="415" t="s">
        <v>849</v>
      </c>
      <c r="C25" s="415"/>
      <c r="D25" s="415"/>
      <c r="E25" s="415"/>
      <c r="F25" s="415"/>
      <c r="G25" s="415"/>
      <c r="H25" s="415"/>
      <c r="I25" s="415"/>
      <c r="J25" s="415" t="s">
        <v>1540</v>
      </c>
      <c r="K25" s="415"/>
      <c r="L25" s="415"/>
      <c r="M25" s="415"/>
      <c r="N25" s="415"/>
      <c r="O25" s="415"/>
      <c r="P25" s="415"/>
      <c r="Q25" s="451"/>
      <c r="R25" s="452" t="s">
        <v>850</v>
      </c>
      <c r="S25" s="437"/>
      <c r="T25" s="68"/>
    </row>
    <row r="26" spans="1:20" ht="15.6" customHeight="1" thickBot="1">
      <c r="A26" s="414"/>
      <c r="B26" s="434" t="s">
        <v>601</v>
      </c>
      <c r="C26" s="435"/>
      <c r="D26" s="435"/>
      <c r="E26" s="419"/>
      <c r="F26" s="455" t="s">
        <v>602</v>
      </c>
      <c r="G26" s="456"/>
      <c r="H26" s="456"/>
      <c r="I26" s="457"/>
      <c r="J26" s="455" t="s">
        <v>601</v>
      </c>
      <c r="K26" s="456"/>
      <c r="L26" s="456"/>
      <c r="M26" s="457"/>
      <c r="N26" s="455" t="s">
        <v>602</v>
      </c>
      <c r="O26" s="456"/>
      <c r="P26" s="456"/>
      <c r="Q26" s="461"/>
      <c r="R26" s="453"/>
      <c r="S26" s="437"/>
      <c r="T26" s="68"/>
    </row>
    <row r="27" spans="1:20" ht="31.5" customHeight="1" thickBot="1">
      <c r="A27" s="415"/>
      <c r="B27" s="191">
        <v>1</v>
      </c>
      <c r="C27" s="191">
        <v>2</v>
      </c>
      <c r="D27" s="192">
        <v>3</v>
      </c>
      <c r="E27" s="95" t="s">
        <v>603</v>
      </c>
      <c r="F27" s="193">
        <v>1</v>
      </c>
      <c r="G27" s="191">
        <v>2</v>
      </c>
      <c r="H27" s="192">
        <v>3</v>
      </c>
      <c r="I27" s="95" t="s">
        <v>588</v>
      </c>
      <c r="J27" s="193">
        <v>1</v>
      </c>
      <c r="K27" s="191">
        <v>2</v>
      </c>
      <c r="L27" s="192">
        <v>3</v>
      </c>
      <c r="M27" s="95" t="s">
        <v>603</v>
      </c>
      <c r="N27" s="193">
        <v>1</v>
      </c>
      <c r="O27" s="191">
        <v>2</v>
      </c>
      <c r="P27" s="192">
        <v>3</v>
      </c>
      <c r="Q27" s="95" t="s">
        <v>588</v>
      </c>
      <c r="R27" s="454"/>
      <c r="S27" s="104"/>
      <c r="T27" s="97"/>
    </row>
    <row r="28" spans="1:20" ht="47.45" customHeight="1" thickBot="1">
      <c r="A28" s="194" t="s">
        <v>589</v>
      </c>
      <c r="B28" s="86"/>
      <c r="C28" s="86"/>
      <c r="D28" s="87"/>
      <c r="E28" s="94">
        <f>SUM(B28:D28)</f>
        <v>0</v>
      </c>
      <c r="F28" s="96"/>
      <c r="G28" s="86"/>
      <c r="H28" s="87"/>
      <c r="I28" s="94">
        <f>SUM(F28:H28)</f>
        <v>0</v>
      </c>
      <c r="J28" s="96"/>
      <c r="K28" s="86"/>
      <c r="L28" s="87"/>
      <c r="M28" s="94">
        <f>SUM(J28:L28)</f>
        <v>0</v>
      </c>
      <c r="N28" s="96"/>
      <c r="O28" s="86"/>
      <c r="P28" s="87"/>
      <c r="Q28" s="94">
        <f>SUM(N28:P28)</f>
        <v>0</v>
      </c>
      <c r="R28" s="79">
        <f>SUM(B28:D28)+SUM(F28:H28)+SUM(J28:L28)+SUM(N28:P28)</f>
        <v>0</v>
      </c>
    </row>
    <row r="29" spans="1:20">
      <c r="A29" s="103"/>
      <c r="B29" s="195"/>
      <c r="C29" s="195"/>
      <c r="D29" s="195"/>
      <c r="E29" s="105"/>
      <c r="F29" s="195"/>
      <c r="G29" s="195"/>
      <c r="H29" s="195"/>
      <c r="I29" s="105"/>
      <c r="J29" s="195"/>
      <c r="K29" s="195"/>
      <c r="N29" s="195"/>
      <c r="O29" s="195"/>
      <c r="P29" s="195"/>
      <c r="Q29" s="195"/>
      <c r="R29" s="195"/>
    </row>
    <row r="30" spans="1:20" ht="17.45" customHeight="1" thickBot="1">
      <c r="A30" s="413"/>
      <c r="B30" s="441" t="s">
        <v>600</v>
      </c>
      <c r="C30" s="442"/>
      <c r="D30" s="442"/>
      <c r="E30" s="442"/>
      <c r="F30" s="442"/>
      <c r="G30" s="442"/>
      <c r="H30" s="442"/>
      <c r="I30" s="442"/>
      <c r="J30" s="419"/>
      <c r="K30" s="195"/>
      <c r="O30" s="195"/>
      <c r="P30" s="195"/>
    </row>
    <row r="31" spans="1:20" ht="15.6" customHeight="1">
      <c r="A31" s="414"/>
      <c r="B31" s="455" t="s">
        <v>849</v>
      </c>
      <c r="C31" s="456"/>
      <c r="D31" s="456"/>
      <c r="E31" s="463"/>
      <c r="F31" s="455" t="s">
        <v>1540</v>
      </c>
      <c r="G31" s="456"/>
      <c r="H31" s="456"/>
      <c r="I31" s="463"/>
      <c r="J31" s="452" t="s">
        <v>850</v>
      </c>
      <c r="K31" s="195"/>
      <c r="L31" s="195"/>
      <c r="O31" s="195"/>
      <c r="P31" s="195"/>
    </row>
    <row r="32" spans="1:20" ht="15.6" customHeight="1" thickBot="1">
      <c r="A32" s="414"/>
      <c r="B32" s="441" t="s">
        <v>851</v>
      </c>
      <c r="C32" s="442"/>
      <c r="D32" s="442"/>
      <c r="E32" s="442"/>
      <c r="F32" s="442"/>
      <c r="G32" s="442"/>
      <c r="H32" s="442"/>
      <c r="I32" s="419"/>
      <c r="J32" s="453"/>
      <c r="K32" s="195"/>
      <c r="L32" s="195"/>
      <c r="N32" s="195"/>
      <c r="O32" s="195"/>
      <c r="P32" s="195"/>
      <c r="Q32" s="195"/>
      <c r="R32" s="195"/>
    </row>
    <row r="33" spans="1:18" ht="31.5" customHeight="1" thickBot="1">
      <c r="A33" s="415"/>
      <c r="B33" s="191">
        <v>1</v>
      </c>
      <c r="C33" s="191">
        <v>2</v>
      </c>
      <c r="D33" s="192">
        <v>3</v>
      </c>
      <c r="E33" s="95" t="s">
        <v>603</v>
      </c>
      <c r="F33" s="193">
        <v>1</v>
      </c>
      <c r="G33" s="191">
        <v>2</v>
      </c>
      <c r="H33" s="192">
        <v>3</v>
      </c>
      <c r="I33" s="95" t="s">
        <v>588</v>
      </c>
      <c r="J33" s="454"/>
      <c r="K33" s="195"/>
      <c r="L33" s="195"/>
      <c r="N33" s="195"/>
      <c r="O33" s="195"/>
      <c r="P33" s="195"/>
      <c r="Q33" s="195"/>
      <c r="R33" s="195"/>
    </row>
    <row r="34" spans="1:18" ht="47.45" customHeight="1" thickBot="1">
      <c r="A34" s="194" t="s">
        <v>589</v>
      </c>
      <c r="B34" s="86"/>
      <c r="C34" s="86"/>
      <c r="D34" s="87"/>
      <c r="E34" s="94">
        <f>SUM(B34:D34)</f>
        <v>0</v>
      </c>
      <c r="F34" s="96"/>
      <c r="G34" s="86"/>
      <c r="H34" s="87"/>
      <c r="I34" s="94">
        <f>SUM(F34:H34)</f>
        <v>0</v>
      </c>
      <c r="J34" s="79">
        <f>SUM(B34:D34)+SUM(F34:H34)</f>
        <v>0</v>
      </c>
      <c r="K34" s="195"/>
      <c r="L34" s="195"/>
      <c r="N34" s="195"/>
      <c r="O34" s="195"/>
      <c r="P34" s="195"/>
      <c r="Q34" s="195"/>
      <c r="R34" s="195"/>
    </row>
    <row r="35" spans="1:18" ht="28.5" customHeight="1" thickBot="1">
      <c r="C35" s="438" t="s">
        <v>604</v>
      </c>
      <c r="D35" s="438"/>
      <c r="E35" s="439" t="str">
        <f ca="1">VLOOKUP(T4,INDIRECT('印刷等(編集しない)'!S13),'印刷等(編集しない)'!Q13,FALSE)</f>
        <v>つくば市健康増進課</v>
      </c>
      <c r="F35" s="439"/>
      <c r="G35" s="439"/>
      <c r="H35" s="439"/>
      <c r="I35" s="439"/>
      <c r="J35" s="439"/>
      <c r="K35" s="439"/>
      <c r="L35" s="440" t="s">
        <v>580</v>
      </c>
      <c r="M35" s="440"/>
      <c r="N35" s="440"/>
      <c r="O35" s="458" t="str">
        <f>T4</f>
        <v>000</v>
      </c>
      <c r="P35" s="459"/>
      <c r="Q35" s="459"/>
    </row>
    <row r="36" spans="1:18" ht="28.5" customHeight="1" thickBot="1">
      <c r="C36" s="460" t="s">
        <v>565</v>
      </c>
      <c r="D36" s="460"/>
      <c r="E36" s="462" t="str">
        <f ca="1">VLOOKUP(T4,INDIRECT('印刷等(編集しない)'!S13),'印刷等(編集しない)'!R13,FALSE)</f>
        <v>883-1111</v>
      </c>
      <c r="F36" s="462"/>
      <c r="G36" s="462"/>
      <c r="H36" s="462"/>
      <c r="I36" s="462"/>
      <c r="J36" s="462"/>
      <c r="K36" s="196"/>
      <c r="L36" s="98"/>
      <c r="M36" s="98"/>
      <c r="N36" s="98"/>
      <c r="O36" s="98"/>
      <c r="P36" s="67"/>
      <c r="Q36" s="67"/>
    </row>
    <row r="38" spans="1:18">
      <c r="I38" s="99"/>
      <c r="J38" s="100"/>
      <c r="K38" s="100"/>
      <c r="L38" s="100"/>
      <c r="M38" s="100"/>
      <c r="N38" s="100"/>
      <c r="O38" s="100"/>
      <c r="P38" s="100"/>
      <c r="Q38" s="100"/>
    </row>
  </sheetData>
  <mergeCells count="46">
    <mergeCell ref="A24:A27"/>
    <mergeCell ref="B24:R24"/>
    <mergeCell ref="B25:I25"/>
    <mergeCell ref="O35:Q35"/>
    <mergeCell ref="C36:D36"/>
    <mergeCell ref="J26:M26"/>
    <mergeCell ref="N26:Q26"/>
    <mergeCell ref="E36:J36"/>
    <mergeCell ref="A30:A33"/>
    <mergeCell ref="B30:J30"/>
    <mergeCell ref="B31:E31"/>
    <mergeCell ref="F31:I31"/>
    <mergeCell ref="J31:J33"/>
    <mergeCell ref="B32:I32"/>
    <mergeCell ref="S25:S26"/>
    <mergeCell ref="C35:D35"/>
    <mergeCell ref="E35:K35"/>
    <mergeCell ref="L35:N35"/>
    <mergeCell ref="L18:P20"/>
    <mergeCell ref="B19:E19"/>
    <mergeCell ref="F19:J19"/>
    <mergeCell ref="B20:D20"/>
    <mergeCell ref="E20:E21"/>
    <mergeCell ref="F20:H20"/>
    <mergeCell ref="I20:I21"/>
    <mergeCell ref="J20:J21"/>
    <mergeCell ref="J25:Q25"/>
    <mergeCell ref="R25:R27"/>
    <mergeCell ref="B26:E26"/>
    <mergeCell ref="F26:I26"/>
    <mergeCell ref="A12:A15"/>
    <mergeCell ref="B12:D14"/>
    <mergeCell ref="E12:G14"/>
    <mergeCell ref="A18:A21"/>
    <mergeCell ref="B18:J18"/>
    <mergeCell ref="K18:K21"/>
    <mergeCell ref="H12:J14"/>
    <mergeCell ref="C2:D3"/>
    <mergeCell ref="T2:V3"/>
    <mergeCell ref="E3:K3"/>
    <mergeCell ref="T4:V5"/>
    <mergeCell ref="A6:A9"/>
    <mergeCell ref="B6:F8"/>
    <mergeCell ref="G6:K8"/>
    <mergeCell ref="L6:P8"/>
    <mergeCell ref="Q6:Q9"/>
  </mergeCells>
  <phoneticPr fontId="4"/>
  <conditionalFormatting sqref="B10:E10">
    <cfRule type="containsBlanks" dxfId="97" priority="16" stopIfTrue="1">
      <formula>LEN(TRIM(B10))=0</formula>
    </cfRule>
  </conditionalFormatting>
  <conditionalFormatting sqref="I34:J34">
    <cfRule type="cellIs" dxfId="96" priority="3" stopIfTrue="1" operator="lessThan">
      <formula>1</formula>
    </cfRule>
  </conditionalFormatting>
  <conditionalFormatting sqref="F10">
    <cfRule type="cellIs" dxfId="95" priority="17" stopIfTrue="1" operator="lessThan">
      <formula>1</formula>
    </cfRule>
    <cfRule type="cellIs" priority="18" stopIfTrue="1" operator="lessThan">
      <formula>1</formula>
    </cfRule>
  </conditionalFormatting>
  <conditionalFormatting sqref="G10:J10 L10:O10 Q10 B16:C16 E16:F16 H16:I16 B22:D22 F22:I22 K22:O22">
    <cfRule type="containsBlanks" dxfId="94" priority="31" stopIfTrue="1">
      <formula>LEN(TRIM(B10))=0</formula>
    </cfRule>
  </conditionalFormatting>
  <conditionalFormatting sqref="B28:D28 F28:H28">
    <cfRule type="containsBlanks" dxfId="93" priority="11" stopIfTrue="1">
      <formula>LEN(TRIM(B28))=0</formula>
    </cfRule>
  </conditionalFormatting>
  <conditionalFormatting sqref="K10 P10 D16 G16 E22 J22 P22">
    <cfRule type="cellIs" dxfId="92" priority="32" stopIfTrue="1" operator="lessThan">
      <formula>1</formula>
    </cfRule>
    <cfRule type="cellIs" priority="33" stopIfTrue="1" operator="lessThan">
      <formula>1</formula>
    </cfRule>
  </conditionalFormatting>
  <conditionalFormatting sqref="E28">
    <cfRule type="cellIs" dxfId="91" priority="13" stopIfTrue="1" operator="lessThan">
      <formula>1</formula>
    </cfRule>
    <cfRule type="cellIs" dxfId="90" priority="14" stopIfTrue="1" operator="greaterThan">
      <formula>1</formula>
    </cfRule>
  </conditionalFormatting>
  <conditionalFormatting sqref="T27">
    <cfRule type="cellIs" dxfId="89" priority="24" stopIfTrue="1" operator="lessThan">
      <formula>1</formula>
    </cfRule>
  </conditionalFormatting>
  <conditionalFormatting sqref="I28">
    <cfRule type="cellIs" dxfId="88" priority="12" stopIfTrue="1" operator="lessThan">
      <formula>1</formula>
    </cfRule>
  </conditionalFormatting>
  <conditionalFormatting sqref="J28:L28 N28:P28">
    <cfRule type="containsBlanks" dxfId="87" priority="7" stopIfTrue="1">
      <formula>LEN(TRIM(J28))=0</formula>
    </cfRule>
  </conditionalFormatting>
  <conditionalFormatting sqref="M28">
    <cfRule type="cellIs" dxfId="86" priority="9" stopIfTrue="1" operator="lessThan">
      <formula>1</formula>
    </cfRule>
    <cfRule type="cellIs" dxfId="85" priority="10" stopIfTrue="1" operator="greaterThan">
      <formula>1</formula>
    </cfRule>
  </conditionalFormatting>
  <conditionalFormatting sqref="Q28:R28">
    <cfRule type="cellIs" dxfId="84" priority="8" stopIfTrue="1" operator="lessThan">
      <formula>1</formula>
    </cfRule>
  </conditionalFormatting>
  <conditionalFormatting sqref="B34:D34 F34:H34">
    <cfRule type="containsBlanks" dxfId="83" priority="4" stopIfTrue="1">
      <formula>LEN(TRIM(B34))=0</formula>
    </cfRule>
  </conditionalFormatting>
  <conditionalFormatting sqref="E34">
    <cfRule type="cellIs" dxfId="82" priority="5" stopIfTrue="1" operator="lessThan">
      <formula>1</formula>
    </cfRule>
    <cfRule type="cellIs" dxfId="81" priority="6" stopIfTrue="1" operator="greaterThan">
      <formula>1</formula>
    </cfRule>
  </conditionalFormatting>
  <conditionalFormatting sqref="J16">
    <cfRule type="cellIs" dxfId="80" priority="1" stopIfTrue="1" operator="lessThan">
      <formula>1</formula>
    </cfRule>
    <cfRule type="cellIs" priority="2" stopIfTrue="1" operator="lessThan">
      <formula>1</formula>
    </cfRule>
  </conditionalFormatting>
  <dataValidations count="1">
    <dataValidation type="textLength" operator="equal" allowBlank="1" showInputMessage="1" showErrorMessage="1" error="予防接種用医療機関コード(3桁)を入力" prompt="予防接種用医療機関コード(3桁)を入力" sqref="T4:V5" xr:uid="{17590DB5-FCFF-4ED9-B654-0599487CBB55}">
      <formula1>3</formula1>
    </dataValidation>
  </dataValidations>
  <pageMargins left="0.39370078740157483" right="0.39370078740157483" top="0.59055118110236227" bottom="0.39370078740157483" header="0.51181102362204722" footer="0.6692913385826772"/>
  <pageSetup paperSize="9" scale="98" orientation="portrait" r:id="rId1"/>
  <headerFooter alignWithMargins="0">
    <oddFooter>&amp;R市処理：枚数　　　内容　　コード　　　　宛番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3E62-5E25-4454-9433-F70356BD6741}">
  <sheetPr codeName="Sheet4"/>
  <dimension ref="A1:W36"/>
  <sheetViews>
    <sheetView view="pageLayout" zoomScaleNormal="100" workbookViewId="0">
      <selection activeCell="Q13" sqref="Q13:Q16"/>
    </sheetView>
  </sheetViews>
  <sheetFormatPr defaultRowHeight="13.5"/>
  <cols>
    <col min="1" max="2" width="5.25" customWidth="1"/>
    <col min="3" max="18" width="5.375" customWidth="1"/>
    <col min="19" max="23" width="5.625" customWidth="1"/>
  </cols>
  <sheetData>
    <row r="1" spans="1:23">
      <c r="O1" s="106" t="s">
        <v>578</v>
      </c>
      <c r="P1" s="107">
        <f>'実施報告書①(定期)'!O1</f>
        <v>2025</v>
      </c>
      <c r="Q1" s="108" t="s">
        <v>579</v>
      </c>
      <c r="R1" s="251">
        <f>INDEX(請求書等医療機関一覧用!A:B,MATCH(T4,請求書等医療機関一覧用!B:B,0),1)</f>
        <v>200</v>
      </c>
      <c r="T1" s="20"/>
      <c r="U1" s="20"/>
    </row>
    <row r="2" spans="1:23" ht="9.6" customHeight="1">
      <c r="C2" s="538" t="str">
        <f>'請求書(定期)'!B1</f>
        <v>令和７年度
(2025年度)</v>
      </c>
      <c r="D2" s="538"/>
      <c r="F2" s="41"/>
      <c r="G2" s="41"/>
      <c r="H2" s="41"/>
      <c r="I2" s="41"/>
      <c r="J2" s="41"/>
      <c r="K2" s="41"/>
      <c r="N2" s="67"/>
      <c r="O2" s="68"/>
      <c r="P2" s="68"/>
      <c r="T2" s="430" t="s">
        <v>580</v>
      </c>
      <c r="U2" s="430"/>
      <c r="V2" s="430"/>
    </row>
    <row r="3" spans="1:23" ht="26.1" customHeight="1">
      <c r="B3" s="41"/>
      <c r="C3" s="538"/>
      <c r="D3" s="538"/>
      <c r="E3" s="539" t="s">
        <v>605</v>
      </c>
      <c r="F3" s="539"/>
      <c r="G3" s="539"/>
      <c r="H3" s="539"/>
      <c r="I3" s="539"/>
      <c r="J3" s="539"/>
      <c r="K3" s="539"/>
      <c r="L3" s="69"/>
      <c r="M3" s="69"/>
      <c r="N3" s="69"/>
      <c r="O3" s="69"/>
      <c r="P3" s="69"/>
      <c r="Q3" s="69"/>
      <c r="R3" s="69"/>
      <c r="S3" s="69"/>
      <c r="T3" s="430"/>
      <c r="U3" s="430"/>
      <c r="V3" s="430"/>
      <c r="W3" s="69"/>
    </row>
    <row r="4" spans="1:23" ht="22.5" customHeight="1">
      <c r="A4" s="70" t="s">
        <v>582</v>
      </c>
      <c r="C4" s="71"/>
      <c r="D4" s="71"/>
      <c r="E4" s="71"/>
      <c r="F4" s="71"/>
      <c r="G4" s="71"/>
      <c r="H4" s="71"/>
      <c r="I4" s="71"/>
      <c r="J4" s="71"/>
      <c r="K4" s="71"/>
      <c r="L4" s="71"/>
      <c r="M4" s="71"/>
      <c r="N4" s="71"/>
      <c r="O4" s="71"/>
      <c r="P4" s="71"/>
      <c r="Q4" s="71"/>
      <c r="R4" s="71"/>
      <c r="S4" s="71"/>
      <c r="T4" s="432" t="s">
        <v>779</v>
      </c>
      <c r="U4" s="432"/>
      <c r="V4" s="432"/>
      <c r="W4" s="71"/>
    </row>
    <row r="5" spans="1:23" ht="15" customHeight="1">
      <c r="T5" s="432"/>
      <c r="U5" s="432"/>
      <c r="V5" s="432"/>
    </row>
    <row r="6" spans="1:23" ht="17.100000000000001" customHeight="1">
      <c r="A6" s="416"/>
      <c r="B6" s="416"/>
      <c r="C6" s="537" t="s">
        <v>606</v>
      </c>
      <c r="D6" s="416"/>
      <c r="E6" s="416"/>
      <c r="F6" s="416"/>
      <c r="G6" s="416"/>
      <c r="H6" s="537" t="s">
        <v>607</v>
      </c>
      <c r="I6" s="537"/>
      <c r="J6" s="537"/>
      <c r="K6" s="537"/>
      <c r="L6" s="537"/>
      <c r="M6" s="537"/>
      <c r="N6" s="537"/>
      <c r="O6" s="537"/>
      <c r="P6" s="537"/>
      <c r="Q6" s="537"/>
      <c r="R6" s="537"/>
    </row>
    <row r="7" spans="1:23" ht="14.1" customHeight="1">
      <c r="A7" s="416"/>
      <c r="B7" s="416"/>
      <c r="C7" s="416"/>
      <c r="D7" s="416"/>
      <c r="E7" s="416"/>
      <c r="F7" s="416"/>
      <c r="G7" s="416"/>
      <c r="H7" s="537"/>
      <c r="I7" s="537"/>
      <c r="J7" s="537"/>
      <c r="K7" s="537"/>
      <c r="L7" s="537"/>
      <c r="M7" s="537"/>
      <c r="N7" s="537"/>
      <c r="O7" s="537"/>
      <c r="P7" s="537"/>
      <c r="Q7" s="537"/>
      <c r="R7" s="537"/>
    </row>
    <row r="8" spans="1:23" ht="20.100000000000001" customHeight="1" thickBot="1">
      <c r="A8" s="416"/>
      <c r="B8" s="416"/>
      <c r="C8" s="436"/>
      <c r="D8" s="416"/>
      <c r="E8" s="416"/>
      <c r="F8" s="416"/>
      <c r="G8" s="416"/>
      <c r="H8" s="441" t="s">
        <v>608</v>
      </c>
      <c r="I8" s="442"/>
      <c r="J8" s="442"/>
      <c r="K8" s="442"/>
      <c r="L8" s="419"/>
      <c r="M8" s="441" t="s">
        <v>609</v>
      </c>
      <c r="N8" s="442"/>
      <c r="O8" s="442"/>
      <c r="P8" s="442"/>
      <c r="Q8" s="442"/>
      <c r="R8" s="416" t="s">
        <v>610</v>
      </c>
    </row>
    <row r="9" spans="1:23" ht="32.1" customHeight="1" thickBot="1">
      <c r="A9" s="416"/>
      <c r="B9" s="416"/>
      <c r="C9" s="75">
        <v>1</v>
      </c>
      <c r="D9" s="72">
        <v>2</v>
      </c>
      <c r="E9" s="72">
        <v>3</v>
      </c>
      <c r="F9" s="72" t="s">
        <v>587</v>
      </c>
      <c r="G9" s="74" t="s">
        <v>588</v>
      </c>
      <c r="H9" s="72">
        <v>1</v>
      </c>
      <c r="I9" s="72">
        <v>2</v>
      </c>
      <c r="J9" s="72">
        <v>3</v>
      </c>
      <c r="K9" s="72" t="s">
        <v>587</v>
      </c>
      <c r="L9" s="74" t="s">
        <v>588</v>
      </c>
      <c r="M9" s="72">
        <v>1</v>
      </c>
      <c r="N9" s="72">
        <v>2</v>
      </c>
      <c r="O9" s="72">
        <v>3</v>
      </c>
      <c r="P9" s="72" t="s">
        <v>587</v>
      </c>
      <c r="Q9" s="272" t="s">
        <v>588</v>
      </c>
      <c r="R9" s="436"/>
    </row>
    <row r="10" spans="1:23" ht="32.1" customHeight="1">
      <c r="A10" s="529" t="s">
        <v>589</v>
      </c>
      <c r="B10" s="457"/>
      <c r="C10" s="503"/>
      <c r="D10" s="503"/>
      <c r="E10" s="541"/>
      <c r="F10" s="535"/>
      <c r="G10" s="469">
        <f>SUM(C10:F10)</f>
        <v>0</v>
      </c>
      <c r="H10" s="543"/>
      <c r="I10" s="503"/>
      <c r="J10" s="503"/>
      <c r="K10" s="535"/>
      <c r="L10" s="469">
        <f>SUM(H10:K10)</f>
        <v>0</v>
      </c>
      <c r="M10" s="543"/>
      <c r="N10" s="503"/>
      <c r="O10" s="503"/>
      <c r="P10" s="535"/>
      <c r="Q10" s="469">
        <f>SUM(M10:P10)</f>
        <v>0</v>
      </c>
      <c r="R10" s="540">
        <f>L10+Q10</f>
        <v>0</v>
      </c>
    </row>
    <row r="11" spans="1:23" ht="32.1" customHeight="1" thickBot="1">
      <c r="A11" s="530"/>
      <c r="B11" s="531"/>
      <c r="C11" s="504"/>
      <c r="D11" s="504"/>
      <c r="E11" s="542"/>
      <c r="F11" s="525"/>
      <c r="G11" s="471"/>
      <c r="H11" s="517"/>
      <c r="I11" s="504"/>
      <c r="J11" s="504"/>
      <c r="K11" s="525"/>
      <c r="L11" s="471"/>
      <c r="M11" s="517"/>
      <c r="N11" s="504"/>
      <c r="O11" s="504"/>
      <c r="P11" s="525"/>
      <c r="Q11" s="471"/>
      <c r="R11" s="540"/>
    </row>
    <row r="12" spans="1:23" ht="15" customHeight="1">
      <c r="B12" s="68"/>
      <c r="C12" s="68"/>
      <c r="D12" s="68"/>
      <c r="E12" s="68"/>
      <c r="F12" s="68"/>
      <c r="G12" s="68"/>
      <c r="H12" s="68"/>
      <c r="I12" s="68"/>
      <c r="J12" s="68"/>
      <c r="O12" s="110"/>
    </row>
    <row r="13" spans="1:23" ht="17.100000000000001" customHeight="1">
      <c r="A13" s="416"/>
      <c r="B13" s="416"/>
      <c r="C13" s="416" t="s">
        <v>611</v>
      </c>
      <c r="D13" s="416"/>
      <c r="E13" s="416"/>
      <c r="F13" s="441" t="s">
        <v>612</v>
      </c>
      <c r="G13" s="442"/>
      <c r="H13" s="442"/>
      <c r="I13" s="419"/>
      <c r="J13" s="441" t="s">
        <v>613</v>
      </c>
      <c r="K13" s="442"/>
      <c r="L13" s="442"/>
      <c r="M13" s="442"/>
      <c r="N13" s="442"/>
      <c r="O13" s="442"/>
      <c r="P13" s="419"/>
      <c r="Q13" s="532" t="s">
        <v>1581</v>
      </c>
      <c r="R13" s="111"/>
    </row>
    <row r="14" spans="1:23" ht="11.1" customHeight="1">
      <c r="A14" s="416"/>
      <c r="B14" s="416"/>
      <c r="C14" s="416"/>
      <c r="D14" s="416"/>
      <c r="E14" s="416"/>
      <c r="F14" s="443"/>
      <c r="G14" s="444"/>
      <c r="H14" s="444"/>
      <c r="I14" s="420"/>
      <c r="J14" s="451"/>
      <c r="K14" s="536"/>
      <c r="L14" s="536"/>
      <c r="M14" s="536"/>
      <c r="N14" s="536"/>
      <c r="O14" s="536"/>
      <c r="P14" s="475"/>
      <c r="Q14" s="533"/>
      <c r="R14" s="111"/>
    </row>
    <row r="15" spans="1:23" ht="22.5" customHeight="1" thickBot="1">
      <c r="A15" s="416"/>
      <c r="B15" s="416"/>
      <c r="C15" s="416"/>
      <c r="D15" s="416"/>
      <c r="E15" s="413"/>
      <c r="F15" s="443"/>
      <c r="G15" s="444"/>
      <c r="H15" s="444"/>
      <c r="I15" s="420"/>
      <c r="J15" s="434" t="s">
        <v>614</v>
      </c>
      <c r="K15" s="435"/>
      <c r="L15" s="419"/>
      <c r="M15" s="434" t="s">
        <v>615</v>
      </c>
      <c r="N15" s="435"/>
      <c r="O15" s="435"/>
      <c r="P15" s="419"/>
      <c r="Q15" s="533"/>
      <c r="R15" s="111"/>
    </row>
    <row r="16" spans="1:23" ht="32.1" customHeight="1" thickBot="1">
      <c r="A16" s="416"/>
      <c r="B16" s="416"/>
      <c r="C16" s="101">
        <v>1</v>
      </c>
      <c r="D16" s="101">
        <v>2</v>
      </c>
      <c r="E16" s="112" t="s">
        <v>588</v>
      </c>
      <c r="F16" s="72">
        <v>1</v>
      </c>
      <c r="G16" s="72">
        <v>2</v>
      </c>
      <c r="H16" s="72">
        <v>3</v>
      </c>
      <c r="I16" s="112" t="s">
        <v>588</v>
      </c>
      <c r="J16" s="113">
        <v>1</v>
      </c>
      <c r="K16" s="101">
        <v>2</v>
      </c>
      <c r="L16" s="112" t="s">
        <v>588</v>
      </c>
      <c r="M16" s="113">
        <v>1</v>
      </c>
      <c r="N16" s="101">
        <v>2</v>
      </c>
      <c r="O16" s="102">
        <v>3</v>
      </c>
      <c r="P16" s="112" t="s">
        <v>588</v>
      </c>
      <c r="Q16" s="534"/>
      <c r="R16" s="111"/>
    </row>
    <row r="17" spans="1:23" ht="32.1" customHeight="1">
      <c r="A17" s="529" t="s">
        <v>589</v>
      </c>
      <c r="B17" s="461"/>
      <c r="C17" s="503"/>
      <c r="D17" s="535"/>
      <c r="E17" s="469">
        <f>SUM(C17:D17)</f>
        <v>0</v>
      </c>
      <c r="F17" s="503"/>
      <c r="G17" s="503"/>
      <c r="H17" s="548"/>
      <c r="I17" s="469">
        <f>SUM(F17:H17)</f>
        <v>0</v>
      </c>
      <c r="J17" s="543"/>
      <c r="K17" s="535"/>
      <c r="L17" s="469">
        <f>SUM(J17:K18)</f>
        <v>0</v>
      </c>
      <c r="M17" s="543"/>
      <c r="N17" s="503"/>
      <c r="O17" s="548"/>
      <c r="P17" s="114">
        <f>SUM(M17:O18)</f>
        <v>0</v>
      </c>
      <c r="Q17" s="544"/>
    </row>
    <row r="18" spans="1:23" ht="32.1" customHeight="1" thickBot="1">
      <c r="A18" s="530"/>
      <c r="B18" s="550"/>
      <c r="C18" s="504"/>
      <c r="D18" s="525"/>
      <c r="E18" s="471"/>
      <c r="F18" s="504"/>
      <c r="G18" s="504"/>
      <c r="H18" s="549"/>
      <c r="I18" s="471"/>
      <c r="J18" s="517"/>
      <c r="K18" s="525"/>
      <c r="L18" s="471"/>
      <c r="M18" s="517"/>
      <c r="N18" s="504"/>
      <c r="O18" s="549"/>
      <c r="P18" s="115"/>
      <c r="Q18" s="545"/>
    </row>
    <row r="19" spans="1:23" ht="15" customHeight="1"/>
    <row r="20" spans="1:23" ht="17.100000000000001" customHeight="1">
      <c r="A20" s="416"/>
      <c r="B20" s="416"/>
      <c r="C20" s="441" t="s">
        <v>616</v>
      </c>
      <c r="D20" s="442"/>
      <c r="E20" s="442"/>
      <c r="F20" s="442"/>
      <c r="G20" s="419"/>
      <c r="H20" s="472" t="s">
        <v>1542</v>
      </c>
      <c r="I20" s="473"/>
      <c r="J20" s="473"/>
      <c r="K20" s="473"/>
      <c r="L20" s="473"/>
      <c r="M20" s="473"/>
      <c r="N20" s="473"/>
      <c r="O20" s="473"/>
      <c r="P20" s="473"/>
      <c r="Q20" s="473"/>
      <c r="R20" s="474"/>
    </row>
    <row r="21" spans="1:23" ht="17.100000000000001" customHeight="1" thickBot="1">
      <c r="A21" s="416"/>
      <c r="B21" s="416"/>
      <c r="C21" s="443"/>
      <c r="D21" s="528"/>
      <c r="E21" s="528"/>
      <c r="F21" s="528"/>
      <c r="G21" s="420"/>
      <c r="H21" s="464" t="s">
        <v>1516</v>
      </c>
      <c r="I21" s="465"/>
      <c r="J21" s="465"/>
      <c r="K21" s="465"/>
      <c r="L21" s="466"/>
      <c r="M21" s="505" t="s">
        <v>1543</v>
      </c>
      <c r="N21" s="437"/>
      <c r="O21" s="437"/>
      <c r="P21" s="437"/>
      <c r="Q21" s="506"/>
      <c r="R21" s="419" t="s">
        <v>610</v>
      </c>
    </row>
    <row r="22" spans="1:23" ht="21.6" customHeight="1">
      <c r="A22" s="416"/>
      <c r="B22" s="416"/>
      <c r="C22" s="537" t="s">
        <v>617</v>
      </c>
      <c r="D22" s="537"/>
      <c r="E22" s="546" t="s">
        <v>1572</v>
      </c>
      <c r="F22" s="547"/>
      <c r="G22" s="467" t="s">
        <v>588</v>
      </c>
      <c r="H22" s="476" t="s">
        <v>617</v>
      </c>
      <c r="I22" s="423"/>
      <c r="J22" s="478" t="s">
        <v>1573</v>
      </c>
      <c r="K22" s="479"/>
      <c r="L22" s="467" t="s">
        <v>588</v>
      </c>
      <c r="M22" s="512" t="s">
        <v>617</v>
      </c>
      <c r="N22" s="513"/>
      <c r="O22" s="514" t="s">
        <v>1573</v>
      </c>
      <c r="P22" s="514"/>
      <c r="Q22" s="467" t="s">
        <v>588</v>
      </c>
      <c r="R22" s="420"/>
    </row>
    <row r="23" spans="1:23" ht="21.6" customHeight="1" thickBot="1">
      <c r="A23" s="416"/>
      <c r="B23" s="416"/>
      <c r="C23" s="537"/>
      <c r="D23" s="537"/>
      <c r="E23" s="546"/>
      <c r="F23" s="547"/>
      <c r="G23" s="468"/>
      <c r="H23" s="477"/>
      <c r="I23" s="426"/>
      <c r="J23" s="480"/>
      <c r="K23" s="481"/>
      <c r="L23" s="468"/>
      <c r="M23" s="225">
        <v>1</v>
      </c>
      <c r="N23" s="225">
        <v>2</v>
      </c>
      <c r="O23" s="225">
        <v>1</v>
      </c>
      <c r="P23" s="225">
        <v>2</v>
      </c>
      <c r="Q23" s="468"/>
      <c r="R23" s="475"/>
    </row>
    <row r="24" spans="1:23" ht="9" customHeight="1">
      <c r="A24" s="529" t="s">
        <v>589</v>
      </c>
      <c r="B24" s="457"/>
      <c r="C24" s="482" t="s">
        <v>618</v>
      </c>
      <c r="D24" s="483"/>
      <c r="E24" s="486" t="s">
        <v>619</v>
      </c>
      <c r="F24" s="487"/>
      <c r="G24" s="469">
        <f>SUM(C27:F29)</f>
        <v>0</v>
      </c>
      <c r="H24" s="482" t="s">
        <v>618</v>
      </c>
      <c r="I24" s="483"/>
      <c r="J24" s="486" t="s">
        <v>619</v>
      </c>
      <c r="K24" s="487"/>
      <c r="L24" s="469">
        <f>SUM(H27:K29)</f>
        <v>0</v>
      </c>
      <c r="M24" s="526" t="s">
        <v>618</v>
      </c>
      <c r="N24" s="483"/>
      <c r="O24" s="507" t="s">
        <v>619</v>
      </c>
      <c r="P24" s="507"/>
      <c r="Q24" s="469">
        <f>SUM(M27:P29)</f>
        <v>0</v>
      </c>
      <c r="R24" s="558">
        <f>L24+Q24</f>
        <v>0</v>
      </c>
    </row>
    <row r="25" spans="1:23" ht="9" customHeight="1">
      <c r="A25" s="556"/>
      <c r="B25" s="557"/>
      <c r="C25" s="484"/>
      <c r="D25" s="485"/>
      <c r="E25" s="488"/>
      <c r="F25" s="489"/>
      <c r="G25" s="470"/>
      <c r="H25" s="484"/>
      <c r="I25" s="485"/>
      <c r="J25" s="488"/>
      <c r="K25" s="489"/>
      <c r="L25" s="470"/>
      <c r="M25" s="527"/>
      <c r="N25" s="485"/>
      <c r="O25" s="508"/>
      <c r="P25" s="508"/>
      <c r="Q25" s="470"/>
      <c r="R25" s="559"/>
    </row>
    <row r="26" spans="1:23" ht="24.6" customHeight="1">
      <c r="A26" s="556"/>
      <c r="B26" s="557"/>
      <c r="C26" s="490">
        <v>3000</v>
      </c>
      <c r="D26" s="491"/>
      <c r="E26" s="492"/>
      <c r="F26" s="493"/>
      <c r="G26" s="470"/>
      <c r="H26" s="490">
        <v>4000</v>
      </c>
      <c r="I26" s="491"/>
      <c r="J26" s="492"/>
      <c r="K26" s="493"/>
      <c r="L26" s="470"/>
      <c r="M26" s="509">
        <v>10000</v>
      </c>
      <c r="N26" s="491"/>
      <c r="O26" s="510"/>
      <c r="P26" s="511"/>
      <c r="Q26" s="470"/>
      <c r="R26" s="559"/>
      <c r="W26" s="116"/>
    </row>
    <row r="27" spans="1:23" ht="12.6" customHeight="1">
      <c r="A27" s="556"/>
      <c r="B27" s="557"/>
      <c r="C27" s="494"/>
      <c r="D27" s="495"/>
      <c r="E27" s="494"/>
      <c r="F27" s="500"/>
      <c r="G27" s="470"/>
      <c r="H27" s="494"/>
      <c r="I27" s="495"/>
      <c r="J27" s="494"/>
      <c r="K27" s="500"/>
      <c r="L27" s="470"/>
      <c r="M27" s="515"/>
      <c r="N27" s="518"/>
      <c r="O27" s="521"/>
      <c r="P27" s="523"/>
      <c r="Q27" s="470"/>
      <c r="R27" s="559"/>
      <c r="V27" s="116"/>
      <c r="W27" s="116"/>
    </row>
    <row r="28" spans="1:23" ht="12.6" customHeight="1">
      <c r="A28" s="556"/>
      <c r="B28" s="557"/>
      <c r="C28" s="496"/>
      <c r="D28" s="497"/>
      <c r="E28" s="496"/>
      <c r="F28" s="501"/>
      <c r="G28" s="470"/>
      <c r="H28" s="496"/>
      <c r="I28" s="497"/>
      <c r="J28" s="496"/>
      <c r="K28" s="501"/>
      <c r="L28" s="470"/>
      <c r="M28" s="516"/>
      <c r="N28" s="519"/>
      <c r="O28" s="522"/>
      <c r="P28" s="524"/>
      <c r="Q28" s="470"/>
      <c r="R28" s="559"/>
      <c r="V28" s="116"/>
      <c r="W28" s="116"/>
    </row>
    <row r="29" spans="1:23" ht="12.6" customHeight="1" thickBot="1">
      <c r="A29" s="530"/>
      <c r="B29" s="531"/>
      <c r="C29" s="498"/>
      <c r="D29" s="499"/>
      <c r="E29" s="498"/>
      <c r="F29" s="502"/>
      <c r="G29" s="471"/>
      <c r="H29" s="498"/>
      <c r="I29" s="499"/>
      <c r="J29" s="498"/>
      <c r="K29" s="502"/>
      <c r="L29" s="471"/>
      <c r="M29" s="517"/>
      <c r="N29" s="520"/>
      <c r="O29" s="504"/>
      <c r="P29" s="525"/>
      <c r="Q29" s="471"/>
      <c r="R29" s="560"/>
    </row>
    <row r="32" spans="1:23">
      <c r="A32" s="555" t="s">
        <v>1541</v>
      </c>
      <c r="B32" s="555"/>
      <c r="C32" s="555"/>
      <c r="D32" s="555"/>
      <c r="E32" s="555"/>
      <c r="F32" s="555"/>
      <c r="G32" s="555"/>
      <c r="H32" s="555"/>
      <c r="I32" s="555"/>
      <c r="J32" s="555"/>
      <c r="K32" s="555"/>
      <c r="L32" s="555"/>
      <c r="M32" s="555"/>
      <c r="N32" s="555"/>
      <c r="O32" s="555"/>
      <c r="P32" s="555"/>
      <c r="Q32" s="555"/>
      <c r="R32" s="555"/>
    </row>
    <row r="33" spans="1:18">
      <c r="A33" s="555"/>
      <c r="B33" s="555"/>
      <c r="C33" s="555"/>
      <c r="D33" s="555"/>
      <c r="E33" s="555"/>
      <c r="F33" s="555"/>
      <c r="G33" s="555"/>
      <c r="H33" s="555"/>
      <c r="I33" s="555"/>
      <c r="J33" s="555"/>
      <c r="K33" s="555"/>
      <c r="L33" s="555"/>
      <c r="M33" s="555"/>
      <c r="N33" s="555"/>
      <c r="O33" s="555"/>
      <c r="P33" s="555"/>
      <c r="Q33" s="555"/>
      <c r="R33" s="555"/>
    </row>
    <row r="35" spans="1:18" ht="33" customHeight="1" thickBot="1">
      <c r="C35" s="551" t="s">
        <v>604</v>
      </c>
      <c r="D35" s="551"/>
      <c r="E35" s="439" t="str">
        <f ca="1">VLOOKUP(T4,INDIRECT('印刷等(編集しない)'!S13),'印刷等(編集しない)'!Q13,FALSE)</f>
        <v>つくば市健康増進課</v>
      </c>
      <c r="F35" s="439"/>
      <c r="G35" s="439"/>
      <c r="H35" s="439"/>
      <c r="I35" s="439"/>
      <c r="J35" s="439"/>
      <c r="K35" s="439"/>
      <c r="L35" s="440" t="s">
        <v>580</v>
      </c>
      <c r="M35" s="440"/>
      <c r="N35" s="440"/>
      <c r="O35" s="552" t="str">
        <f>T4</f>
        <v>000</v>
      </c>
      <c r="P35" s="553"/>
      <c r="Q35" s="553"/>
      <c r="R35" s="117"/>
    </row>
    <row r="36" spans="1:18" ht="33" customHeight="1" thickBot="1">
      <c r="C36" s="460" t="s">
        <v>565</v>
      </c>
      <c r="D36" s="460"/>
      <c r="E36" s="554" t="str">
        <f ca="1">VLOOKUP(T4,INDIRECT('印刷等(編集しない)'!S13),'印刷等(編集しない)'!R13,FALSE)</f>
        <v>883-1111</v>
      </c>
      <c r="F36" s="554"/>
      <c r="G36" s="554"/>
      <c r="H36" s="554"/>
      <c r="I36" s="554"/>
      <c r="J36" s="554"/>
      <c r="K36" s="554"/>
      <c r="L36" s="98"/>
      <c r="M36" s="98"/>
      <c r="N36" s="98"/>
      <c r="O36" s="98"/>
    </row>
  </sheetData>
  <mergeCells count="96">
    <mergeCell ref="A32:R33"/>
    <mergeCell ref="C24:D25"/>
    <mergeCell ref="E24:F25"/>
    <mergeCell ref="C26:D26"/>
    <mergeCell ref="E26:F26"/>
    <mergeCell ref="C27:D29"/>
    <mergeCell ref="E27:F29"/>
    <mergeCell ref="A24:B29"/>
    <mergeCell ref="R24:R29"/>
    <mergeCell ref="C35:D35"/>
    <mergeCell ref="E35:K35"/>
    <mergeCell ref="L35:N35"/>
    <mergeCell ref="O35:Q35"/>
    <mergeCell ref="C36:D36"/>
    <mergeCell ref="E36:K36"/>
    <mergeCell ref="Q17:Q18"/>
    <mergeCell ref="A20:B23"/>
    <mergeCell ref="C22:D23"/>
    <mergeCell ref="E22:F23"/>
    <mergeCell ref="J17:J18"/>
    <mergeCell ref="K17:K18"/>
    <mergeCell ref="L17:L18"/>
    <mergeCell ref="M17:M18"/>
    <mergeCell ref="N17:N18"/>
    <mergeCell ref="O17:O18"/>
    <mergeCell ref="G17:G18"/>
    <mergeCell ref="H17:H18"/>
    <mergeCell ref="I17:I18"/>
    <mergeCell ref="A17:B18"/>
    <mergeCell ref="C17:C18"/>
    <mergeCell ref="D17:D18"/>
    <mergeCell ref="C2:D3"/>
    <mergeCell ref="T2:V3"/>
    <mergeCell ref="E3:K3"/>
    <mergeCell ref="T4:V5"/>
    <mergeCell ref="R10:R11"/>
    <mergeCell ref="C10:C11"/>
    <mergeCell ref="D10:D11"/>
    <mergeCell ref="E10:E11"/>
    <mergeCell ref="F10:F11"/>
    <mergeCell ref="H10:H11"/>
    <mergeCell ref="I10:I11"/>
    <mergeCell ref="J10:J11"/>
    <mergeCell ref="K10:K11"/>
    <mergeCell ref="L10:L11"/>
    <mergeCell ref="M10:M11"/>
    <mergeCell ref="N10:N11"/>
    <mergeCell ref="A6:B9"/>
    <mergeCell ref="C6:G8"/>
    <mergeCell ref="H6:R7"/>
    <mergeCell ref="H8:L8"/>
    <mergeCell ref="M8:Q8"/>
    <mergeCell ref="R8:R9"/>
    <mergeCell ref="G10:G11"/>
    <mergeCell ref="A10:B11"/>
    <mergeCell ref="Q13:Q16"/>
    <mergeCell ref="O10:O11"/>
    <mergeCell ref="P10:P11"/>
    <mergeCell ref="Q10:Q11"/>
    <mergeCell ref="J15:L15"/>
    <mergeCell ref="M15:P15"/>
    <mergeCell ref="J13:P14"/>
    <mergeCell ref="A13:B16"/>
    <mergeCell ref="C13:E15"/>
    <mergeCell ref="F13:I15"/>
    <mergeCell ref="E17:E18"/>
    <mergeCell ref="F17:F18"/>
    <mergeCell ref="M21:Q21"/>
    <mergeCell ref="Q22:Q23"/>
    <mergeCell ref="Q24:Q29"/>
    <mergeCell ref="O24:P25"/>
    <mergeCell ref="M26:N26"/>
    <mergeCell ref="O26:P26"/>
    <mergeCell ref="M22:N22"/>
    <mergeCell ref="O22:P22"/>
    <mergeCell ref="M27:M29"/>
    <mergeCell ref="N27:N29"/>
    <mergeCell ref="O27:O29"/>
    <mergeCell ref="P27:P29"/>
    <mergeCell ref="M24:N25"/>
    <mergeCell ref="C20:G21"/>
    <mergeCell ref="G22:G23"/>
    <mergeCell ref="G24:G29"/>
    <mergeCell ref="H22:I23"/>
    <mergeCell ref="J22:K23"/>
    <mergeCell ref="H24:I25"/>
    <mergeCell ref="J24:K25"/>
    <mergeCell ref="H26:I26"/>
    <mergeCell ref="J26:K26"/>
    <mergeCell ref="H27:I29"/>
    <mergeCell ref="J27:K29"/>
    <mergeCell ref="H21:L21"/>
    <mergeCell ref="L22:L23"/>
    <mergeCell ref="L24:L29"/>
    <mergeCell ref="H20:R20"/>
    <mergeCell ref="R21:R23"/>
  </mergeCells>
  <phoneticPr fontId="4"/>
  <conditionalFormatting sqref="C27">
    <cfRule type="containsBlanks" dxfId="79" priority="24" stopIfTrue="1">
      <formula>LEN(TRIM(C27))=0</formula>
    </cfRule>
  </conditionalFormatting>
  <conditionalFormatting sqref="C10:F10 H10:K10 C17:D17 F17:H17 Q17">
    <cfRule type="containsBlanks" dxfId="78" priority="26" stopIfTrue="1">
      <formula>LEN(TRIM(C10))=0</formula>
    </cfRule>
  </conditionalFormatting>
  <conditionalFormatting sqref="E26:E27">
    <cfRule type="containsBlanks" dxfId="77" priority="23" stopIfTrue="1">
      <formula>LEN(TRIM(E26))=0</formula>
    </cfRule>
  </conditionalFormatting>
  <conditionalFormatting sqref="G10 L10 E17 I17">
    <cfRule type="cellIs" dxfId="76" priority="27" stopIfTrue="1" operator="lessThan">
      <formula>1</formula>
    </cfRule>
  </conditionalFormatting>
  <conditionalFormatting sqref="G24">
    <cfRule type="cellIs" dxfId="75" priority="25" stopIfTrue="1" operator="lessThan">
      <formula>1</formula>
    </cfRule>
  </conditionalFormatting>
  <conditionalFormatting sqref="J17:K17">
    <cfRule type="containsBlanks" dxfId="74" priority="20" stopIfTrue="1">
      <formula>LEN(TRIM(J17))=0</formula>
    </cfRule>
  </conditionalFormatting>
  <conditionalFormatting sqref="L17">
    <cfRule type="cellIs" dxfId="73" priority="19" stopIfTrue="1" operator="lessThan">
      <formula>1</formula>
    </cfRule>
  </conditionalFormatting>
  <conditionalFormatting sqref="M17:O17">
    <cfRule type="containsBlanks" dxfId="72" priority="21" stopIfTrue="1">
      <formula>LEN(TRIM(M17))=0</formula>
    </cfRule>
  </conditionalFormatting>
  <conditionalFormatting sqref="M10:P10">
    <cfRule type="containsBlanks" dxfId="71" priority="16" stopIfTrue="1">
      <formula>LEN(TRIM(M10))=0</formula>
    </cfRule>
  </conditionalFormatting>
  <conditionalFormatting sqref="P17">
    <cfRule type="cellIs" dxfId="70" priority="22" stopIfTrue="1" operator="lessThan">
      <formula>1</formula>
    </cfRule>
  </conditionalFormatting>
  <conditionalFormatting sqref="Q10:R10">
    <cfRule type="cellIs" dxfId="69" priority="17" stopIfTrue="1" operator="lessThan">
      <formula>1</formula>
    </cfRule>
  </conditionalFormatting>
  <conditionalFormatting sqref="O27">
    <cfRule type="containsBlanks" dxfId="68" priority="10" stopIfTrue="1">
      <formula>LEN(TRIM(O27))=0</formula>
    </cfRule>
  </conditionalFormatting>
  <conditionalFormatting sqref="M27">
    <cfRule type="containsBlanks" dxfId="67" priority="11" stopIfTrue="1">
      <formula>LEN(TRIM(M27))=0</formula>
    </cfRule>
  </conditionalFormatting>
  <conditionalFormatting sqref="J26:J27">
    <cfRule type="containsBlanks" dxfId="66" priority="8" stopIfTrue="1">
      <formula>LEN(TRIM(J26))=0</formula>
    </cfRule>
  </conditionalFormatting>
  <conditionalFormatting sqref="O26">
    <cfRule type="containsBlanks" dxfId="65" priority="3" stopIfTrue="1">
      <formula>LEN(TRIM(O26))=0</formula>
    </cfRule>
  </conditionalFormatting>
  <conditionalFormatting sqref="H27">
    <cfRule type="containsBlanks" dxfId="64" priority="9" stopIfTrue="1">
      <formula>LEN(TRIM(H27))=0</formula>
    </cfRule>
  </conditionalFormatting>
  <conditionalFormatting sqref="L24">
    <cfRule type="cellIs" dxfId="63" priority="7" stopIfTrue="1" operator="lessThan">
      <formula>1</formula>
    </cfRule>
  </conditionalFormatting>
  <conditionalFormatting sqref="Q24">
    <cfRule type="cellIs" dxfId="62" priority="6" stopIfTrue="1" operator="lessThan">
      <formula>1</formula>
    </cfRule>
  </conditionalFormatting>
  <conditionalFormatting sqref="R24">
    <cfRule type="cellIs" dxfId="61" priority="5" stopIfTrue="1" operator="lessThan">
      <formula>1</formula>
    </cfRule>
  </conditionalFormatting>
  <conditionalFormatting sqref="P27">
    <cfRule type="containsBlanks" dxfId="60" priority="1" stopIfTrue="1">
      <formula>LEN(TRIM(P27))=0</formula>
    </cfRule>
  </conditionalFormatting>
  <conditionalFormatting sqref="N27">
    <cfRule type="containsBlanks" dxfId="59" priority="2" stopIfTrue="1">
      <formula>LEN(TRIM(N27))=0</formula>
    </cfRule>
  </conditionalFormatting>
  <dataValidations count="1">
    <dataValidation allowBlank="1" showInputMessage="1" showErrorMessage="1" prompt="設定金額を入力" sqref="E26:F26 J26:K26 O26:P26" xr:uid="{F569680E-4823-43B8-B8C1-FA380C8662A1}"/>
  </dataValidations>
  <pageMargins left="0.51181102362204722" right="0.31496062992125984" top="0.55118110236220474" bottom="0.51181102362204722" header="0.51181102362204722" footer="0.70866141732283472"/>
  <pageSetup paperSize="9" scale="92" orientation="portrait" r:id="rId1"/>
  <headerFooter>
    <oddFooter>&amp;R市処理：枚数　　　内容　　コード　　　　宛番　</oddFooter>
  </headerFooter>
  <colBreaks count="1" manualBreakCount="1">
    <brk id="1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3B1D-5DD1-49EA-B131-9ADB500D3988}">
  <sheetPr codeName="Sheet5"/>
  <dimension ref="A1:U31"/>
  <sheetViews>
    <sheetView view="pageLayout" zoomScaleNormal="100" workbookViewId="0">
      <selection activeCell="T4" sqref="T4:U5"/>
    </sheetView>
  </sheetViews>
  <sheetFormatPr defaultRowHeight="13.5"/>
  <cols>
    <col min="1" max="2" width="6" customWidth="1"/>
    <col min="3" max="3" width="3.25" customWidth="1"/>
    <col min="4" max="4" width="4.125" customWidth="1"/>
    <col min="5" max="5" width="3.25" customWidth="1"/>
    <col min="6" max="6" width="4.125" customWidth="1"/>
    <col min="7" max="7" width="5.625" customWidth="1"/>
    <col min="8" max="8" width="2.625" customWidth="1"/>
    <col min="9" max="11" width="4.875" customWidth="1"/>
    <col min="12" max="12" width="11.75" customWidth="1"/>
    <col min="13" max="13" width="10.875" customWidth="1"/>
    <col min="14" max="14" width="5.75" customWidth="1"/>
    <col min="15" max="15" width="4.625" customWidth="1"/>
    <col min="16" max="16" width="4.75" customWidth="1"/>
    <col min="17" max="18" width="1.375" customWidth="1"/>
    <col min="19" max="19" width="3.875" customWidth="1"/>
    <col min="20" max="21" width="7.125" customWidth="1"/>
  </cols>
  <sheetData>
    <row r="1" spans="1:21" ht="27.6" customHeight="1" thickBot="1">
      <c r="A1" s="561" t="str">
        <f>'請求書(定期)'!B1</f>
        <v>令和７年度
(2025年度)</v>
      </c>
      <c r="B1" s="561"/>
      <c r="C1" s="562" t="s">
        <v>570</v>
      </c>
      <c r="D1" s="562"/>
      <c r="E1" s="562"/>
      <c r="F1" s="562"/>
      <c r="G1" s="562"/>
      <c r="H1" s="562"/>
      <c r="I1" s="562"/>
      <c r="J1" s="562"/>
      <c r="K1" s="562"/>
      <c r="L1" s="562"/>
      <c r="M1" s="38" t="s">
        <v>571</v>
      </c>
      <c r="N1" s="39">
        <f>'実施報告書①(定期)'!O1</f>
        <v>2025</v>
      </c>
      <c r="O1" s="40" t="s">
        <v>518</v>
      </c>
      <c r="P1" s="253">
        <f>INDEX(請求書等医療機関一覧用!A:B,MATCH(T4,請求書等医療機関一覧用!B:B,0),1)</f>
        <v>200</v>
      </c>
      <c r="T1" s="571"/>
      <c r="U1" s="572"/>
    </row>
    <row r="2" spans="1:21" ht="15" customHeight="1">
      <c r="A2" s="9"/>
      <c r="B2" s="9"/>
      <c r="C2" s="9"/>
      <c r="D2" s="9"/>
      <c r="E2" s="9"/>
      <c r="F2" s="9"/>
      <c r="G2" s="9"/>
      <c r="H2" s="9"/>
      <c r="I2" s="9"/>
      <c r="J2" s="9"/>
      <c r="K2" s="9"/>
      <c r="L2" s="9"/>
      <c r="M2" s="9"/>
      <c r="N2" s="9"/>
      <c r="O2" s="9"/>
      <c r="P2" s="9"/>
      <c r="T2" s="350" t="s">
        <v>519</v>
      </c>
      <c r="U2" s="351"/>
    </row>
    <row r="3" spans="1:21" ht="27.6" customHeight="1" thickBot="1">
      <c r="H3" s="41" t="s">
        <v>520</v>
      </c>
      <c r="I3" s="563"/>
      <c r="J3" s="563"/>
      <c r="K3" s="41" t="s">
        <v>521</v>
      </c>
      <c r="L3" s="42"/>
      <c r="M3" s="41" t="s">
        <v>572</v>
      </c>
      <c r="N3" s="41"/>
      <c r="O3" s="41"/>
      <c r="P3" s="43"/>
      <c r="T3" s="573"/>
      <c r="U3" s="574"/>
    </row>
    <row r="4" spans="1:21" ht="22.5" customHeight="1">
      <c r="A4" s="15"/>
      <c r="B4" s="15"/>
      <c r="C4" s="15"/>
      <c r="D4" s="248"/>
      <c r="E4" s="248"/>
      <c r="F4" s="248"/>
      <c r="G4" s="248"/>
      <c r="H4" s="248"/>
      <c r="I4" s="249"/>
      <c r="J4" s="249"/>
      <c r="K4" s="249"/>
      <c r="L4" s="249"/>
      <c r="M4" s="249"/>
      <c r="N4" s="44"/>
      <c r="O4" s="44"/>
      <c r="P4" s="15"/>
      <c r="T4" s="580" t="s">
        <v>1536</v>
      </c>
      <c r="U4" s="581"/>
    </row>
    <row r="5" spans="1:21" ht="17.100000000000001" customHeight="1" thickBot="1">
      <c r="D5" s="564" t="s">
        <v>524</v>
      </c>
      <c r="E5" s="564"/>
      <c r="F5" s="564"/>
      <c r="G5" s="564"/>
      <c r="H5" s="564"/>
      <c r="I5" s="565">
        <f>N11</f>
        <v>0</v>
      </c>
      <c r="J5" s="565"/>
      <c r="K5" s="565"/>
      <c r="L5" s="565"/>
      <c r="M5" s="565"/>
      <c r="N5" s="44"/>
      <c r="O5" s="44"/>
      <c r="P5" s="18"/>
      <c r="T5" s="360"/>
      <c r="U5" s="361"/>
    </row>
    <row r="6" spans="1:21" ht="17.100000000000001" customHeight="1">
      <c r="D6" s="564"/>
      <c r="E6" s="564"/>
      <c r="F6" s="564"/>
      <c r="G6" s="564"/>
      <c r="H6" s="564"/>
      <c r="I6" s="566"/>
      <c r="J6" s="566"/>
      <c r="K6" s="566"/>
      <c r="L6" s="566"/>
      <c r="M6" s="566"/>
      <c r="N6" s="44"/>
      <c r="O6" s="44"/>
      <c r="P6" s="18"/>
      <c r="T6" s="247"/>
      <c r="U6" s="247"/>
    </row>
    <row r="7" spans="1:21" ht="30" customHeight="1">
      <c r="A7" s="9"/>
      <c r="B7" s="9"/>
      <c r="C7" s="9"/>
      <c r="D7" s="9"/>
      <c r="E7" s="9"/>
      <c r="F7" s="9"/>
      <c r="G7" s="9"/>
      <c r="H7" s="9"/>
      <c r="I7" s="9"/>
      <c r="J7" s="9"/>
      <c r="K7" s="9"/>
      <c r="L7" s="9"/>
      <c r="M7" s="9"/>
      <c r="N7" s="9"/>
      <c r="O7" s="9"/>
      <c r="P7" s="18"/>
    </row>
    <row r="8" spans="1:21" ht="33" customHeight="1">
      <c r="A8" s="567" t="s">
        <v>525</v>
      </c>
      <c r="B8" s="567"/>
      <c r="C8" s="567"/>
      <c r="D8" s="567"/>
      <c r="E8" s="567"/>
      <c r="F8" s="567"/>
      <c r="G8" s="567"/>
      <c r="H8" s="567"/>
      <c r="I8" s="567" t="s">
        <v>573</v>
      </c>
      <c r="J8" s="567"/>
      <c r="K8" s="567"/>
      <c r="L8" s="45" t="s">
        <v>527</v>
      </c>
      <c r="M8" s="46" t="s">
        <v>528</v>
      </c>
      <c r="N8" s="577" t="s">
        <v>526</v>
      </c>
      <c r="O8" s="578"/>
      <c r="P8" s="579"/>
    </row>
    <row r="9" spans="1:21" ht="42" customHeight="1">
      <c r="A9" s="335" t="s">
        <v>1574</v>
      </c>
      <c r="B9" s="568" t="s">
        <v>574</v>
      </c>
      <c r="C9" s="393" t="s">
        <v>575</v>
      </c>
      <c r="D9" s="393"/>
      <c r="E9" s="393"/>
      <c r="F9" s="393"/>
      <c r="G9" s="393"/>
      <c r="H9" s="394"/>
      <c r="I9" s="341" t="s">
        <v>555</v>
      </c>
      <c r="J9" s="341"/>
      <c r="K9" s="342"/>
      <c r="L9" s="47">
        <v>3000</v>
      </c>
      <c r="M9" s="48"/>
      <c r="N9" s="320">
        <f>(L9*M9)</f>
        <v>0</v>
      </c>
      <c r="O9" s="321"/>
      <c r="P9" s="322"/>
    </row>
    <row r="10" spans="1:21" ht="42" customHeight="1">
      <c r="A10" s="336"/>
      <c r="B10" s="569"/>
      <c r="C10" s="395"/>
      <c r="D10" s="395"/>
      <c r="E10" s="395"/>
      <c r="F10" s="395"/>
      <c r="G10" s="395"/>
      <c r="H10" s="396"/>
      <c r="I10" s="582" t="s">
        <v>576</v>
      </c>
      <c r="J10" s="583"/>
      <c r="K10" s="584"/>
      <c r="L10" s="49"/>
      <c r="M10" s="48"/>
      <c r="N10" s="320">
        <f t="shared" ref="N10" si="0">(L10*M10)</f>
        <v>0</v>
      </c>
      <c r="O10" s="321"/>
      <c r="P10" s="322"/>
    </row>
    <row r="11" spans="1:21" ht="42" customHeight="1">
      <c r="A11" s="381" t="s">
        <v>556</v>
      </c>
      <c r="B11" s="382"/>
      <c r="C11" s="382"/>
      <c r="D11" s="382"/>
      <c r="E11" s="382"/>
      <c r="F11" s="382"/>
      <c r="G11" s="382"/>
      <c r="H11" s="382"/>
      <c r="I11" s="382"/>
      <c r="J11" s="382"/>
      <c r="K11" s="383"/>
      <c r="L11" s="50"/>
      <c r="M11" s="51">
        <f>SUM(M9:M10)</f>
        <v>0</v>
      </c>
      <c r="N11" s="320">
        <f>SUM(N9:O10)</f>
        <v>0</v>
      </c>
      <c r="O11" s="321"/>
      <c r="P11" s="322"/>
    </row>
    <row r="12" spans="1:21" ht="42" customHeight="1">
      <c r="A12" s="226"/>
      <c r="B12" s="226"/>
      <c r="C12" s="226"/>
      <c r="D12" s="226"/>
      <c r="E12" s="226"/>
      <c r="F12" s="226"/>
      <c r="G12" s="226"/>
      <c r="H12" s="226"/>
      <c r="I12" s="226"/>
      <c r="J12" s="226"/>
      <c r="K12" s="226"/>
      <c r="L12" s="244"/>
      <c r="M12" s="245"/>
      <c r="N12" s="246"/>
      <c r="O12" s="246"/>
      <c r="P12" s="246"/>
    </row>
    <row r="13" spans="1:21" ht="20.100000000000001" customHeight="1">
      <c r="A13" s="19" t="s">
        <v>557</v>
      </c>
      <c r="B13" s="19"/>
      <c r="C13" s="19"/>
      <c r="D13" s="19"/>
      <c r="F13" s="20"/>
      <c r="G13" s="20"/>
      <c r="H13" s="20"/>
      <c r="I13" s="20"/>
      <c r="J13" s="20"/>
      <c r="K13" s="20"/>
      <c r="L13" s="20"/>
      <c r="M13" s="20"/>
      <c r="N13" s="20"/>
      <c r="O13" s="20"/>
      <c r="P13" s="20"/>
    </row>
    <row r="14" spans="1:21" ht="20.100000000000001" customHeight="1">
      <c r="A14" s="570"/>
      <c r="B14" s="570"/>
      <c r="C14" s="21" t="s">
        <v>521</v>
      </c>
      <c r="D14" s="22"/>
      <c r="E14" s="21" t="s">
        <v>558</v>
      </c>
      <c r="F14" s="22"/>
      <c r="G14" s="21" t="s">
        <v>559</v>
      </c>
      <c r="H14" s="21"/>
      <c r="I14" s="23"/>
      <c r="J14" s="23"/>
      <c r="K14" s="23"/>
      <c r="L14" s="23"/>
      <c r="M14" s="23"/>
      <c r="N14" s="23"/>
      <c r="O14" s="23"/>
      <c r="P14" s="23"/>
    </row>
    <row r="15" spans="1:21" ht="20.100000000000001" customHeight="1">
      <c r="A15" s="23"/>
      <c r="B15" s="23"/>
      <c r="C15" s="23"/>
      <c r="D15" s="23"/>
      <c r="E15" s="23"/>
      <c r="F15" s="23"/>
      <c r="G15" s="23"/>
      <c r="H15" s="23"/>
      <c r="I15" s="24" t="s">
        <v>560</v>
      </c>
      <c r="J15" s="385" t="str">
        <f ca="1">LEFT(VLOOKUP(T4,INDIRECT('印刷等(編集しない)'!S13),'印刷等(編集しない)'!O13,FALSE),3)&amp;"‐"&amp;RIGHT(VLOOKUP(T4,INDIRECT('印刷等(編集しない)'!S13),'印刷等(編集しない)'!O13,FALSE),4)</f>
        <v>305‐8555</v>
      </c>
      <c r="K15" s="385"/>
      <c r="L15" s="385"/>
      <c r="M15" s="243"/>
      <c r="N15" s="243"/>
      <c r="O15" s="243"/>
      <c r="P15" s="243"/>
    </row>
    <row r="16" spans="1:21" ht="22.5" customHeight="1">
      <c r="A16" s="23"/>
      <c r="B16" s="23"/>
      <c r="C16" s="23"/>
      <c r="D16" s="23"/>
      <c r="E16" s="23"/>
      <c r="F16" s="23"/>
      <c r="G16" s="404" t="s">
        <v>561</v>
      </c>
      <c r="H16" s="404"/>
      <c r="I16" s="26"/>
      <c r="J16" s="405" t="str">
        <f ca="1">VLOOKUP(T4,INDIRECT('印刷等(編集しない)'!S13),'印刷等(編集しない)'!P13,FALSE)</f>
        <v>つくば市研究学園一丁目１番地１</v>
      </c>
      <c r="K16" s="405"/>
      <c r="L16" s="405"/>
      <c r="M16" s="405"/>
      <c r="N16" s="405"/>
      <c r="O16" s="405"/>
      <c r="P16" s="405"/>
    </row>
    <row r="17" spans="1:16" ht="27.6" customHeight="1">
      <c r="A17" s="23"/>
      <c r="B17" s="23"/>
      <c r="C17" s="23"/>
      <c r="D17" s="23"/>
      <c r="E17" s="23"/>
      <c r="F17" s="23"/>
      <c r="G17" s="23"/>
      <c r="H17" s="23"/>
      <c r="I17" s="23"/>
      <c r="J17" s="23"/>
      <c r="K17" s="23"/>
      <c r="L17" s="23"/>
      <c r="M17" s="23"/>
      <c r="N17" s="575" t="s">
        <v>562</v>
      </c>
      <c r="O17" s="575"/>
      <c r="P17" s="575"/>
    </row>
    <row r="18" spans="1:16" ht="22.5" customHeight="1">
      <c r="G18" s="27" t="s">
        <v>563</v>
      </c>
      <c r="H18" s="27"/>
      <c r="I18" s="27"/>
      <c r="J18" s="576" t="str">
        <f ca="1">VLOOKUP(T4,INDIRECT('印刷等(編集しない)'!S13),'印刷等(編集しない)'!Q13,FALSE)</f>
        <v>つくば市健康増進課</v>
      </c>
      <c r="K18" s="576"/>
      <c r="L18" s="576"/>
      <c r="M18" s="576"/>
      <c r="N18" s="378" t="str">
        <f>T4</f>
        <v>000</v>
      </c>
      <c r="O18" s="379"/>
      <c r="P18" s="379"/>
    </row>
    <row r="19" spans="1:16" ht="8.1" customHeight="1">
      <c r="J19" s="28"/>
      <c r="K19" s="28"/>
      <c r="L19" s="28"/>
      <c r="M19" s="28"/>
      <c r="N19" s="29"/>
      <c r="O19" s="29"/>
    </row>
    <row r="20" spans="1:16" ht="22.5" customHeight="1">
      <c r="G20" s="27" t="s">
        <v>564</v>
      </c>
      <c r="H20" s="27"/>
      <c r="I20" s="27"/>
      <c r="J20" s="63"/>
      <c r="K20" s="63"/>
      <c r="L20" s="63"/>
      <c r="M20" s="63"/>
      <c r="N20" s="52"/>
      <c r="O20" s="52"/>
      <c r="P20" s="30"/>
    </row>
    <row r="21" spans="1:16" ht="22.5" customHeight="1">
      <c r="G21" s="31" t="s">
        <v>565</v>
      </c>
      <c r="H21" s="31"/>
      <c r="I21" s="32"/>
      <c r="J21" s="397" t="str">
        <f ca="1">VLOOKUP(T4,INDIRECT('印刷等(編集しない)'!S13),'印刷等(編集しない)'!R13,FALSE)</f>
        <v>883-1111</v>
      </c>
      <c r="K21" s="397"/>
      <c r="L21" s="397"/>
      <c r="M21" s="397"/>
      <c r="N21" s="33"/>
      <c r="O21" s="33"/>
      <c r="P21" s="34"/>
    </row>
    <row r="22" spans="1:16" ht="22.5" customHeight="1">
      <c r="I22" s="53"/>
      <c r="J22" s="54"/>
      <c r="K22" s="54"/>
      <c r="L22" s="54"/>
      <c r="M22" s="54"/>
      <c r="N22" s="54"/>
      <c r="O22" s="54"/>
      <c r="P22" s="55"/>
    </row>
    <row r="23" spans="1:16" ht="22.5" customHeight="1">
      <c r="I23" s="53"/>
      <c r="J23" s="54"/>
      <c r="K23" s="54"/>
      <c r="L23" s="54"/>
      <c r="M23" s="54"/>
      <c r="N23" s="54"/>
      <c r="O23" s="54"/>
      <c r="P23" s="55"/>
    </row>
    <row r="24" spans="1:16" ht="20.100000000000001" customHeight="1">
      <c r="A24" s="19" t="s">
        <v>566</v>
      </c>
      <c r="B24" s="19"/>
      <c r="C24" s="19"/>
      <c r="D24" s="19"/>
    </row>
    <row r="25" spans="1:16" ht="6.6" customHeight="1">
      <c r="A25" s="19"/>
      <c r="B25" s="19"/>
      <c r="C25" s="19"/>
      <c r="D25" s="19"/>
    </row>
    <row r="26" spans="1:16" ht="18" customHeight="1">
      <c r="A26" s="36" t="s">
        <v>567</v>
      </c>
      <c r="B26" s="36"/>
      <c r="C26" s="36"/>
      <c r="D26" s="36"/>
    </row>
    <row r="27" spans="1:16" ht="18" customHeight="1">
      <c r="A27" s="56" t="s">
        <v>568</v>
      </c>
      <c r="B27" s="9"/>
      <c r="C27" s="9"/>
      <c r="D27" s="9"/>
      <c r="E27" s="9"/>
      <c r="F27" s="9"/>
      <c r="G27" s="9"/>
      <c r="H27" s="9"/>
      <c r="I27" s="9"/>
      <c r="J27" s="9"/>
      <c r="K27" s="9"/>
      <c r="L27" s="9"/>
      <c r="M27" s="9"/>
      <c r="N27" s="9"/>
      <c r="O27" s="9"/>
      <c r="P27" s="9"/>
    </row>
    <row r="28" spans="1:16" ht="18" customHeight="1">
      <c r="A28" s="56" t="s">
        <v>569</v>
      </c>
      <c r="B28" s="9"/>
      <c r="C28" s="9"/>
      <c r="D28" s="9"/>
      <c r="E28" s="9"/>
      <c r="F28" s="9"/>
      <c r="G28" s="9"/>
      <c r="H28" s="9"/>
      <c r="I28" s="9"/>
      <c r="J28" s="9"/>
      <c r="K28" s="9"/>
      <c r="L28" s="9"/>
      <c r="M28" s="9"/>
      <c r="N28" s="9"/>
      <c r="O28" s="9"/>
      <c r="P28" s="9"/>
    </row>
    <row r="29" spans="1:16" ht="18" customHeight="1">
      <c r="A29" s="57" t="s">
        <v>577</v>
      </c>
      <c r="B29" s="9"/>
      <c r="C29" s="9"/>
      <c r="D29" s="9"/>
      <c r="E29" s="9"/>
      <c r="F29" s="9"/>
      <c r="G29" s="9"/>
      <c r="H29" s="9"/>
      <c r="I29" s="9"/>
      <c r="J29" s="9"/>
      <c r="K29" s="9"/>
      <c r="L29" s="9"/>
      <c r="M29" s="9"/>
      <c r="N29" s="9"/>
      <c r="O29" s="9"/>
      <c r="P29" s="9"/>
    </row>
    <row r="30" spans="1:16">
      <c r="B30" s="9"/>
      <c r="C30" s="9"/>
      <c r="D30" s="9"/>
      <c r="E30" s="9"/>
      <c r="F30" s="9"/>
      <c r="G30" s="9"/>
      <c r="H30" s="9"/>
      <c r="I30" s="9"/>
      <c r="J30" s="58"/>
      <c r="K30" s="58"/>
      <c r="L30" s="58"/>
      <c r="M30" s="58"/>
      <c r="N30" s="58"/>
      <c r="O30" s="58"/>
      <c r="P30" s="58"/>
    </row>
    <row r="31" spans="1:16">
      <c r="A31" s="9"/>
      <c r="B31" s="9"/>
      <c r="C31" s="9"/>
      <c r="D31" s="9"/>
      <c r="E31" s="9"/>
      <c r="F31" s="9"/>
      <c r="G31" s="9"/>
      <c r="H31" s="9"/>
      <c r="I31" s="9"/>
      <c r="J31" s="9"/>
      <c r="K31" s="9"/>
      <c r="L31" s="9"/>
      <c r="M31" s="9"/>
      <c r="N31" s="9"/>
      <c r="O31" s="9"/>
      <c r="P31" s="9"/>
    </row>
  </sheetData>
  <mergeCells count="28">
    <mergeCell ref="T1:U1"/>
    <mergeCell ref="T2:U3"/>
    <mergeCell ref="N17:P17"/>
    <mergeCell ref="J18:M18"/>
    <mergeCell ref="N18:P18"/>
    <mergeCell ref="N8:P8"/>
    <mergeCell ref="T4:U5"/>
    <mergeCell ref="N9:P9"/>
    <mergeCell ref="I10:K10"/>
    <mergeCell ref="N10:P10"/>
    <mergeCell ref="J21:M21"/>
    <mergeCell ref="A11:K11"/>
    <mergeCell ref="N11:P11"/>
    <mergeCell ref="A14:B14"/>
    <mergeCell ref="J15:L15"/>
    <mergeCell ref="G16:H16"/>
    <mergeCell ref="J16:P16"/>
    <mergeCell ref="A8:H8"/>
    <mergeCell ref="I8:K8"/>
    <mergeCell ref="A9:A10"/>
    <mergeCell ref="B9:B10"/>
    <mergeCell ref="C9:H10"/>
    <mergeCell ref="I9:K9"/>
    <mergeCell ref="A1:B1"/>
    <mergeCell ref="C1:L1"/>
    <mergeCell ref="I3:J3"/>
    <mergeCell ref="D5:H6"/>
    <mergeCell ref="I5:M6"/>
  </mergeCells>
  <phoneticPr fontId="4"/>
  <conditionalFormatting sqref="I3:J3 L3 M9 L10:M10 A14:B14 D14 F14 J20:M20">
    <cfRule type="containsBlanks" dxfId="58" priority="2">
      <formula>LEN(TRIM(A3))=0</formula>
    </cfRule>
  </conditionalFormatting>
  <conditionalFormatting sqref="M11:M12">
    <cfRule type="cellIs" dxfId="57" priority="1" operator="equal">
      <formula>0</formula>
    </cfRule>
  </conditionalFormatting>
  <dataValidations count="5">
    <dataValidation type="whole" operator="greaterThanOrEqual" allowBlank="1" showInputMessage="1" showErrorMessage="1" error="単位をつけず整数で入力" prompt="単位をつけず整数で入力" sqref="M9:M10" xr:uid="{0C111129-2175-410E-B833-6842D6F104AE}">
      <formula1>0</formula1>
    </dataValidation>
    <dataValidation type="whole" allowBlank="1" showInputMessage="1" showErrorMessage="1" error="接種単価を単位をつけず整数で入力。（但し上限6,000円）" prompt="接種単価を単位をつけず整数で入力。（但し上限6,000円）" sqref="L10" xr:uid="{C9A38405-A876-42E9-9FF6-952517A90C1A}">
      <formula1>0</formula1>
      <formula2>6000</formula2>
    </dataValidation>
    <dataValidation type="whole" allowBlank="1" showInputMessage="1" showErrorMessage="1" prompt="該当月を整数で入力" sqref="L3" xr:uid="{15C72BAA-DFF6-4945-AB54-1126140B91F3}">
      <formula1>1</formula1>
      <formula2>12</formula2>
    </dataValidation>
    <dataValidation type="whole" operator="greaterThanOrEqual" allowBlank="1" showInputMessage="1" showErrorMessage="1" error="西暦(４桁)で入力" prompt="西暦(４桁)で入力" sqref="I3:J3 A14:B14" xr:uid="{844F6B7C-931D-401D-A04D-ACB68D26F95B}">
      <formula1>2019</formula1>
    </dataValidation>
    <dataValidation type="textLength" operator="equal" allowBlank="1" showInputMessage="1" showErrorMessage="1" error="予防接種用医療機関コード(３桁)を入力" prompt="予防接種用医療機関コード(３桁)を入力" sqref="T4" xr:uid="{B42BC55E-3D88-49CA-B78A-E268BDA0B0B1}">
      <formula1>3</formula1>
    </dataValidation>
  </dataValidations>
  <pageMargins left="0.70866141732283472" right="0.51181102362204722" top="0.70866141732283472" bottom="0.70866141732283472" header="0.51181102362204722" footer="0.70866141732283472"/>
  <pageSetup paperSize="9" orientation="portrait" r:id="rId1"/>
  <headerFooter>
    <oddFooter>&amp;R市処理：枚数　　　内容　　コード　　　　宛番　</oddFooter>
  </headerFooter>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95E9-B0B5-48B5-8846-044F0D1D4FC5}">
  <sheetPr codeName="Sheet6"/>
  <dimension ref="A1:F165"/>
  <sheetViews>
    <sheetView workbookViewId="0">
      <selection activeCell="E9" sqref="E9"/>
    </sheetView>
  </sheetViews>
  <sheetFormatPr defaultRowHeight="13.5"/>
  <cols>
    <col min="1" max="1" width="9" customWidth="1"/>
    <col min="2" max="2" width="12.375" customWidth="1"/>
    <col min="3" max="3" width="53.875" customWidth="1"/>
  </cols>
  <sheetData>
    <row r="1" spans="1:6" ht="21">
      <c r="A1" s="13" t="str">
        <f>"つくば市予防接種協力医療機関名簿（"&amp;'印刷等(編集しない)'!R10&amp;")"</f>
        <v>つくば市予防接種協力医療機関名簿（令和７年度)</v>
      </c>
      <c r="B1" s="118"/>
      <c r="C1" s="119"/>
    </row>
    <row r="2" spans="1:6" ht="14.25">
      <c r="A2" s="120"/>
      <c r="B2" s="121"/>
      <c r="C2" s="119"/>
    </row>
    <row r="3" spans="1:6">
      <c r="A3" s="585" t="str">
        <f>'印刷等(編集しない)'!Q10&amp;"整理番号"</f>
        <v>R７年度整理番号</v>
      </c>
      <c r="B3" s="586" t="s">
        <v>620</v>
      </c>
      <c r="C3" s="589" t="s">
        <v>621</v>
      </c>
    </row>
    <row r="4" spans="1:6">
      <c r="A4" s="585"/>
      <c r="B4" s="587"/>
      <c r="C4" s="590"/>
    </row>
    <row r="5" spans="1:6">
      <c r="A5" s="585"/>
      <c r="B5" s="588"/>
      <c r="C5" s="591"/>
    </row>
    <row r="6" spans="1:6" ht="14.25">
      <c r="A6" s="122">
        <v>1</v>
      </c>
      <c r="B6" s="124" t="s">
        <v>769</v>
      </c>
      <c r="C6" s="125" t="s">
        <v>1694</v>
      </c>
      <c r="E6" s="305"/>
      <c r="F6" s="198"/>
    </row>
    <row r="7" spans="1:6" ht="14.25">
      <c r="A7" s="122">
        <v>2</v>
      </c>
      <c r="B7" s="124" t="s">
        <v>622</v>
      </c>
      <c r="C7" s="125" t="s">
        <v>956</v>
      </c>
      <c r="E7" s="305"/>
      <c r="F7" s="198"/>
    </row>
    <row r="8" spans="1:6" ht="14.25">
      <c r="A8" s="122">
        <v>3</v>
      </c>
      <c r="B8" s="124" t="s">
        <v>623</v>
      </c>
      <c r="C8" s="125" t="s">
        <v>958</v>
      </c>
      <c r="E8" s="305"/>
      <c r="F8" s="198"/>
    </row>
    <row r="9" spans="1:6" ht="14.25">
      <c r="A9" s="255">
        <v>4</v>
      </c>
      <c r="B9" s="124" t="s">
        <v>624</v>
      </c>
      <c r="C9" s="125" t="s">
        <v>906</v>
      </c>
      <c r="E9" s="305"/>
      <c r="F9" s="198"/>
    </row>
    <row r="10" spans="1:6" ht="14.25">
      <c r="A10" s="122">
        <v>5</v>
      </c>
      <c r="B10" s="124" t="s">
        <v>625</v>
      </c>
      <c r="C10" s="125" t="s">
        <v>876</v>
      </c>
      <c r="E10" s="305"/>
      <c r="F10" s="198"/>
    </row>
    <row r="11" spans="1:6" ht="14.25">
      <c r="A11" s="122">
        <v>6</v>
      </c>
      <c r="B11" s="124" t="s">
        <v>626</v>
      </c>
      <c r="C11" s="125" t="s">
        <v>1747</v>
      </c>
      <c r="E11" s="305"/>
      <c r="F11" s="198"/>
    </row>
    <row r="12" spans="1:6" ht="14.25">
      <c r="A12" s="122">
        <v>7</v>
      </c>
      <c r="B12" s="124" t="s">
        <v>627</v>
      </c>
      <c r="C12" s="125" t="s">
        <v>962</v>
      </c>
      <c r="E12" s="305"/>
      <c r="F12" s="198"/>
    </row>
    <row r="13" spans="1:6" ht="14.25">
      <c r="A13" s="122">
        <v>8</v>
      </c>
      <c r="B13" s="124" t="s">
        <v>628</v>
      </c>
      <c r="C13" s="125" t="s">
        <v>1748</v>
      </c>
      <c r="E13" s="305"/>
      <c r="F13" s="198"/>
    </row>
    <row r="14" spans="1:6" ht="14.25">
      <c r="A14" s="122">
        <v>9</v>
      </c>
      <c r="B14" s="124" t="s">
        <v>629</v>
      </c>
      <c r="C14" s="125" t="s">
        <v>1695</v>
      </c>
      <c r="E14" s="305"/>
      <c r="F14" s="198"/>
    </row>
    <row r="15" spans="1:6" ht="14.25">
      <c r="A15" s="122">
        <v>10</v>
      </c>
      <c r="B15" s="124" t="s">
        <v>630</v>
      </c>
      <c r="C15" s="125" t="s">
        <v>1696</v>
      </c>
      <c r="E15" s="305"/>
      <c r="F15" s="198"/>
    </row>
    <row r="16" spans="1:6" ht="14.25">
      <c r="A16" s="122">
        <v>11</v>
      </c>
      <c r="B16" s="124" t="s">
        <v>631</v>
      </c>
      <c r="C16" s="125" t="s">
        <v>1697</v>
      </c>
      <c r="E16" s="305"/>
      <c r="F16" s="198"/>
    </row>
    <row r="17" spans="1:6" ht="14.25">
      <c r="A17" s="122">
        <v>12</v>
      </c>
      <c r="B17" s="124" t="s">
        <v>632</v>
      </c>
      <c r="C17" s="125" t="s">
        <v>282</v>
      </c>
      <c r="E17" s="305"/>
      <c r="F17" s="198"/>
    </row>
    <row r="18" spans="1:6" ht="14.25">
      <c r="A18" s="122">
        <v>13</v>
      </c>
      <c r="B18" s="124" t="s">
        <v>633</v>
      </c>
      <c r="C18" s="125" t="s">
        <v>281</v>
      </c>
      <c r="E18" s="305"/>
      <c r="F18" s="198"/>
    </row>
    <row r="19" spans="1:6" ht="14.25">
      <c r="A19" s="122">
        <v>14</v>
      </c>
      <c r="B19" s="124" t="s">
        <v>634</v>
      </c>
      <c r="C19" s="125" t="s">
        <v>1061</v>
      </c>
      <c r="E19" s="305"/>
      <c r="F19" s="198"/>
    </row>
    <row r="20" spans="1:6" ht="14.25">
      <c r="A20" s="122">
        <v>15</v>
      </c>
      <c r="B20" s="124" t="s">
        <v>635</v>
      </c>
      <c r="C20" s="125" t="s">
        <v>1698</v>
      </c>
      <c r="E20" s="305"/>
      <c r="F20" s="198"/>
    </row>
    <row r="21" spans="1:6" ht="14.25">
      <c r="A21" s="122">
        <v>16</v>
      </c>
      <c r="B21" s="124" t="s">
        <v>636</v>
      </c>
      <c r="C21" s="125" t="s">
        <v>965</v>
      </c>
      <c r="E21" s="305"/>
      <c r="F21" s="198"/>
    </row>
    <row r="22" spans="1:6" ht="14.25">
      <c r="A22" s="122">
        <v>17</v>
      </c>
      <c r="B22" s="124" t="s">
        <v>637</v>
      </c>
      <c r="C22" s="125" t="s">
        <v>277</v>
      </c>
      <c r="E22" s="305"/>
      <c r="F22" s="198"/>
    </row>
    <row r="23" spans="1:6" ht="14.25">
      <c r="A23" s="122">
        <v>18</v>
      </c>
      <c r="B23" s="124" t="s">
        <v>638</v>
      </c>
      <c r="C23" s="125" t="s">
        <v>966</v>
      </c>
      <c r="E23" s="305"/>
      <c r="F23" s="198"/>
    </row>
    <row r="24" spans="1:6" ht="14.25">
      <c r="A24" s="122">
        <v>19</v>
      </c>
      <c r="B24" s="124" t="s">
        <v>639</v>
      </c>
      <c r="C24" s="125" t="s">
        <v>1699</v>
      </c>
      <c r="E24" s="305"/>
      <c r="F24" s="198"/>
    </row>
    <row r="25" spans="1:6" ht="14.25">
      <c r="A25" s="122">
        <v>20</v>
      </c>
      <c r="B25" s="124" t="s">
        <v>640</v>
      </c>
      <c r="C25" s="125" t="s">
        <v>910</v>
      </c>
      <c r="E25" s="305"/>
      <c r="F25" s="198"/>
    </row>
    <row r="26" spans="1:6" ht="14.25">
      <c r="A26" s="122">
        <v>21</v>
      </c>
      <c r="B26" s="124" t="s">
        <v>641</v>
      </c>
      <c r="C26" s="125" t="s">
        <v>1700</v>
      </c>
      <c r="E26" s="305"/>
      <c r="F26" s="198"/>
    </row>
    <row r="27" spans="1:6" ht="14.25">
      <c r="A27" s="122">
        <v>22</v>
      </c>
      <c r="B27" s="124" t="s">
        <v>642</v>
      </c>
      <c r="C27" s="125" t="s">
        <v>888</v>
      </c>
      <c r="E27" s="305"/>
      <c r="F27" s="198"/>
    </row>
    <row r="28" spans="1:6" ht="14.25">
      <c r="A28" s="122">
        <v>23</v>
      </c>
      <c r="B28" s="124" t="s">
        <v>643</v>
      </c>
      <c r="C28" s="125" t="s">
        <v>912</v>
      </c>
      <c r="E28" s="305"/>
      <c r="F28" s="198"/>
    </row>
    <row r="29" spans="1:6" ht="14.25">
      <c r="A29" s="122">
        <v>24</v>
      </c>
      <c r="B29" s="124" t="s">
        <v>644</v>
      </c>
      <c r="C29" s="125" t="s">
        <v>1701</v>
      </c>
      <c r="E29" s="305"/>
      <c r="F29" s="198"/>
    </row>
    <row r="30" spans="1:6" ht="14.25">
      <c r="A30" s="122">
        <v>25</v>
      </c>
      <c r="B30" s="124" t="s">
        <v>645</v>
      </c>
      <c r="C30" s="125" t="s">
        <v>972</v>
      </c>
      <c r="E30" s="305"/>
      <c r="F30" s="198"/>
    </row>
    <row r="31" spans="1:6" ht="14.25">
      <c r="A31" s="122">
        <v>26</v>
      </c>
      <c r="B31" s="124" t="s">
        <v>646</v>
      </c>
      <c r="C31" s="125" t="s">
        <v>267</v>
      </c>
      <c r="E31" s="305"/>
      <c r="F31" s="198"/>
    </row>
    <row r="32" spans="1:6" ht="14.25">
      <c r="A32" s="122">
        <v>27</v>
      </c>
      <c r="B32" s="124" t="s">
        <v>647</v>
      </c>
      <c r="C32" s="125" t="s">
        <v>265</v>
      </c>
      <c r="E32" s="305"/>
      <c r="F32" s="198"/>
    </row>
    <row r="33" spans="1:6" ht="14.25">
      <c r="A33" s="122">
        <v>28</v>
      </c>
      <c r="B33" s="124" t="s">
        <v>648</v>
      </c>
      <c r="C33" s="125" t="s">
        <v>881</v>
      </c>
      <c r="E33" s="305"/>
      <c r="F33" s="198"/>
    </row>
    <row r="34" spans="1:6" ht="14.25">
      <c r="A34" s="122">
        <v>29</v>
      </c>
      <c r="B34" s="124" t="s">
        <v>649</v>
      </c>
      <c r="C34" s="125" t="s">
        <v>915</v>
      </c>
      <c r="E34" s="305"/>
      <c r="F34" s="198"/>
    </row>
    <row r="35" spans="1:6" ht="14.25">
      <c r="A35" s="122">
        <v>30</v>
      </c>
      <c r="B35" s="124" t="s">
        <v>650</v>
      </c>
      <c r="C35" s="125" t="s">
        <v>1749</v>
      </c>
      <c r="E35" s="305"/>
      <c r="F35" s="198"/>
    </row>
    <row r="36" spans="1:6" ht="14.25">
      <c r="A36" s="122">
        <v>31</v>
      </c>
      <c r="B36" s="124" t="s">
        <v>651</v>
      </c>
      <c r="C36" s="125" t="s">
        <v>1750</v>
      </c>
      <c r="E36" s="305"/>
      <c r="F36" s="198"/>
    </row>
    <row r="37" spans="1:6" ht="14.25">
      <c r="A37" s="122">
        <v>32</v>
      </c>
      <c r="B37" s="124" t="s">
        <v>652</v>
      </c>
      <c r="C37" s="125" t="s">
        <v>1751</v>
      </c>
      <c r="E37" s="305"/>
      <c r="F37" s="198"/>
    </row>
    <row r="38" spans="1:6" ht="14.25">
      <c r="A38" s="122">
        <v>33</v>
      </c>
      <c r="B38" s="124" t="s">
        <v>653</v>
      </c>
      <c r="C38" s="125" t="s">
        <v>975</v>
      </c>
      <c r="E38" s="305"/>
      <c r="F38" s="198"/>
    </row>
    <row r="39" spans="1:6" ht="14.25">
      <c r="A39" s="122">
        <v>34</v>
      </c>
      <c r="B39" s="124" t="s">
        <v>654</v>
      </c>
      <c r="C39" s="125" t="s">
        <v>977</v>
      </c>
      <c r="E39" s="305"/>
      <c r="F39" s="198"/>
    </row>
    <row r="40" spans="1:6" ht="14.25">
      <c r="A40" s="122">
        <v>35</v>
      </c>
      <c r="B40" s="124" t="s">
        <v>655</v>
      </c>
      <c r="C40" s="125" t="s">
        <v>259</v>
      </c>
      <c r="E40" s="305"/>
      <c r="F40" s="198"/>
    </row>
    <row r="41" spans="1:6" ht="14.25">
      <c r="A41" s="122">
        <v>36</v>
      </c>
      <c r="B41" s="124" t="s">
        <v>656</v>
      </c>
      <c r="C41" s="125" t="s">
        <v>979</v>
      </c>
      <c r="E41" s="305"/>
      <c r="F41" s="198"/>
    </row>
    <row r="42" spans="1:6" ht="14.25">
      <c r="A42" s="122">
        <v>37</v>
      </c>
      <c r="B42" s="124" t="s">
        <v>657</v>
      </c>
      <c r="C42" s="125" t="s">
        <v>981</v>
      </c>
      <c r="E42" s="305"/>
      <c r="F42" s="198"/>
    </row>
    <row r="43" spans="1:6" ht="14.25">
      <c r="A43" s="122">
        <v>38</v>
      </c>
      <c r="B43" s="124" t="s">
        <v>658</v>
      </c>
      <c r="C43" s="125" t="s">
        <v>982</v>
      </c>
      <c r="E43" s="305"/>
      <c r="F43" s="198"/>
    </row>
    <row r="44" spans="1:6" ht="14.25">
      <c r="A44" s="122">
        <v>39</v>
      </c>
      <c r="B44" s="124" t="s">
        <v>659</v>
      </c>
      <c r="C44" s="125" t="s">
        <v>883</v>
      </c>
      <c r="E44" s="305"/>
      <c r="F44" s="198"/>
    </row>
    <row r="45" spans="1:6" ht="14.25">
      <c r="A45" s="122">
        <v>40</v>
      </c>
      <c r="B45" s="124" t="s">
        <v>660</v>
      </c>
      <c r="C45" s="125" t="s">
        <v>1702</v>
      </c>
      <c r="E45" s="305"/>
      <c r="F45" s="198"/>
    </row>
    <row r="46" spans="1:6" ht="14.25">
      <c r="A46" s="122">
        <v>41</v>
      </c>
      <c r="B46" s="124" t="s">
        <v>661</v>
      </c>
      <c r="C46" s="125" t="s">
        <v>918</v>
      </c>
      <c r="E46" s="305"/>
      <c r="F46" s="198"/>
    </row>
    <row r="47" spans="1:6" ht="14.25">
      <c r="A47" s="122">
        <v>42</v>
      </c>
      <c r="B47" s="124" t="s">
        <v>662</v>
      </c>
      <c r="C47" s="125" t="s">
        <v>983</v>
      </c>
      <c r="E47" s="305"/>
      <c r="F47" s="198"/>
    </row>
    <row r="48" spans="1:6" ht="14.25">
      <c r="A48" s="122">
        <v>43</v>
      </c>
      <c r="B48" s="124" t="s">
        <v>663</v>
      </c>
      <c r="C48" s="125" t="s">
        <v>1752</v>
      </c>
      <c r="E48" s="305"/>
      <c r="F48" s="198"/>
    </row>
    <row r="49" spans="1:6" ht="14.25">
      <c r="A49" s="122">
        <v>44</v>
      </c>
      <c r="B49" s="124" t="s">
        <v>664</v>
      </c>
      <c r="C49" s="125" t="s">
        <v>986</v>
      </c>
      <c r="E49" s="305"/>
      <c r="F49" s="198"/>
    </row>
    <row r="50" spans="1:6" ht="14.25">
      <c r="A50" s="122">
        <v>45</v>
      </c>
      <c r="B50" s="124" t="s">
        <v>665</v>
      </c>
      <c r="C50" s="125" t="s">
        <v>1753</v>
      </c>
      <c r="E50" s="305"/>
      <c r="F50" s="198"/>
    </row>
    <row r="51" spans="1:6" ht="14.25">
      <c r="A51" s="122">
        <v>46</v>
      </c>
      <c r="B51" s="124" t="s">
        <v>856</v>
      </c>
      <c r="C51" s="125" t="s">
        <v>987</v>
      </c>
      <c r="E51" s="305"/>
      <c r="F51" s="198"/>
    </row>
    <row r="52" spans="1:6" ht="14.25">
      <c r="A52" s="122">
        <v>47</v>
      </c>
      <c r="B52" s="124" t="s">
        <v>666</v>
      </c>
      <c r="C52" s="125" t="s">
        <v>890</v>
      </c>
      <c r="E52" s="305"/>
      <c r="F52" s="198"/>
    </row>
    <row r="53" spans="1:6" ht="14.25">
      <c r="A53" s="122">
        <v>48</v>
      </c>
      <c r="B53" s="124" t="s">
        <v>667</v>
      </c>
      <c r="C53" s="125" t="s">
        <v>989</v>
      </c>
      <c r="E53" s="305"/>
      <c r="F53" s="198"/>
    </row>
    <row r="54" spans="1:6" ht="14.25">
      <c r="A54" s="122">
        <v>49</v>
      </c>
      <c r="B54" s="124" t="s">
        <v>668</v>
      </c>
      <c r="C54" s="125" t="s">
        <v>241</v>
      </c>
      <c r="E54" s="305"/>
      <c r="F54" s="198"/>
    </row>
    <row r="55" spans="1:6" ht="14.25">
      <c r="A55" s="122">
        <v>50</v>
      </c>
      <c r="B55" s="124" t="s">
        <v>669</v>
      </c>
      <c r="C55" s="125" t="s">
        <v>991</v>
      </c>
      <c r="E55" s="305"/>
      <c r="F55" s="198"/>
    </row>
    <row r="56" spans="1:6" ht="14.25">
      <c r="A56" s="122">
        <v>51</v>
      </c>
      <c r="B56" s="124" t="s">
        <v>670</v>
      </c>
      <c r="C56" s="125" t="s">
        <v>239</v>
      </c>
      <c r="E56" s="305"/>
      <c r="F56" s="198"/>
    </row>
    <row r="57" spans="1:6" ht="14.25">
      <c r="A57" s="122">
        <v>52</v>
      </c>
      <c r="B57" s="124" t="s">
        <v>671</v>
      </c>
      <c r="C57" s="125" t="s">
        <v>238</v>
      </c>
      <c r="E57" s="305"/>
      <c r="F57" s="198"/>
    </row>
    <row r="58" spans="1:6" ht="14.25">
      <c r="A58" s="122">
        <v>53</v>
      </c>
      <c r="B58" s="124" t="s">
        <v>672</v>
      </c>
      <c r="C58" s="125" t="s">
        <v>1754</v>
      </c>
      <c r="E58" s="305"/>
      <c r="F58" s="198"/>
    </row>
    <row r="59" spans="1:6" ht="14.25">
      <c r="A59" s="122">
        <v>54</v>
      </c>
      <c r="B59" s="124" t="s">
        <v>673</v>
      </c>
      <c r="C59" s="125" t="s">
        <v>1703</v>
      </c>
      <c r="E59" s="305"/>
      <c r="F59" s="198"/>
    </row>
    <row r="60" spans="1:6" ht="14.25">
      <c r="A60" s="122">
        <v>55</v>
      </c>
      <c r="B60" s="124" t="s">
        <v>674</v>
      </c>
      <c r="C60" s="125" t="s">
        <v>995</v>
      </c>
      <c r="E60" s="305"/>
      <c r="F60" s="198"/>
    </row>
    <row r="61" spans="1:6" ht="14.25">
      <c r="A61" s="122">
        <v>56</v>
      </c>
      <c r="B61" s="124" t="s">
        <v>675</v>
      </c>
      <c r="C61" s="125" t="s">
        <v>1704</v>
      </c>
      <c r="E61" s="305"/>
      <c r="F61" s="198"/>
    </row>
    <row r="62" spans="1:6" ht="14.25">
      <c r="A62" s="122">
        <v>57</v>
      </c>
      <c r="B62" s="124" t="s">
        <v>676</v>
      </c>
      <c r="C62" s="125" t="s">
        <v>234</v>
      </c>
      <c r="E62" s="305"/>
      <c r="F62" s="198"/>
    </row>
    <row r="63" spans="1:6" ht="14.25">
      <c r="A63" s="122">
        <v>58</v>
      </c>
      <c r="B63" s="124" t="s">
        <v>677</v>
      </c>
      <c r="C63" s="125" t="s">
        <v>1755</v>
      </c>
      <c r="E63" s="305"/>
      <c r="F63" s="198"/>
    </row>
    <row r="64" spans="1:6" ht="14.25">
      <c r="A64" s="122">
        <v>59</v>
      </c>
      <c r="B64" s="124" t="s">
        <v>678</v>
      </c>
      <c r="C64" s="125" t="s">
        <v>1705</v>
      </c>
      <c r="E64" s="305"/>
      <c r="F64" s="198"/>
    </row>
    <row r="65" spans="1:6" ht="14.25">
      <c r="A65" s="122">
        <v>60</v>
      </c>
      <c r="B65" s="124" t="s">
        <v>1745</v>
      </c>
      <c r="C65" s="125" t="s">
        <v>1743</v>
      </c>
      <c r="E65" s="305"/>
      <c r="F65" s="198"/>
    </row>
    <row r="66" spans="1:6" ht="14.25">
      <c r="A66" s="122">
        <v>61</v>
      </c>
      <c r="B66" s="124" t="s">
        <v>680</v>
      </c>
      <c r="C66" s="125" t="s">
        <v>1050</v>
      </c>
      <c r="E66" s="305"/>
      <c r="F66" s="198"/>
    </row>
    <row r="67" spans="1:6" ht="14.25">
      <c r="A67" s="122">
        <v>62</v>
      </c>
      <c r="B67" s="124" t="s">
        <v>681</v>
      </c>
      <c r="C67" s="125" t="s">
        <v>1052</v>
      </c>
      <c r="E67" s="305"/>
      <c r="F67" s="198"/>
    </row>
    <row r="68" spans="1:6" ht="14.25">
      <c r="A68" s="122">
        <v>63</v>
      </c>
      <c r="B68" s="124" t="s">
        <v>682</v>
      </c>
      <c r="C68" s="125" t="s">
        <v>1756</v>
      </c>
      <c r="E68" s="305"/>
      <c r="F68" s="198"/>
    </row>
    <row r="69" spans="1:6" ht="14.25">
      <c r="A69" s="122">
        <v>64</v>
      </c>
      <c r="B69" s="124" t="s">
        <v>683</v>
      </c>
      <c r="C69" s="125" t="s">
        <v>999</v>
      </c>
      <c r="E69" s="305"/>
      <c r="F69" s="198"/>
    </row>
    <row r="70" spans="1:6" ht="14.25">
      <c r="A70" s="122">
        <v>65</v>
      </c>
      <c r="B70" s="124" t="s">
        <v>684</v>
      </c>
      <c r="C70" s="125" t="s">
        <v>924</v>
      </c>
      <c r="E70" s="305"/>
      <c r="F70" s="198"/>
    </row>
    <row r="71" spans="1:6" ht="14.25">
      <c r="A71" s="122">
        <v>66</v>
      </c>
      <c r="B71" s="124" t="s">
        <v>685</v>
      </c>
      <c r="C71" s="125" t="s">
        <v>1706</v>
      </c>
      <c r="E71" s="305"/>
      <c r="F71" s="198"/>
    </row>
    <row r="72" spans="1:6" ht="14.25">
      <c r="A72" s="122">
        <v>67</v>
      </c>
      <c r="B72" s="124" t="s">
        <v>686</v>
      </c>
      <c r="C72" s="125" t="s">
        <v>925</v>
      </c>
      <c r="E72" s="305"/>
      <c r="F72" s="198"/>
    </row>
    <row r="73" spans="1:6" ht="14.25">
      <c r="A73" s="122">
        <v>68</v>
      </c>
      <c r="B73" s="124" t="s">
        <v>687</v>
      </c>
      <c r="C73" s="125" t="s">
        <v>1707</v>
      </c>
      <c r="E73" s="305"/>
      <c r="F73" s="198"/>
    </row>
    <row r="74" spans="1:6" ht="14.25">
      <c r="A74" s="122">
        <v>69</v>
      </c>
      <c r="B74" s="124" t="s">
        <v>688</v>
      </c>
      <c r="C74" s="125" t="s">
        <v>928</v>
      </c>
      <c r="E74" s="305"/>
      <c r="F74" s="198"/>
    </row>
    <row r="75" spans="1:6" ht="14.25">
      <c r="A75" s="122">
        <v>70</v>
      </c>
      <c r="B75" s="124" t="s">
        <v>689</v>
      </c>
      <c r="C75" s="125" t="s">
        <v>1708</v>
      </c>
      <c r="E75" s="305"/>
      <c r="F75" s="198"/>
    </row>
    <row r="76" spans="1:6" ht="14.25">
      <c r="A76" s="122">
        <v>71</v>
      </c>
      <c r="B76" s="124" t="s">
        <v>690</v>
      </c>
      <c r="C76" s="125" t="s">
        <v>220</v>
      </c>
      <c r="E76" s="305"/>
      <c r="F76" s="198"/>
    </row>
    <row r="77" spans="1:6" ht="14.25">
      <c r="A77" s="122">
        <v>72</v>
      </c>
      <c r="B77" s="124" t="s">
        <v>691</v>
      </c>
      <c r="C77" s="125" t="s">
        <v>1000</v>
      </c>
      <c r="E77" s="305"/>
      <c r="F77" s="198"/>
    </row>
    <row r="78" spans="1:6" ht="14.25">
      <c r="A78" s="122">
        <v>73</v>
      </c>
      <c r="B78" s="124" t="s">
        <v>692</v>
      </c>
      <c r="C78" s="125" t="s">
        <v>1055</v>
      </c>
      <c r="E78" s="305"/>
      <c r="F78" s="198"/>
    </row>
    <row r="79" spans="1:6" ht="14.25">
      <c r="A79" s="122">
        <v>74</v>
      </c>
      <c r="B79" s="124" t="s">
        <v>693</v>
      </c>
      <c r="C79" s="125" t="s">
        <v>1001</v>
      </c>
      <c r="E79" s="305"/>
      <c r="F79" s="198"/>
    </row>
    <row r="80" spans="1:6" ht="14.25">
      <c r="A80" s="122">
        <v>75</v>
      </c>
      <c r="B80" s="124" t="s">
        <v>694</v>
      </c>
      <c r="C80" s="125" t="s">
        <v>1003</v>
      </c>
      <c r="E80" s="305"/>
      <c r="F80" s="198"/>
    </row>
    <row r="81" spans="1:6" ht="14.25">
      <c r="A81" s="122">
        <v>76</v>
      </c>
      <c r="B81" s="124" t="s">
        <v>695</v>
      </c>
      <c r="C81" s="125" t="s">
        <v>217</v>
      </c>
      <c r="E81" s="305"/>
      <c r="F81" s="198"/>
    </row>
    <row r="82" spans="1:6" ht="14.25">
      <c r="A82" s="122">
        <v>77</v>
      </c>
      <c r="B82" s="124" t="s">
        <v>696</v>
      </c>
      <c r="C82" s="125" t="s">
        <v>215</v>
      </c>
      <c r="E82" s="305"/>
      <c r="F82" s="198"/>
    </row>
    <row r="83" spans="1:6" ht="14.25">
      <c r="A83" s="122">
        <v>78</v>
      </c>
      <c r="B83" s="124" t="s">
        <v>697</v>
      </c>
      <c r="C83" s="125" t="s">
        <v>1004</v>
      </c>
      <c r="E83" s="305"/>
      <c r="F83" s="198"/>
    </row>
    <row r="84" spans="1:6" ht="14.25">
      <c r="A84" s="122">
        <v>79</v>
      </c>
      <c r="B84" s="124" t="s">
        <v>698</v>
      </c>
      <c r="C84" s="125" t="s">
        <v>1005</v>
      </c>
      <c r="E84" s="305"/>
      <c r="F84" s="198"/>
    </row>
    <row r="85" spans="1:6" ht="14.25">
      <c r="A85" s="122">
        <v>80</v>
      </c>
      <c r="B85" s="124" t="s">
        <v>699</v>
      </c>
      <c r="C85" s="125" t="s">
        <v>211</v>
      </c>
      <c r="E85" s="305"/>
      <c r="F85" s="198"/>
    </row>
    <row r="86" spans="1:6" ht="14.25">
      <c r="A86" s="122">
        <v>81</v>
      </c>
      <c r="B86" s="124" t="s">
        <v>700</v>
      </c>
      <c r="C86" s="125" t="s">
        <v>1006</v>
      </c>
      <c r="E86" s="305"/>
      <c r="F86" s="198"/>
    </row>
    <row r="87" spans="1:6" ht="14.25">
      <c r="A87" s="122">
        <v>82</v>
      </c>
      <c r="B87" s="124" t="s">
        <v>1530</v>
      </c>
      <c r="C87" s="125" t="s">
        <v>930</v>
      </c>
      <c r="E87" s="305"/>
      <c r="F87" s="198"/>
    </row>
    <row r="88" spans="1:6" ht="14.25">
      <c r="A88" s="122">
        <v>83</v>
      </c>
      <c r="B88" s="124" t="s">
        <v>701</v>
      </c>
      <c r="C88" s="125" t="s">
        <v>1009</v>
      </c>
      <c r="E88" s="305"/>
      <c r="F88" s="198"/>
    </row>
    <row r="89" spans="1:6" ht="14.25">
      <c r="A89" s="122">
        <v>84</v>
      </c>
      <c r="B89" s="124" t="s">
        <v>702</v>
      </c>
      <c r="C89" s="125" t="s">
        <v>932</v>
      </c>
      <c r="E89" s="305"/>
      <c r="F89" s="198"/>
    </row>
    <row r="90" spans="1:6" ht="14.25">
      <c r="A90" s="122">
        <v>85</v>
      </c>
      <c r="B90" s="124" t="s">
        <v>703</v>
      </c>
      <c r="C90" s="125" t="s">
        <v>1011</v>
      </c>
      <c r="E90" s="305"/>
      <c r="F90" s="198"/>
    </row>
    <row r="91" spans="1:6" ht="14.25">
      <c r="A91" s="122">
        <v>86</v>
      </c>
      <c r="B91" s="124" t="s">
        <v>704</v>
      </c>
      <c r="C91" s="125" t="s">
        <v>1709</v>
      </c>
      <c r="E91" s="305"/>
      <c r="F91" s="198"/>
    </row>
    <row r="92" spans="1:6" ht="14.25">
      <c r="A92" s="122">
        <v>87</v>
      </c>
      <c r="B92" s="124" t="s">
        <v>705</v>
      </c>
      <c r="C92" s="125" t="s">
        <v>1710</v>
      </c>
      <c r="E92" s="305"/>
      <c r="F92" s="198"/>
    </row>
    <row r="93" spans="1:6" ht="14.25">
      <c r="A93" s="122">
        <v>88</v>
      </c>
      <c r="B93" s="124" t="s">
        <v>706</v>
      </c>
      <c r="C93" s="125" t="s">
        <v>935</v>
      </c>
      <c r="E93" s="305"/>
      <c r="F93" s="198"/>
    </row>
    <row r="94" spans="1:6" ht="14.25">
      <c r="A94" s="122">
        <v>89</v>
      </c>
      <c r="B94" s="124" t="s">
        <v>707</v>
      </c>
      <c r="C94" s="125" t="s">
        <v>1057</v>
      </c>
      <c r="E94" s="305"/>
      <c r="F94" s="198"/>
    </row>
    <row r="95" spans="1:6" ht="14.25">
      <c r="A95" s="122">
        <v>90</v>
      </c>
      <c r="B95" s="124" t="s">
        <v>708</v>
      </c>
      <c r="C95" s="125" t="s">
        <v>893</v>
      </c>
      <c r="E95" s="305"/>
      <c r="F95" s="198"/>
    </row>
    <row r="96" spans="1:6" ht="14.25">
      <c r="A96" s="122">
        <v>91</v>
      </c>
      <c r="B96" s="124" t="s">
        <v>709</v>
      </c>
      <c r="C96" s="125" t="s">
        <v>885</v>
      </c>
      <c r="E96" s="305"/>
      <c r="F96" s="198"/>
    </row>
    <row r="97" spans="1:6" ht="14.25">
      <c r="A97" s="122">
        <v>92</v>
      </c>
      <c r="B97" s="124" t="s">
        <v>710</v>
      </c>
      <c r="C97" s="125" t="s">
        <v>1013</v>
      </c>
      <c r="E97" s="305"/>
      <c r="F97" s="198"/>
    </row>
    <row r="98" spans="1:6" ht="14.25">
      <c r="A98" s="122">
        <v>93</v>
      </c>
      <c r="B98" s="124" t="s">
        <v>711</v>
      </c>
      <c r="C98" s="125" t="s">
        <v>1757</v>
      </c>
      <c r="E98" s="305"/>
      <c r="F98" s="198"/>
    </row>
    <row r="99" spans="1:6" ht="14.25">
      <c r="A99" s="122">
        <v>94</v>
      </c>
      <c r="B99" s="124" t="s">
        <v>712</v>
      </c>
      <c r="C99" s="125" t="s">
        <v>289</v>
      </c>
      <c r="E99" s="305"/>
      <c r="F99" s="198"/>
    </row>
    <row r="100" spans="1:6" ht="14.25">
      <c r="A100" s="122">
        <v>95</v>
      </c>
      <c r="B100" s="124" t="s">
        <v>713</v>
      </c>
      <c r="C100" s="125" t="s">
        <v>1058</v>
      </c>
      <c r="E100" s="305"/>
      <c r="F100" s="198"/>
    </row>
    <row r="101" spans="1:6" ht="14.25">
      <c r="A101" s="122">
        <v>96</v>
      </c>
      <c r="B101" s="124" t="s">
        <v>714</v>
      </c>
      <c r="C101" s="125" t="s">
        <v>1711</v>
      </c>
      <c r="E101" s="305"/>
      <c r="F101" s="198"/>
    </row>
    <row r="102" spans="1:6" ht="14.25">
      <c r="A102" s="122">
        <v>97</v>
      </c>
      <c r="B102" s="124" t="s">
        <v>715</v>
      </c>
      <c r="C102" s="125" t="s">
        <v>200</v>
      </c>
      <c r="E102" s="305"/>
      <c r="F102" s="198"/>
    </row>
    <row r="103" spans="1:6" ht="14.25">
      <c r="A103" s="122">
        <v>98</v>
      </c>
      <c r="B103" s="124" t="s">
        <v>716</v>
      </c>
      <c r="C103" s="125" t="s">
        <v>939</v>
      </c>
      <c r="E103" s="305"/>
      <c r="F103" s="198"/>
    </row>
    <row r="104" spans="1:6" ht="14.25">
      <c r="A104" s="122">
        <v>99</v>
      </c>
      <c r="B104" s="124" t="s">
        <v>717</v>
      </c>
      <c r="C104" s="125" t="s">
        <v>1758</v>
      </c>
      <c r="E104" s="305"/>
      <c r="F104" s="198"/>
    </row>
    <row r="105" spans="1:6" ht="14.25">
      <c r="A105" s="122">
        <v>100</v>
      </c>
      <c r="B105" s="124" t="s">
        <v>718</v>
      </c>
      <c r="C105" s="125" t="s">
        <v>1062</v>
      </c>
      <c r="E105" s="305"/>
      <c r="F105" s="198"/>
    </row>
    <row r="106" spans="1:6" ht="14.25">
      <c r="A106" s="122">
        <v>101</v>
      </c>
      <c r="B106" s="124" t="s">
        <v>719</v>
      </c>
      <c r="C106" s="125" t="s">
        <v>1063</v>
      </c>
      <c r="E106" s="305"/>
      <c r="F106" s="198"/>
    </row>
    <row r="107" spans="1:6" ht="14.25">
      <c r="A107" s="122">
        <v>102</v>
      </c>
      <c r="B107" s="124" t="s">
        <v>720</v>
      </c>
      <c r="C107" s="125" t="s">
        <v>942</v>
      </c>
      <c r="E107" s="305"/>
      <c r="F107" s="198"/>
    </row>
    <row r="108" spans="1:6" ht="14.25">
      <c r="A108" s="122">
        <v>103</v>
      </c>
      <c r="B108" s="124" t="s">
        <v>721</v>
      </c>
      <c r="C108" s="125" t="s">
        <v>1712</v>
      </c>
      <c r="E108" s="305"/>
      <c r="F108" s="198"/>
    </row>
    <row r="109" spans="1:6" ht="14.25">
      <c r="A109" s="122">
        <v>104</v>
      </c>
      <c r="B109" s="124" t="s">
        <v>722</v>
      </c>
      <c r="C109" s="125" t="s">
        <v>1759</v>
      </c>
      <c r="E109" s="305"/>
      <c r="F109" s="198"/>
    </row>
    <row r="110" spans="1:6" ht="14.25">
      <c r="A110" s="122">
        <v>105</v>
      </c>
      <c r="B110" s="124" t="s">
        <v>723</v>
      </c>
      <c r="C110" s="125" t="s">
        <v>894</v>
      </c>
      <c r="E110" s="305"/>
      <c r="F110" s="198"/>
    </row>
    <row r="111" spans="1:6" ht="14.25">
      <c r="A111" s="122">
        <v>106</v>
      </c>
      <c r="B111" s="124" t="s">
        <v>724</v>
      </c>
      <c r="C111" s="125" t="s">
        <v>194</v>
      </c>
      <c r="E111" s="305"/>
      <c r="F111" s="198"/>
    </row>
    <row r="112" spans="1:6" ht="14.25">
      <c r="A112" s="122">
        <v>107</v>
      </c>
      <c r="B112" s="124" t="s">
        <v>725</v>
      </c>
      <c r="C112" s="125" t="s">
        <v>902</v>
      </c>
      <c r="E112" s="305"/>
      <c r="F112" s="198"/>
    </row>
    <row r="113" spans="1:6" ht="14.25">
      <c r="A113" s="122">
        <v>108</v>
      </c>
      <c r="B113" s="124" t="s">
        <v>726</v>
      </c>
      <c r="C113" s="125" t="s">
        <v>895</v>
      </c>
      <c r="E113" s="305"/>
      <c r="F113" s="198"/>
    </row>
    <row r="114" spans="1:6" ht="14.25">
      <c r="A114" s="122">
        <v>109</v>
      </c>
      <c r="B114" s="124" t="s">
        <v>727</v>
      </c>
      <c r="C114" s="125" t="s">
        <v>1713</v>
      </c>
      <c r="E114" s="305"/>
      <c r="F114" s="198"/>
    </row>
    <row r="115" spans="1:6" ht="14.25">
      <c r="A115" s="122">
        <v>110</v>
      </c>
      <c r="B115" s="124" t="s">
        <v>728</v>
      </c>
      <c r="C115" s="125" t="s">
        <v>1016</v>
      </c>
      <c r="E115" s="305"/>
      <c r="F115" s="198"/>
    </row>
    <row r="116" spans="1:6" ht="14.25">
      <c r="A116" s="122">
        <v>111</v>
      </c>
      <c r="B116" s="124" t="s">
        <v>729</v>
      </c>
      <c r="C116" s="125" t="s">
        <v>1017</v>
      </c>
      <c r="E116" s="305"/>
      <c r="F116" s="198"/>
    </row>
    <row r="117" spans="1:6" ht="14.25">
      <c r="A117" s="122">
        <v>112</v>
      </c>
      <c r="B117" s="124" t="s">
        <v>730</v>
      </c>
      <c r="C117" s="125" t="s">
        <v>1018</v>
      </c>
      <c r="E117" s="305"/>
      <c r="F117" s="198"/>
    </row>
    <row r="118" spans="1:6" ht="14.25">
      <c r="A118" s="122">
        <v>113</v>
      </c>
      <c r="B118" s="124" t="s">
        <v>731</v>
      </c>
      <c r="C118" s="125" t="s">
        <v>1019</v>
      </c>
      <c r="E118" s="305"/>
      <c r="F118" s="198"/>
    </row>
    <row r="119" spans="1:6" ht="14.25">
      <c r="A119" s="122">
        <v>114</v>
      </c>
      <c r="B119" s="124" t="s">
        <v>732</v>
      </c>
      <c r="C119" s="125" t="s">
        <v>1021</v>
      </c>
      <c r="E119" s="305"/>
      <c r="F119" s="198"/>
    </row>
    <row r="120" spans="1:6" ht="14.25">
      <c r="A120" s="122">
        <v>115</v>
      </c>
      <c r="B120" s="124" t="s">
        <v>733</v>
      </c>
      <c r="C120" s="125" t="s">
        <v>947</v>
      </c>
      <c r="E120" s="305"/>
      <c r="F120" s="198"/>
    </row>
    <row r="121" spans="1:6" ht="14.25">
      <c r="A121" s="122">
        <v>116</v>
      </c>
      <c r="B121" s="124" t="s">
        <v>734</v>
      </c>
      <c r="C121" s="125" t="s">
        <v>1714</v>
      </c>
      <c r="E121" s="305"/>
      <c r="F121" s="198"/>
    </row>
    <row r="122" spans="1:6" ht="14.25">
      <c r="A122" s="122">
        <v>117</v>
      </c>
      <c r="B122" s="124" t="s">
        <v>735</v>
      </c>
      <c r="C122" s="125" t="s">
        <v>1023</v>
      </c>
      <c r="E122" s="305"/>
      <c r="F122" s="198"/>
    </row>
    <row r="123" spans="1:6" ht="14.25">
      <c r="A123" s="122">
        <v>118</v>
      </c>
      <c r="B123" s="124" t="s">
        <v>736</v>
      </c>
      <c r="C123" s="125" t="s">
        <v>1715</v>
      </c>
      <c r="E123" s="305"/>
      <c r="F123" s="198"/>
    </row>
    <row r="124" spans="1:6" ht="14.25">
      <c r="A124" s="122">
        <v>119</v>
      </c>
      <c r="B124" s="124" t="s">
        <v>737</v>
      </c>
      <c r="C124" s="125" t="s">
        <v>1025</v>
      </c>
      <c r="E124" s="305"/>
      <c r="F124" s="198"/>
    </row>
    <row r="125" spans="1:6" ht="14.25">
      <c r="A125" s="122">
        <v>120</v>
      </c>
      <c r="B125" s="124" t="s">
        <v>738</v>
      </c>
      <c r="C125" s="125" t="s">
        <v>948</v>
      </c>
      <c r="E125" s="305"/>
      <c r="F125" s="198"/>
    </row>
    <row r="126" spans="1:6" ht="14.25">
      <c r="A126" s="122">
        <v>121</v>
      </c>
      <c r="B126" s="124" t="s">
        <v>739</v>
      </c>
      <c r="C126" s="125" t="s">
        <v>176</v>
      </c>
      <c r="E126" s="305"/>
      <c r="F126" s="198"/>
    </row>
    <row r="127" spans="1:6" ht="14.25">
      <c r="A127" s="122">
        <v>122</v>
      </c>
      <c r="B127" s="124" t="s">
        <v>740</v>
      </c>
      <c r="C127" s="125" t="s">
        <v>1760</v>
      </c>
      <c r="E127" s="305"/>
      <c r="F127" s="198"/>
    </row>
    <row r="128" spans="1:6" ht="14.25">
      <c r="A128" s="122">
        <v>123</v>
      </c>
      <c r="B128" s="124" t="s">
        <v>741</v>
      </c>
      <c r="C128" s="125" t="s">
        <v>174</v>
      </c>
      <c r="E128" s="305"/>
      <c r="F128" s="198"/>
    </row>
    <row r="129" spans="1:6" ht="14.25">
      <c r="A129" s="122">
        <v>124</v>
      </c>
      <c r="B129" s="124" t="s">
        <v>742</v>
      </c>
      <c r="C129" s="125" t="s">
        <v>173</v>
      </c>
      <c r="E129" s="305"/>
      <c r="F129" s="198"/>
    </row>
    <row r="130" spans="1:6" ht="14.25">
      <c r="A130" s="122">
        <v>125</v>
      </c>
      <c r="B130" s="124" t="s">
        <v>743</v>
      </c>
      <c r="C130" s="125" t="s">
        <v>1716</v>
      </c>
      <c r="E130" s="305"/>
      <c r="F130" s="198"/>
    </row>
    <row r="131" spans="1:6" ht="14.25">
      <c r="A131" s="122">
        <v>126</v>
      </c>
      <c r="B131" s="124" t="s">
        <v>744</v>
      </c>
      <c r="C131" s="125" t="s">
        <v>170</v>
      </c>
      <c r="E131" s="305"/>
      <c r="F131" s="198"/>
    </row>
    <row r="132" spans="1:6" ht="14.25">
      <c r="A132" s="122">
        <v>127</v>
      </c>
      <c r="B132" s="124" t="s">
        <v>745</v>
      </c>
      <c r="C132" s="125" t="s">
        <v>886</v>
      </c>
      <c r="E132" s="305"/>
      <c r="F132" s="198"/>
    </row>
    <row r="133" spans="1:6" ht="14.25">
      <c r="A133" s="122">
        <v>128</v>
      </c>
      <c r="B133" s="124" t="s">
        <v>746</v>
      </c>
      <c r="C133" s="125" t="s">
        <v>949</v>
      </c>
      <c r="E133" s="305"/>
      <c r="F133" s="198"/>
    </row>
    <row r="134" spans="1:6" ht="14.25">
      <c r="A134" s="122">
        <v>129</v>
      </c>
      <c r="B134" s="124" t="s">
        <v>1532</v>
      </c>
      <c r="C134" s="125" t="s">
        <v>1028</v>
      </c>
      <c r="E134" s="305"/>
      <c r="F134" s="198"/>
    </row>
    <row r="135" spans="1:6" ht="14.25">
      <c r="A135" s="122">
        <v>130</v>
      </c>
      <c r="B135" s="124" t="s">
        <v>747</v>
      </c>
      <c r="C135" s="125" t="s">
        <v>898</v>
      </c>
      <c r="E135" s="305"/>
      <c r="F135" s="198"/>
    </row>
    <row r="136" spans="1:6" ht="14.25">
      <c r="A136" s="122">
        <v>131</v>
      </c>
      <c r="B136" s="124" t="s">
        <v>748</v>
      </c>
      <c r="C136" s="125" t="s">
        <v>1029</v>
      </c>
      <c r="E136" s="305"/>
      <c r="F136" s="198"/>
    </row>
    <row r="137" spans="1:6" ht="14.25">
      <c r="A137" s="122">
        <v>132</v>
      </c>
      <c r="B137" s="124" t="s">
        <v>749</v>
      </c>
      <c r="C137" s="125" t="s">
        <v>899</v>
      </c>
      <c r="E137" s="305"/>
      <c r="F137" s="198"/>
    </row>
    <row r="138" spans="1:6" ht="14.25">
      <c r="A138" s="122">
        <v>133</v>
      </c>
      <c r="B138" s="124" t="s">
        <v>750</v>
      </c>
      <c r="C138" s="125" t="s">
        <v>1031</v>
      </c>
      <c r="E138" s="305"/>
      <c r="F138" s="198"/>
    </row>
    <row r="139" spans="1:6" ht="14.25">
      <c r="A139" s="122">
        <v>134</v>
      </c>
      <c r="B139" s="124" t="s">
        <v>751</v>
      </c>
      <c r="C139" s="125" t="s">
        <v>1032</v>
      </c>
      <c r="E139" s="305"/>
      <c r="F139" s="198"/>
    </row>
    <row r="140" spans="1:6" ht="14.25">
      <c r="A140" s="122">
        <v>135</v>
      </c>
      <c r="B140" s="124" t="s">
        <v>752</v>
      </c>
      <c r="C140" s="125" t="s">
        <v>1064</v>
      </c>
      <c r="E140" s="305"/>
      <c r="F140" s="198"/>
    </row>
    <row r="141" spans="1:6" ht="14.25">
      <c r="A141" s="122">
        <v>136</v>
      </c>
      <c r="B141" s="124" t="s">
        <v>1531</v>
      </c>
      <c r="C141" s="125" t="s">
        <v>1034</v>
      </c>
      <c r="E141" s="305"/>
      <c r="F141" s="198"/>
    </row>
    <row r="142" spans="1:6" ht="14.25">
      <c r="A142" s="122">
        <v>137</v>
      </c>
      <c r="B142" s="124" t="s">
        <v>753</v>
      </c>
      <c r="C142" s="125" t="s">
        <v>1717</v>
      </c>
      <c r="E142" s="305"/>
      <c r="F142" s="198"/>
    </row>
    <row r="143" spans="1:6" ht="14.25">
      <c r="A143" s="122">
        <v>138</v>
      </c>
      <c r="B143" s="124" t="s">
        <v>754</v>
      </c>
      <c r="C143" s="125" t="s">
        <v>1761</v>
      </c>
      <c r="E143" s="305"/>
      <c r="F143" s="198"/>
    </row>
    <row r="144" spans="1:6" ht="14.25">
      <c r="A144" s="122">
        <v>139</v>
      </c>
      <c r="B144" s="124" t="s">
        <v>755</v>
      </c>
      <c r="C144" s="125" t="s">
        <v>1036</v>
      </c>
      <c r="E144" s="305"/>
      <c r="F144" s="198"/>
    </row>
    <row r="145" spans="1:6" ht="14.25">
      <c r="A145" s="122">
        <v>140</v>
      </c>
      <c r="B145" s="124" t="s">
        <v>756</v>
      </c>
      <c r="C145" s="125" t="s">
        <v>1762</v>
      </c>
      <c r="E145" s="305"/>
      <c r="F145" s="198"/>
    </row>
    <row r="146" spans="1:6" ht="14.25">
      <c r="A146" s="122">
        <v>141</v>
      </c>
      <c r="B146" s="124" t="s">
        <v>757</v>
      </c>
      <c r="C146" s="125" t="s">
        <v>1038</v>
      </c>
      <c r="E146" s="305"/>
      <c r="F146" s="198"/>
    </row>
    <row r="147" spans="1:6" ht="14.25">
      <c r="A147" s="122">
        <v>142</v>
      </c>
      <c r="B147" s="124" t="s">
        <v>758</v>
      </c>
      <c r="C147" s="125" t="s">
        <v>1065</v>
      </c>
      <c r="E147" s="305"/>
      <c r="F147" s="198"/>
    </row>
    <row r="148" spans="1:6" ht="14.25">
      <c r="A148" s="122">
        <v>143</v>
      </c>
      <c r="B148" s="124" t="s">
        <v>759</v>
      </c>
      <c r="C148" s="125" t="s">
        <v>1066</v>
      </c>
      <c r="E148" s="305"/>
      <c r="F148" s="198"/>
    </row>
    <row r="149" spans="1:6" ht="14.25">
      <c r="A149" s="122">
        <v>144</v>
      </c>
      <c r="B149" s="124" t="s">
        <v>760</v>
      </c>
      <c r="C149" s="125" t="s">
        <v>1067</v>
      </c>
      <c r="E149" s="305"/>
      <c r="F149" s="198"/>
    </row>
    <row r="150" spans="1:6" ht="14.25">
      <c r="A150" s="122">
        <v>145</v>
      </c>
      <c r="B150" s="124" t="s">
        <v>761</v>
      </c>
      <c r="C150" s="125" t="s">
        <v>1039</v>
      </c>
      <c r="E150" s="305"/>
      <c r="F150" s="198"/>
    </row>
    <row r="151" spans="1:6" ht="14.25">
      <c r="A151" s="122">
        <v>146</v>
      </c>
      <c r="B151" s="124" t="s">
        <v>1674</v>
      </c>
      <c r="C151" s="125" t="s">
        <v>1718</v>
      </c>
      <c r="E151" s="305"/>
      <c r="F151" s="198"/>
    </row>
    <row r="152" spans="1:6" ht="14.25">
      <c r="A152" s="122">
        <v>147</v>
      </c>
      <c r="B152" s="124" t="s">
        <v>1675</v>
      </c>
      <c r="C152" s="125" t="s">
        <v>1719</v>
      </c>
      <c r="E152" s="305"/>
      <c r="F152" s="198"/>
    </row>
    <row r="153" spans="1:6" ht="14.25">
      <c r="A153" s="122">
        <v>148</v>
      </c>
      <c r="B153" s="124" t="s">
        <v>762</v>
      </c>
      <c r="C153" s="125" t="s">
        <v>1720</v>
      </c>
      <c r="E153" s="305"/>
      <c r="F153" s="198"/>
    </row>
    <row r="154" spans="1:6" ht="14.25">
      <c r="A154" s="122">
        <v>149</v>
      </c>
      <c r="B154" s="124" t="s">
        <v>763</v>
      </c>
      <c r="C154" s="125" t="s">
        <v>152</v>
      </c>
      <c r="E154" s="305"/>
      <c r="F154" s="198"/>
    </row>
    <row r="155" spans="1:6" ht="14.25">
      <c r="A155" s="122">
        <v>150</v>
      </c>
      <c r="B155" s="124" t="s">
        <v>764</v>
      </c>
      <c r="C155" s="125" t="s">
        <v>954</v>
      </c>
      <c r="E155" s="305"/>
      <c r="F155" s="198"/>
    </row>
    <row r="156" spans="1:6" ht="14.25">
      <c r="A156" s="122">
        <v>151</v>
      </c>
      <c r="B156" s="124" t="s">
        <v>765</v>
      </c>
      <c r="C156" s="125" t="s">
        <v>1763</v>
      </c>
      <c r="E156" s="306"/>
      <c r="F156" s="198"/>
    </row>
    <row r="157" spans="1:6" ht="14.25">
      <c r="A157" s="122">
        <v>152</v>
      </c>
      <c r="B157" s="124" t="s">
        <v>766</v>
      </c>
      <c r="C157" s="125" t="s">
        <v>1764</v>
      </c>
      <c r="E157" s="306"/>
      <c r="F157" s="198"/>
    </row>
    <row r="158" spans="1:6" ht="14.25">
      <c r="A158" s="122">
        <v>153</v>
      </c>
      <c r="B158" s="124" t="s">
        <v>767</v>
      </c>
      <c r="C158" s="125" t="s">
        <v>1044</v>
      </c>
      <c r="E158" s="306"/>
      <c r="F158" s="198"/>
    </row>
    <row r="159" spans="1:6" ht="14.25">
      <c r="A159" s="122">
        <v>154</v>
      </c>
      <c r="B159" s="124" t="s">
        <v>768</v>
      </c>
      <c r="C159" s="125" t="s">
        <v>1045</v>
      </c>
      <c r="E159" s="306"/>
      <c r="F159" s="198"/>
    </row>
    <row r="160" spans="1:6" ht="14.25">
      <c r="A160" s="255">
        <v>155</v>
      </c>
      <c r="B160" s="124" t="s">
        <v>1765</v>
      </c>
      <c r="C160" s="125" t="s">
        <v>1766</v>
      </c>
      <c r="E160" s="306"/>
      <c r="F160" s="198"/>
    </row>
    <row r="161" spans="1:6" ht="14.25">
      <c r="A161" s="255">
        <v>156</v>
      </c>
      <c r="B161" s="124" t="s">
        <v>1767</v>
      </c>
      <c r="C161" s="125" t="s">
        <v>1768</v>
      </c>
      <c r="E161" s="306"/>
      <c r="F161" s="198"/>
    </row>
    <row r="162" spans="1:6" ht="14.25">
      <c r="A162" s="255"/>
      <c r="B162" s="124"/>
      <c r="C162" s="125"/>
      <c r="E162" s="306"/>
      <c r="F162" s="198"/>
    </row>
    <row r="163" spans="1:6" ht="14.25">
      <c r="A163" s="255"/>
      <c r="B163" s="124"/>
      <c r="C163" s="125"/>
      <c r="E163" s="306"/>
      <c r="F163" s="198"/>
    </row>
    <row r="164" spans="1:6" ht="14.25">
      <c r="A164" s="122"/>
      <c r="B164" s="124"/>
      <c r="C164" s="125"/>
      <c r="E164" s="306"/>
      <c r="F164" s="198"/>
    </row>
    <row r="165" spans="1:6" ht="14.25">
      <c r="A165" s="256">
        <v>200</v>
      </c>
      <c r="B165" s="124" t="s">
        <v>1551</v>
      </c>
      <c r="C165" s="125" t="s">
        <v>1769</v>
      </c>
      <c r="E165" s="306"/>
      <c r="F165" s="198"/>
    </row>
  </sheetData>
  <mergeCells count="3">
    <mergeCell ref="A3:A5"/>
    <mergeCell ref="B3:B5"/>
    <mergeCell ref="C3:C5"/>
  </mergeCells>
  <phoneticPr fontId="4"/>
  <conditionalFormatting sqref="A6:A157">
    <cfRule type="duplicateValues" dxfId="56" priority="4"/>
  </conditionalFormatting>
  <conditionalFormatting sqref="A158">
    <cfRule type="duplicateValues" dxfId="55" priority="3"/>
  </conditionalFormatting>
  <conditionalFormatting sqref="A159">
    <cfRule type="duplicateValues" dxfId="54" priority="2"/>
  </conditionalFormatting>
  <conditionalFormatting sqref="A160:A164">
    <cfRule type="duplicateValues" dxfId="53" priority="38"/>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EB4B-B9F4-450C-BB80-5CB54E0CB8AF}">
  <sheetPr codeName="Sheet7"/>
  <dimension ref="A1:V43"/>
  <sheetViews>
    <sheetView view="pageLayout" zoomScaleNormal="100" workbookViewId="0">
      <selection activeCell="P5" sqref="P5"/>
    </sheetView>
  </sheetViews>
  <sheetFormatPr defaultRowHeight="13.5"/>
  <cols>
    <col min="1" max="7" width="6.875" customWidth="1"/>
    <col min="8" max="8" width="4.5" customWidth="1"/>
    <col min="9" max="9" width="2.25" customWidth="1"/>
    <col min="10" max="10" width="6.875" customWidth="1"/>
    <col min="11" max="11" width="4.5" customWidth="1"/>
    <col min="12" max="12" width="2.25" customWidth="1"/>
    <col min="13" max="16" width="6.875" customWidth="1"/>
    <col min="17" max="19" width="2.75" customWidth="1"/>
    <col min="20" max="22" width="5.625" customWidth="1"/>
  </cols>
  <sheetData>
    <row r="1" spans="1:22" ht="5.0999999999999996" customHeight="1" thickBot="1"/>
    <row r="2" spans="1:22" ht="16.5" customHeight="1">
      <c r="A2" s="609"/>
      <c r="B2" s="609"/>
      <c r="C2" s="609"/>
      <c r="D2" s="609"/>
      <c r="E2" s="609"/>
      <c r="F2" s="609"/>
      <c r="M2" s="106" t="s">
        <v>578</v>
      </c>
      <c r="N2" s="107">
        <f>'実施報告書①(定期)'!O1</f>
        <v>2025</v>
      </c>
      <c r="O2" s="108" t="s">
        <v>579</v>
      </c>
      <c r="P2" s="253">
        <f>INDEX(請求書等医療機関一覧用!A:B,MATCH(T4,請求書等医療機関一覧用!B:B,0),1)</f>
        <v>200</v>
      </c>
      <c r="Q2" s="109"/>
      <c r="R2" s="109"/>
      <c r="T2" s="593" t="s">
        <v>580</v>
      </c>
      <c r="U2" s="594"/>
      <c r="V2" s="595"/>
    </row>
    <row r="3" spans="1:22" ht="9.6" customHeight="1" thickBot="1">
      <c r="A3" s="538" t="str">
        <f>'請求書(定期)'!B1</f>
        <v>令和７年度
(2025年度)</v>
      </c>
      <c r="B3" s="538"/>
      <c r="D3" s="126"/>
      <c r="F3" s="41"/>
      <c r="G3" s="41"/>
      <c r="H3" s="41"/>
      <c r="I3" s="41"/>
      <c r="J3" s="41"/>
      <c r="K3" s="41"/>
      <c r="M3" s="68"/>
      <c r="N3" s="68"/>
      <c r="T3" s="596"/>
      <c r="U3" s="597"/>
      <c r="V3" s="598"/>
    </row>
    <row r="4" spans="1:22" ht="26.1" customHeight="1">
      <c r="A4" s="538"/>
      <c r="B4" s="538"/>
      <c r="C4" s="539" t="s">
        <v>777</v>
      </c>
      <c r="D4" s="539"/>
      <c r="E4" s="539"/>
      <c r="F4" s="539"/>
      <c r="G4" s="539"/>
      <c r="H4" s="539"/>
      <c r="I4" s="539"/>
      <c r="J4" s="539"/>
      <c r="K4" s="539"/>
      <c r="L4" s="539"/>
      <c r="M4" s="539"/>
      <c r="N4" s="539"/>
      <c r="O4" s="539"/>
      <c r="P4" s="69"/>
      <c r="Q4" s="69"/>
      <c r="R4" s="69"/>
      <c r="S4" s="69"/>
      <c r="T4" s="599" t="s">
        <v>1724</v>
      </c>
      <c r="U4" s="600"/>
      <c r="V4" s="601"/>
    </row>
    <row r="5" spans="1:22" ht="26.1" customHeight="1" thickBot="1">
      <c r="A5" s="127"/>
      <c r="B5" s="127"/>
      <c r="C5" s="117"/>
      <c r="D5" s="117" t="s">
        <v>520</v>
      </c>
      <c r="E5" s="563"/>
      <c r="F5" s="563"/>
      <c r="G5" s="41" t="s">
        <v>521</v>
      </c>
      <c r="H5" s="563"/>
      <c r="I5" s="563"/>
      <c r="J5" s="539" t="s">
        <v>778</v>
      </c>
      <c r="K5" s="539"/>
      <c r="L5" s="539"/>
      <c r="M5" s="41"/>
      <c r="N5" s="41"/>
      <c r="O5" s="117"/>
      <c r="P5" s="69"/>
      <c r="Q5" s="69"/>
      <c r="R5" s="69"/>
      <c r="S5" s="69"/>
      <c r="T5" s="602"/>
      <c r="U5" s="603"/>
      <c r="V5" s="604"/>
    </row>
    <row r="6" spans="1:22" ht="9.6" customHeight="1">
      <c r="A6" s="70"/>
      <c r="C6" s="71"/>
      <c r="D6" s="71"/>
      <c r="E6" s="71"/>
      <c r="F6" s="71"/>
      <c r="G6" s="71"/>
      <c r="H6" s="71"/>
      <c r="I6" s="71"/>
      <c r="J6" s="71"/>
      <c r="K6" s="71"/>
      <c r="L6" s="71"/>
      <c r="M6" s="71"/>
      <c r="N6" s="71"/>
      <c r="O6" s="71"/>
      <c r="P6" s="71"/>
      <c r="Q6" s="71"/>
      <c r="R6" s="71"/>
      <c r="S6" s="71"/>
      <c r="T6" s="203"/>
      <c r="U6" s="203"/>
      <c r="V6" s="203"/>
    </row>
    <row r="7" spans="1:22" ht="23.1" customHeight="1">
      <c r="A7" s="128"/>
      <c r="B7" s="129"/>
      <c r="C7" s="130"/>
      <c r="D7" s="592" t="s">
        <v>780</v>
      </c>
      <c r="E7" s="592"/>
      <c r="F7" s="592"/>
      <c r="G7" s="592"/>
      <c r="H7" s="592"/>
      <c r="I7" s="592"/>
      <c r="J7" s="592"/>
      <c r="K7" s="592"/>
      <c r="L7" s="592"/>
      <c r="M7" s="130" t="s">
        <v>781</v>
      </c>
      <c r="N7" s="130"/>
      <c r="O7" s="130"/>
      <c r="P7" s="130"/>
      <c r="Q7" s="130"/>
      <c r="R7" s="130"/>
      <c r="S7" s="130"/>
      <c r="T7" s="203"/>
      <c r="U7" s="203"/>
      <c r="V7" s="203"/>
    </row>
    <row r="8" spans="1:22" ht="9.6" customHeight="1">
      <c r="L8" s="131"/>
      <c r="T8" s="20"/>
    </row>
    <row r="9" spans="1:22" ht="8.1" customHeight="1">
      <c r="C9" s="605" t="s">
        <v>524</v>
      </c>
      <c r="D9" s="605"/>
      <c r="E9" s="605"/>
      <c r="F9" s="605"/>
      <c r="G9" s="605"/>
      <c r="H9" s="607">
        <f>M18</f>
        <v>0</v>
      </c>
      <c r="I9" s="607"/>
      <c r="J9" s="607"/>
      <c r="K9" s="607"/>
      <c r="L9" s="607"/>
      <c r="M9" s="607"/>
      <c r="N9" s="607"/>
    </row>
    <row r="10" spans="1:22" ht="15" customHeight="1">
      <c r="C10" s="606"/>
      <c r="D10" s="606"/>
      <c r="E10" s="606"/>
      <c r="F10" s="606"/>
      <c r="G10" s="606"/>
      <c r="H10" s="608"/>
      <c r="I10" s="608"/>
      <c r="J10" s="608"/>
      <c r="K10" s="608"/>
      <c r="L10" s="608"/>
      <c r="M10" s="608"/>
      <c r="N10" s="608"/>
    </row>
    <row r="11" spans="1:22" ht="8.1" customHeight="1">
      <c r="A11" s="132"/>
      <c r="B11" s="9"/>
      <c r="C11" s="9"/>
      <c r="D11" s="9"/>
      <c r="E11" s="9"/>
      <c r="F11" s="9"/>
      <c r="G11" s="9"/>
      <c r="H11" s="9"/>
      <c r="I11" s="9"/>
      <c r="J11" s="9"/>
      <c r="K11" s="9"/>
      <c r="L11" s="9"/>
      <c r="M11" s="9"/>
      <c r="N11" s="9"/>
      <c r="O11" s="23"/>
      <c r="P11" s="20"/>
      <c r="Q11" s="20"/>
      <c r="R11" s="20"/>
      <c r="S11" s="20"/>
    </row>
    <row r="12" spans="1:22" ht="15" customHeight="1">
      <c r="C12" s="529" t="s">
        <v>782</v>
      </c>
      <c r="D12" s="461"/>
      <c r="E12" s="461"/>
      <c r="F12" s="457"/>
      <c r="G12" s="507" t="s">
        <v>783</v>
      </c>
      <c r="H12" s="507"/>
      <c r="I12" s="507"/>
      <c r="J12" s="610" t="s">
        <v>784</v>
      </c>
      <c r="K12" s="610"/>
      <c r="L12" s="610"/>
      <c r="M12" s="610" t="s">
        <v>785</v>
      </c>
      <c r="N12" s="610"/>
    </row>
    <row r="13" spans="1:22" ht="15" customHeight="1">
      <c r="C13" s="530"/>
      <c r="D13" s="550"/>
      <c r="E13" s="550"/>
      <c r="F13" s="531"/>
      <c r="G13" s="507"/>
      <c r="H13" s="507"/>
      <c r="I13" s="507"/>
      <c r="J13" s="610"/>
      <c r="K13" s="610"/>
      <c r="L13" s="610"/>
      <c r="M13" s="610"/>
      <c r="N13" s="610"/>
    </row>
    <row r="14" spans="1:22" ht="36" customHeight="1">
      <c r="C14" s="421" t="s">
        <v>786</v>
      </c>
      <c r="D14" s="423"/>
      <c r="E14" s="611" t="s">
        <v>787</v>
      </c>
      <c r="F14" s="612"/>
      <c r="G14" s="613"/>
      <c r="H14" s="614"/>
      <c r="I14" s="133" t="s">
        <v>788</v>
      </c>
      <c r="J14" s="615" t="s">
        <v>1580</v>
      </c>
      <c r="K14" s="616"/>
      <c r="L14" s="617"/>
      <c r="M14" s="618">
        <f>G14*J15</f>
        <v>0</v>
      </c>
      <c r="N14" s="618"/>
    </row>
    <row r="15" spans="1:22" ht="36" customHeight="1">
      <c r="C15" s="427"/>
      <c r="D15" s="428"/>
      <c r="E15" s="619" t="s">
        <v>789</v>
      </c>
      <c r="F15" s="620"/>
      <c r="G15" s="613"/>
      <c r="H15" s="614"/>
      <c r="I15" s="133" t="s">
        <v>788</v>
      </c>
      <c r="J15" s="621">
        <f>H7</f>
        <v>0</v>
      </c>
      <c r="K15" s="622"/>
      <c r="L15" s="134" t="s">
        <v>790</v>
      </c>
      <c r="M15" s="618">
        <f>G15*J15</f>
        <v>0</v>
      </c>
      <c r="N15" s="618"/>
    </row>
    <row r="16" spans="1:22" ht="36" customHeight="1">
      <c r="C16" s="529" t="s">
        <v>791</v>
      </c>
      <c r="D16" s="457"/>
      <c r="E16" s="619" t="s">
        <v>792</v>
      </c>
      <c r="F16" s="620"/>
      <c r="G16" s="613"/>
      <c r="H16" s="614"/>
      <c r="I16" s="133" t="s">
        <v>788</v>
      </c>
      <c r="J16" s="623">
        <v>2000</v>
      </c>
      <c r="K16" s="624"/>
      <c r="L16" s="625"/>
      <c r="M16" s="618">
        <f>G16*J16</f>
        <v>0</v>
      </c>
      <c r="N16" s="618"/>
    </row>
    <row r="17" spans="1:20" ht="36" customHeight="1" thickBot="1">
      <c r="C17" s="643"/>
      <c r="D17" s="644"/>
      <c r="E17" s="639" t="s">
        <v>793</v>
      </c>
      <c r="F17" s="640"/>
      <c r="G17" s="641"/>
      <c r="H17" s="642"/>
      <c r="I17" s="133" t="s">
        <v>788</v>
      </c>
      <c r="J17" s="626"/>
      <c r="K17" s="627"/>
      <c r="L17" s="628"/>
      <c r="M17" s="618">
        <f>G17*J16</f>
        <v>0</v>
      </c>
      <c r="N17" s="618"/>
    </row>
    <row r="18" spans="1:20" ht="36" customHeight="1" thickBot="1">
      <c r="C18" s="629" t="s">
        <v>610</v>
      </c>
      <c r="D18" s="630"/>
      <c r="E18" s="630"/>
      <c r="F18" s="631"/>
      <c r="G18" s="632">
        <f>SUM(G14:I17)</f>
        <v>0</v>
      </c>
      <c r="H18" s="633"/>
      <c r="I18" s="634"/>
      <c r="J18" s="635"/>
      <c r="K18" s="636"/>
      <c r="L18" s="636"/>
      <c r="M18" s="637">
        <f>SUM(M14:N17)</f>
        <v>0</v>
      </c>
      <c r="N18" s="638"/>
    </row>
    <row r="19" spans="1:20" ht="13.5" customHeight="1">
      <c r="A19" s="103"/>
      <c r="B19" s="103"/>
      <c r="C19" s="135"/>
      <c r="D19" s="135"/>
      <c r="E19" s="135"/>
      <c r="F19" s="135"/>
      <c r="G19" s="136"/>
      <c r="H19" s="136"/>
      <c r="I19" s="136"/>
      <c r="J19" s="136"/>
      <c r="K19" s="136"/>
      <c r="L19" s="136"/>
      <c r="M19" s="137"/>
      <c r="N19" s="137"/>
      <c r="O19" s="138"/>
      <c r="P19" s="138"/>
      <c r="Q19" s="138"/>
      <c r="R19" s="138"/>
      <c r="S19" s="138"/>
    </row>
    <row r="20" spans="1:20" ht="21.6" customHeight="1">
      <c r="A20" s="645" t="s">
        <v>794</v>
      </c>
      <c r="B20" s="646"/>
      <c r="C20" s="646"/>
      <c r="D20" s="646"/>
      <c r="E20" s="646"/>
      <c r="F20" s="646"/>
      <c r="G20" s="646"/>
      <c r="H20" s="646"/>
      <c r="I20" s="646"/>
      <c r="J20" s="646"/>
      <c r="K20" s="646"/>
      <c r="L20" s="646"/>
      <c r="M20" s="646"/>
      <c r="N20" s="646"/>
      <c r="O20" s="646"/>
      <c r="P20" s="646"/>
      <c r="Q20" s="140"/>
      <c r="R20" s="140"/>
      <c r="S20" s="138"/>
    </row>
    <row r="21" spans="1:20" ht="6.6" customHeight="1">
      <c r="A21" s="139"/>
      <c r="B21" s="140"/>
      <c r="C21" s="140"/>
      <c r="D21" s="140"/>
      <c r="E21" s="140"/>
      <c r="F21" s="140"/>
      <c r="G21" s="140"/>
      <c r="H21" s="140"/>
      <c r="I21" s="140"/>
      <c r="J21" s="140"/>
      <c r="K21" s="140"/>
      <c r="L21" s="140"/>
      <c r="M21" s="140"/>
      <c r="N21" s="140"/>
      <c r="O21" s="140"/>
      <c r="P21" s="140"/>
      <c r="Q21" s="140"/>
      <c r="R21" s="140"/>
      <c r="S21" s="138"/>
    </row>
    <row r="22" spans="1:20" ht="21" customHeight="1">
      <c r="A22" s="141" t="s">
        <v>795</v>
      </c>
      <c r="B22" s="9"/>
      <c r="C22" s="9"/>
      <c r="D22" s="9"/>
      <c r="E22" s="9"/>
      <c r="F22" s="9"/>
      <c r="G22" s="9"/>
      <c r="H22" s="9"/>
      <c r="I22" s="9"/>
      <c r="J22" s="9"/>
      <c r="K22" s="9"/>
      <c r="L22" s="9"/>
      <c r="M22" s="9"/>
      <c r="N22" s="9"/>
      <c r="O22" s="23"/>
      <c r="P22" s="20"/>
      <c r="Q22" s="20"/>
      <c r="R22" s="20"/>
      <c r="S22" s="20"/>
      <c r="T22" s="20"/>
    </row>
    <row r="23" spans="1:20" ht="21" customHeight="1">
      <c r="A23" s="141" t="s">
        <v>796</v>
      </c>
      <c r="B23" s="9"/>
      <c r="C23" s="9"/>
      <c r="D23" s="9"/>
      <c r="E23" s="9"/>
      <c r="F23" s="9"/>
      <c r="G23" s="9"/>
      <c r="H23" s="9"/>
      <c r="I23" s="9"/>
      <c r="J23" s="9"/>
      <c r="K23" s="9"/>
      <c r="L23" s="9"/>
      <c r="M23" s="9"/>
      <c r="N23" s="9"/>
      <c r="O23" s="23"/>
      <c r="P23" s="20"/>
      <c r="Q23" s="20"/>
      <c r="R23" s="20"/>
      <c r="S23" s="20"/>
      <c r="T23" s="23"/>
    </row>
    <row r="24" spans="1:20" ht="21" customHeight="1">
      <c r="A24" s="142" t="s">
        <v>797</v>
      </c>
      <c r="B24" s="9"/>
      <c r="C24" s="9"/>
      <c r="D24" s="9"/>
      <c r="E24" s="9"/>
      <c r="F24" s="9"/>
      <c r="G24" s="9"/>
      <c r="H24" s="9"/>
      <c r="I24" s="9"/>
      <c r="J24" s="9"/>
      <c r="K24" s="9"/>
      <c r="L24" s="9"/>
      <c r="M24" s="9"/>
      <c r="N24" s="9"/>
      <c r="O24" s="23"/>
      <c r="P24" s="20"/>
      <c r="Q24" s="20"/>
      <c r="R24" s="20"/>
      <c r="S24" s="20"/>
    </row>
    <row r="25" spans="1:20" ht="21" customHeight="1">
      <c r="A25" s="132" t="s">
        <v>798</v>
      </c>
      <c r="B25" s="9"/>
      <c r="C25" s="9"/>
      <c r="D25" s="9"/>
      <c r="E25" s="9"/>
      <c r="F25" s="9"/>
      <c r="G25" s="9"/>
      <c r="H25" s="9"/>
      <c r="I25" s="9"/>
      <c r="J25" s="9"/>
      <c r="K25" s="9"/>
      <c r="L25" s="9"/>
      <c r="M25" s="9"/>
      <c r="N25" s="9"/>
      <c r="O25" s="23"/>
      <c r="P25" s="20"/>
      <c r="Q25" s="20"/>
      <c r="R25" s="20"/>
      <c r="S25" s="20"/>
    </row>
    <row r="26" spans="1:20" ht="21" customHeight="1">
      <c r="A26" s="132" t="s">
        <v>799</v>
      </c>
      <c r="B26" s="9"/>
      <c r="C26" s="9"/>
      <c r="D26" s="9"/>
      <c r="E26" s="9"/>
      <c r="F26" s="9"/>
      <c r="G26" s="9"/>
      <c r="H26" s="9"/>
      <c r="I26" s="9"/>
      <c r="J26" s="9"/>
      <c r="K26" s="9"/>
      <c r="L26" s="9"/>
      <c r="M26" s="9"/>
      <c r="N26" s="9"/>
      <c r="O26" s="23"/>
      <c r="P26" s="20"/>
      <c r="Q26" s="20"/>
      <c r="R26" s="20"/>
      <c r="S26" s="20"/>
    </row>
    <row r="27" spans="1:20" ht="21" customHeight="1">
      <c r="A27" s="132" t="s">
        <v>800</v>
      </c>
      <c r="B27" s="9"/>
      <c r="C27" s="9"/>
      <c r="D27" s="9"/>
      <c r="E27" s="9"/>
      <c r="F27" s="9"/>
      <c r="G27" s="9"/>
      <c r="H27" s="9"/>
      <c r="I27" s="9"/>
      <c r="J27" s="9"/>
      <c r="K27" s="9"/>
      <c r="L27" s="9"/>
      <c r="M27" s="9"/>
      <c r="N27" s="9"/>
      <c r="O27" s="23"/>
      <c r="P27" s="20"/>
      <c r="Q27" s="20"/>
      <c r="R27" s="20"/>
      <c r="S27" s="20"/>
    </row>
    <row r="28" spans="1:20" ht="19.5" customHeight="1">
      <c r="A28" s="19" t="s">
        <v>557</v>
      </c>
      <c r="B28" s="19"/>
      <c r="C28" s="19"/>
      <c r="D28" s="19"/>
      <c r="F28" s="20"/>
      <c r="G28" s="20"/>
      <c r="H28" s="20"/>
      <c r="I28" s="20"/>
      <c r="J28" s="20"/>
      <c r="K28" s="20"/>
      <c r="L28" s="20"/>
      <c r="M28" s="20"/>
      <c r="N28" s="20"/>
      <c r="O28" s="20"/>
      <c r="P28" s="20"/>
      <c r="Q28" s="20"/>
      <c r="R28" s="20"/>
      <c r="S28" s="20"/>
    </row>
    <row r="29" spans="1:20" ht="20.100000000000001" customHeight="1">
      <c r="A29" s="570"/>
      <c r="B29" s="570"/>
      <c r="C29" s="21" t="s">
        <v>521</v>
      </c>
      <c r="D29" s="22"/>
      <c r="E29" s="21" t="s">
        <v>558</v>
      </c>
      <c r="F29" s="22"/>
      <c r="G29" s="21" t="s">
        <v>559</v>
      </c>
      <c r="H29" s="21"/>
      <c r="I29" s="21"/>
      <c r="J29" s="23"/>
      <c r="K29" s="23"/>
      <c r="L29" s="23"/>
      <c r="M29" s="23"/>
      <c r="N29" s="23"/>
      <c r="O29" s="23"/>
      <c r="P29" s="23"/>
      <c r="Q29" s="23"/>
      <c r="R29" s="23"/>
      <c r="S29" s="23"/>
    </row>
    <row r="30" spans="1:20" ht="18.600000000000001" customHeight="1">
      <c r="A30" s="23"/>
      <c r="B30" s="23"/>
      <c r="C30" s="23"/>
      <c r="D30" s="23"/>
      <c r="E30" s="23"/>
      <c r="F30" s="24" t="s">
        <v>560</v>
      </c>
      <c r="G30" s="385" t="str">
        <f ca="1">LEFT(VLOOKUP(T4,INDIRECT('印刷等(編集しない)'!S13),'印刷等(編集しない)'!O13,FALSE),3)&amp;"‐"&amp;RIGHT(VLOOKUP(T4,INDIRECT('印刷等(編集しない)'!S13),'印刷等(編集しない)'!O13,FALSE),4)</f>
        <v>305‐8555</v>
      </c>
      <c r="H30" s="385"/>
      <c r="I30" s="385"/>
      <c r="J30" s="385"/>
      <c r="K30" s="60"/>
      <c r="L30" s="25"/>
      <c r="M30" s="25"/>
      <c r="N30" s="25"/>
      <c r="O30" s="25"/>
    </row>
    <row r="31" spans="1:20" ht="18.600000000000001" customHeight="1">
      <c r="A31" s="23"/>
      <c r="B31" s="23"/>
      <c r="C31" s="23"/>
      <c r="D31" s="404" t="s">
        <v>561</v>
      </c>
      <c r="E31" s="404"/>
      <c r="F31" s="648" t="str">
        <f ca="1">VLOOKUP(T4,INDIRECT('印刷等(編集しない)'!S13),'印刷等(編集しない)'!P13,FALSE)</f>
        <v>つくば市研究学園一丁目１番地１</v>
      </c>
      <c r="G31" s="648"/>
      <c r="H31" s="648"/>
      <c r="I31" s="648"/>
      <c r="J31" s="648"/>
      <c r="K31" s="648"/>
      <c r="L31" s="648"/>
      <c r="M31" s="648"/>
      <c r="N31" s="648"/>
      <c r="O31" s="648"/>
    </row>
    <row r="32" spans="1:20" ht="19.5" customHeight="1">
      <c r="A32" s="23"/>
      <c r="B32" s="23"/>
      <c r="C32" s="23"/>
      <c r="D32" s="23"/>
      <c r="E32" s="23"/>
      <c r="F32" s="23"/>
      <c r="G32" s="23"/>
      <c r="H32" s="23"/>
      <c r="I32" s="23"/>
      <c r="J32" s="23"/>
      <c r="K32" s="23"/>
      <c r="L32" s="23"/>
      <c r="M32" s="143"/>
      <c r="N32" s="649" t="s">
        <v>562</v>
      </c>
      <c r="O32" s="649"/>
    </row>
    <row r="33" spans="1:22" ht="21">
      <c r="D33" s="27" t="s">
        <v>563</v>
      </c>
      <c r="E33" s="27"/>
      <c r="F33" s="576" t="str">
        <f ca="1">VLOOKUP(T4,INDIRECT('印刷等(編集しない)'!S13),'印刷等(編集しない)'!Q13,FALSE)</f>
        <v>つくば市健康増進課</v>
      </c>
      <c r="G33" s="576"/>
      <c r="H33" s="576"/>
      <c r="I33" s="576"/>
      <c r="J33" s="576"/>
      <c r="K33" s="576"/>
      <c r="L33" s="576"/>
      <c r="M33" s="576"/>
      <c r="N33" s="378" t="str">
        <f>T4</f>
        <v>000</v>
      </c>
      <c r="O33" s="379"/>
      <c r="T33" s="20"/>
    </row>
    <row r="34" spans="1:22" ht="6" customHeight="1">
      <c r="G34" s="144"/>
      <c r="H34" s="144"/>
      <c r="I34" s="144"/>
      <c r="J34" s="144"/>
      <c r="K34" s="144"/>
      <c r="L34" s="144"/>
      <c r="M34" s="29"/>
      <c r="N34" s="29"/>
      <c r="T34" s="20"/>
    </row>
    <row r="35" spans="1:22" ht="21" customHeight="1">
      <c r="D35" s="27" t="s">
        <v>564</v>
      </c>
      <c r="E35" s="27"/>
      <c r="F35" s="647"/>
      <c r="G35" s="647"/>
      <c r="H35" s="647"/>
      <c r="I35" s="647"/>
      <c r="J35" s="647"/>
      <c r="K35" s="647"/>
      <c r="L35" s="647"/>
      <c r="M35" s="647"/>
      <c r="N35" s="52"/>
      <c r="O35" s="30"/>
      <c r="T35" s="9"/>
      <c r="U35" s="9"/>
      <c r="V35" s="9"/>
    </row>
    <row r="36" spans="1:22" ht="18" customHeight="1">
      <c r="D36" s="31" t="s">
        <v>565</v>
      </c>
      <c r="E36" s="31"/>
      <c r="F36" s="32"/>
      <c r="G36" s="397" t="str">
        <f ca="1">VLOOKUP(T4,INDIRECT('印刷等(編集しない)'!S13),'印刷等(編集しない)'!R13,FALSE)</f>
        <v>883-1111</v>
      </c>
      <c r="H36" s="397"/>
      <c r="I36" s="397"/>
      <c r="J36" s="397"/>
      <c r="K36" s="397"/>
      <c r="L36" s="397"/>
      <c r="M36" s="59"/>
      <c r="N36" s="59"/>
      <c r="O36" s="34"/>
      <c r="T36" s="20"/>
    </row>
    <row r="37" spans="1:22" ht="5.0999999999999996" customHeight="1">
      <c r="A37" s="132"/>
      <c r="B37" s="9"/>
      <c r="C37" s="9"/>
      <c r="D37" s="9"/>
      <c r="E37" s="9"/>
      <c r="F37" s="9"/>
      <c r="G37" s="9"/>
      <c r="H37" s="9"/>
      <c r="I37" s="9"/>
      <c r="J37" s="9"/>
      <c r="K37" s="9"/>
      <c r="L37" s="9"/>
      <c r="M37" s="9"/>
      <c r="N37" s="9"/>
      <c r="O37" s="23"/>
      <c r="P37" s="20"/>
      <c r="Q37" s="20"/>
      <c r="R37" s="20"/>
      <c r="S37" s="20"/>
      <c r="T37" s="20"/>
    </row>
    <row r="38" spans="1:22" ht="18" customHeight="1">
      <c r="A38" s="19" t="s">
        <v>566</v>
      </c>
      <c r="B38" s="9"/>
      <c r="C38" s="9"/>
      <c r="D38" s="9"/>
      <c r="E38" s="9"/>
      <c r="F38" s="9"/>
      <c r="G38" s="9"/>
      <c r="H38" s="9"/>
      <c r="I38" s="9"/>
      <c r="J38" s="9"/>
      <c r="K38" s="9"/>
      <c r="L38" s="9"/>
      <c r="M38" s="9"/>
      <c r="N38" s="9"/>
      <c r="O38" s="23"/>
      <c r="P38" s="20"/>
      <c r="Q38" s="20"/>
      <c r="R38" s="20"/>
      <c r="S38" s="20"/>
    </row>
    <row r="39" spans="1:22" ht="9.6" customHeight="1">
      <c r="A39" s="19"/>
      <c r="B39" s="9"/>
      <c r="C39" s="9"/>
      <c r="D39" s="9"/>
      <c r="E39" s="9"/>
      <c r="F39" s="9"/>
      <c r="G39" s="9"/>
      <c r="H39" s="9"/>
      <c r="I39" s="9"/>
      <c r="J39" s="9"/>
      <c r="K39" s="9"/>
      <c r="L39" s="9"/>
      <c r="M39" s="9"/>
      <c r="N39" s="9"/>
      <c r="O39" s="23"/>
      <c r="P39" s="20"/>
      <c r="Q39" s="20"/>
      <c r="R39" s="20"/>
      <c r="S39" s="20"/>
    </row>
    <row r="40" spans="1:22" ht="18" customHeight="1">
      <c r="A40" s="36" t="s">
        <v>567</v>
      </c>
      <c r="B40" s="36"/>
      <c r="C40" s="36"/>
      <c r="D40" s="36"/>
      <c r="O40" s="20"/>
      <c r="P40" s="9"/>
      <c r="Q40" s="9"/>
      <c r="R40" s="9"/>
      <c r="S40" s="9"/>
    </row>
    <row r="41" spans="1:22" ht="18" customHeight="1">
      <c r="A41" s="56" t="s">
        <v>801</v>
      </c>
      <c r="B41" s="9"/>
      <c r="C41" s="9"/>
      <c r="D41" s="9"/>
      <c r="E41" s="9"/>
      <c r="F41" s="9"/>
      <c r="G41" s="9"/>
      <c r="H41" s="9"/>
      <c r="I41" s="9"/>
      <c r="J41" s="9"/>
      <c r="K41" s="9"/>
      <c r="L41" s="9"/>
      <c r="M41" s="9"/>
      <c r="N41" s="9"/>
      <c r="O41" s="23"/>
      <c r="P41" s="20"/>
      <c r="Q41" s="20"/>
      <c r="R41" s="20"/>
      <c r="S41" s="20"/>
    </row>
    <row r="42" spans="1:22" ht="18" customHeight="1">
      <c r="A42" s="56" t="s">
        <v>802</v>
      </c>
      <c r="B42" s="9"/>
      <c r="C42" s="9"/>
      <c r="D42" s="9"/>
      <c r="E42" s="9"/>
      <c r="F42" s="9"/>
      <c r="G42" s="9"/>
      <c r="H42" s="9"/>
      <c r="I42" s="9"/>
      <c r="J42" s="9"/>
      <c r="K42" s="9"/>
      <c r="L42" s="9"/>
      <c r="M42" s="9"/>
      <c r="N42" s="9"/>
      <c r="O42" s="23"/>
      <c r="P42" s="20"/>
      <c r="Q42" s="20"/>
      <c r="R42" s="20"/>
      <c r="S42" s="20"/>
    </row>
    <row r="43" spans="1:22" ht="18" customHeight="1">
      <c r="A43" s="56" t="s">
        <v>569</v>
      </c>
      <c r="B43" s="103"/>
      <c r="C43" s="145"/>
      <c r="D43" s="145"/>
      <c r="E43" s="145"/>
      <c r="F43" s="145"/>
      <c r="G43" s="145"/>
      <c r="H43" s="145"/>
      <c r="I43" s="145"/>
      <c r="J43" s="145"/>
      <c r="K43" s="145"/>
      <c r="L43" s="145"/>
      <c r="M43" s="105"/>
      <c r="N43" s="105"/>
    </row>
  </sheetData>
  <mergeCells count="47">
    <mergeCell ref="A20:P20"/>
    <mergeCell ref="F35:M35"/>
    <mergeCell ref="G36:L36"/>
    <mergeCell ref="G30:J30"/>
    <mergeCell ref="D31:E31"/>
    <mergeCell ref="F31:O31"/>
    <mergeCell ref="N32:O32"/>
    <mergeCell ref="F33:M33"/>
    <mergeCell ref="N33:O33"/>
    <mergeCell ref="A29:B29"/>
    <mergeCell ref="J16:L17"/>
    <mergeCell ref="C18:F18"/>
    <mergeCell ref="G18:I18"/>
    <mergeCell ref="J18:L18"/>
    <mergeCell ref="M18:N18"/>
    <mergeCell ref="M16:N16"/>
    <mergeCell ref="E17:F17"/>
    <mergeCell ref="G17:H17"/>
    <mergeCell ref="M17:N17"/>
    <mergeCell ref="C16:D17"/>
    <mergeCell ref="E16:F16"/>
    <mergeCell ref="G16:H16"/>
    <mergeCell ref="C12:F13"/>
    <mergeCell ref="G12:I13"/>
    <mergeCell ref="J12:L13"/>
    <mergeCell ref="M12:N13"/>
    <mergeCell ref="C14:D15"/>
    <mergeCell ref="E14:F14"/>
    <mergeCell ref="G14:H14"/>
    <mergeCell ref="J14:L14"/>
    <mergeCell ref="M14:N14"/>
    <mergeCell ref="E15:F15"/>
    <mergeCell ref="G15:H15"/>
    <mergeCell ref="J15:K15"/>
    <mergeCell ref="M15:N15"/>
    <mergeCell ref="D7:G7"/>
    <mergeCell ref="H7:L7"/>
    <mergeCell ref="T2:V3"/>
    <mergeCell ref="T4:V5"/>
    <mergeCell ref="C9:G10"/>
    <mergeCell ref="H9:N10"/>
    <mergeCell ref="A2:F2"/>
    <mergeCell ref="A3:B4"/>
    <mergeCell ref="C4:O4"/>
    <mergeCell ref="E5:F5"/>
    <mergeCell ref="H5:I5"/>
    <mergeCell ref="J5:L5"/>
  </mergeCells>
  <phoneticPr fontId="4"/>
  <conditionalFormatting sqref="F35">
    <cfRule type="containsBlanks" dxfId="52" priority="1">
      <formula>LEN(TRIM(F35))=0</formula>
    </cfRule>
  </conditionalFormatting>
  <conditionalFormatting sqref="A2:F2">
    <cfRule type="cellIs" dxfId="51" priority="7" operator="equal">
      <formula>0</formula>
    </cfRule>
  </conditionalFormatting>
  <conditionalFormatting sqref="E5:F5">
    <cfRule type="containsBlanks" dxfId="50" priority="6">
      <formula>LEN(TRIM(E5))=0</formula>
    </cfRule>
  </conditionalFormatting>
  <conditionalFormatting sqref="A29:B29 D29 F29">
    <cfRule type="containsBlanks" dxfId="49" priority="5">
      <formula>LEN(TRIM(A29))=0</formula>
    </cfRule>
  </conditionalFormatting>
  <conditionalFormatting sqref="G14:G17">
    <cfRule type="containsBlanks" dxfId="48" priority="4">
      <formula>LEN(TRIM(G14))=0</formula>
    </cfRule>
  </conditionalFormatting>
  <conditionalFormatting sqref="H5">
    <cfRule type="containsBlanks" dxfId="47" priority="3">
      <formula>LEN(TRIM(H5))=0</formula>
    </cfRule>
  </conditionalFormatting>
  <conditionalFormatting sqref="H7">
    <cfRule type="containsBlanks" dxfId="46" priority="2">
      <formula>LEN(TRIM(H7))=0</formula>
    </cfRule>
  </conditionalFormatting>
  <dataValidations count="5">
    <dataValidation type="whole" allowBlank="1" showInputMessage="1" showErrorMessage="1" prompt="該当日を整数で入力" sqref="F29" xr:uid="{426B7049-A7EE-413E-9433-06562B21974D}">
      <formula1>1</formula1>
      <formula2>31</formula2>
    </dataValidation>
    <dataValidation type="whole" operator="greaterThanOrEqual" allowBlank="1" showInputMessage="1" showErrorMessage="1" prompt="単位をつけず整数で入力" sqref="G14:G17 H7" xr:uid="{CF1FB152-F448-453C-8EC1-85E433CEBC4D}">
      <formula1>0</formula1>
    </dataValidation>
    <dataValidation type="whole" operator="greaterThanOrEqual" allowBlank="1" showInputMessage="1" showErrorMessage="1" error="西暦(４桁)で入力" prompt="西暦(４桁)で入力" sqref="E5:F5 A29:B29" xr:uid="{F32BA026-E452-4A40-88FC-991F3D1384E5}">
      <formula1>2019</formula1>
    </dataValidation>
    <dataValidation type="whole" allowBlank="1" showInputMessage="1" showErrorMessage="1" prompt="該当月を整数で入力" sqref="D29 H5" xr:uid="{6A1ECED2-0283-440C-9C41-573AE93F9E6B}">
      <formula1>1</formula1>
      <formula2>12</formula2>
    </dataValidation>
    <dataValidation operator="greaterThanOrEqual" allowBlank="1" showInputMessage="1" showErrorMessage="1" sqref="J15:K15" xr:uid="{11189608-9170-4BE0-B6BF-7D8A160CA53A}"/>
  </dataValidations>
  <pageMargins left="0.51181102362204722" right="0.31496062992125984" top="0.55118110236220474" bottom="0.35433070866141736" header="0.31496062992125984" footer="0.19685039370078741"/>
  <pageSetup paperSize="9" orientation="portrait" r:id="rId1"/>
  <headerFooter>
    <oddFooter>&amp;R市処理：枚数　　　内容　　コード　　　　宛番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67611-7856-4B1E-B545-19224CC510E2}">
  <sheetPr codeName="Sheet8"/>
  <dimension ref="A1:C165"/>
  <sheetViews>
    <sheetView workbookViewId="0">
      <selection activeCell="C6" sqref="C6"/>
    </sheetView>
  </sheetViews>
  <sheetFormatPr defaultRowHeight="13.5"/>
  <cols>
    <col min="1" max="1" width="9" customWidth="1"/>
    <col min="2" max="2" width="12.375" customWidth="1"/>
    <col min="3" max="3" width="53.875" customWidth="1"/>
  </cols>
  <sheetData>
    <row r="1" spans="1:3" ht="21">
      <c r="A1" s="13" t="str">
        <f>つくば市医療機関コード!A1</f>
        <v>つくば市予防接種協力医療機関名簿（令和７年度)</v>
      </c>
      <c r="B1" s="118"/>
      <c r="C1" s="119"/>
    </row>
    <row r="2" spans="1:3" ht="14.25">
      <c r="A2" s="120"/>
      <c r="B2" s="121"/>
      <c r="C2" s="119"/>
    </row>
    <row r="3" spans="1:3">
      <c r="A3" s="585" t="str">
        <f>つくば市医療機関コード!A3</f>
        <v>R７年度整理番号</v>
      </c>
      <c r="B3" s="586" t="s">
        <v>620</v>
      </c>
      <c r="C3" s="589" t="s">
        <v>621</v>
      </c>
    </row>
    <row r="4" spans="1:3">
      <c r="A4" s="585"/>
      <c r="B4" s="587"/>
      <c r="C4" s="590"/>
    </row>
    <row r="5" spans="1:3">
      <c r="A5" s="585"/>
      <c r="B5" s="588"/>
      <c r="C5" s="591"/>
    </row>
    <row r="6" spans="1:3" ht="14.25">
      <c r="A6" s="122">
        <v>1</v>
      </c>
      <c r="B6" s="123" t="s">
        <v>769</v>
      </c>
      <c r="C6" s="125" t="s">
        <v>1694</v>
      </c>
    </row>
    <row r="7" spans="1:3" ht="14.25">
      <c r="A7" s="122">
        <v>3</v>
      </c>
      <c r="B7" s="123" t="s">
        <v>623</v>
      </c>
      <c r="C7" s="125" t="s">
        <v>958</v>
      </c>
    </row>
    <row r="8" spans="1:3" ht="14.25">
      <c r="A8" s="122">
        <v>4</v>
      </c>
      <c r="B8" s="123" t="s">
        <v>624</v>
      </c>
      <c r="C8" s="125" t="s">
        <v>906</v>
      </c>
    </row>
    <row r="9" spans="1:3" ht="14.25">
      <c r="A9" s="255">
        <v>5</v>
      </c>
      <c r="B9" s="123" t="s">
        <v>625</v>
      </c>
      <c r="C9" s="125" t="s">
        <v>876</v>
      </c>
    </row>
    <row r="10" spans="1:3" ht="14.25">
      <c r="A10" s="122">
        <v>6</v>
      </c>
      <c r="B10" s="123" t="s">
        <v>626</v>
      </c>
      <c r="C10" s="125" t="s">
        <v>1747</v>
      </c>
    </row>
    <row r="11" spans="1:3" ht="14.25">
      <c r="A11" s="122">
        <v>7</v>
      </c>
      <c r="B11" s="123" t="s">
        <v>627</v>
      </c>
      <c r="C11" s="125" t="s">
        <v>962</v>
      </c>
    </row>
    <row r="12" spans="1:3" ht="14.25">
      <c r="A12" s="122">
        <v>8</v>
      </c>
      <c r="B12" s="123" t="s">
        <v>628</v>
      </c>
      <c r="C12" s="125" t="s">
        <v>1748</v>
      </c>
    </row>
    <row r="13" spans="1:3" ht="14.25">
      <c r="A13" s="122">
        <v>9</v>
      </c>
      <c r="B13" s="123" t="s">
        <v>629</v>
      </c>
      <c r="C13" s="125" t="s">
        <v>1695</v>
      </c>
    </row>
    <row r="14" spans="1:3" ht="14.25">
      <c r="A14" s="122">
        <v>11</v>
      </c>
      <c r="B14" s="123" t="s">
        <v>631</v>
      </c>
      <c r="C14" s="125" t="s">
        <v>1697</v>
      </c>
    </row>
    <row r="15" spans="1:3" ht="14.25">
      <c r="A15" s="122">
        <v>12</v>
      </c>
      <c r="B15" s="123" t="s">
        <v>632</v>
      </c>
      <c r="C15" s="125" t="s">
        <v>282</v>
      </c>
    </row>
    <row r="16" spans="1:3" ht="14.25">
      <c r="A16" s="122">
        <v>13</v>
      </c>
      <c r="B16" s="123" t="s">
        <v>633</v>
      </c>
      <c r="C16" s="125" t="s">
        <v>281</v>
      </c>
    </row>
    <row r="17" spans="1:3" ht="14.25">
      <c r="A17" s="122">
        <v>14</v>
      </c>
      <c r="B17" s="123" t="s">
        <v>634</v>
      </c>
      <c r="C17" s="125" t="s">
        <v>1061</v>
      </c>
    </row>
    <row r="18" spans="1:3" ht="14.25">
      <c r="A18" s="122">
        <v>15</v>
      </c>
      <c r="B18" s="123" t="s">
        <v>635</v>
      </c>
      <c r="C18" s="125" t="s">
        <v>1698</v>
      </c>
    </row>
    <row r="19" spans="1:3" ht="14.25">
      <c r="A19" s="122">
        <v>16</v>
      </c>
      <c r="B19" s="123" t="s">
        <v>636</v>
      </c>
      <c r="C19" s="125" t="s">
        <v>965</v>
      </c>
    </row>
    <row r="20" spans="1:3" ht="14.25">
      <c r="A20" s="122">
        <v>17</v>
      </c>
      <c r="B20" s="123" t="s">
        <v>637</v>
      </c>
      <c r="C20" s="125" t="s">
        <v>277</v>
      </c>
    </row>
    <row r="21" spans="1:3" ht="14.25">
      <c r="A21" s="122">
        <v>18</v>
      </c>
      <c r="B21" s="123" t="s">
        <v>638</v>
      </c>
      <c r="C21" s="125" t="s">
        <v>966</v>
      </c>
    </row>
    <row r="22" spans="1:3" ht="14.25">
      <c r="A22" s="122">
        <v>19</v>
      </c>
      <c r="B22" s="123" t="s">
        <v>639</v>
      </c>
      <c r="C22" s="125" t="s">
        <v>1699</v>
      </c>
    </row>
    <row r="23" spans="1:3" ht="14.25">
      <c r="A23" s="122">
        <v>20</v>
      </c>
      <c r="B23" s="123" t="s">
        <v>640</v>
      </c>
      <c r="C23" s="125" t="s">
        <v>910</v>
      </c>
    </row>
    <row r="24" spans="1:3" ht="14.25">
      <c r="A24" s="122">
        <v>21</v>
      </c>
      <c r="B24" s="123" t="s">
        <v>641</v>
      </c>
      <c r="C24" s="125" t="s">
        <v>1700</v>
      </c>
    </row>
    <row r="25" spans="1:3" ht="14.25">
      <c r="A25" s="122">
        <v>22</v>
      </c>
      <c r="B25" s="123" t="s">
        <v>642</v>
      </c>
      <c r="C25" s="125" t="s">
        <v>888</v>
      </c>
    </row>
    <row r="26" spans="1:3" ht="14.25">
      <c r="A26" s="122">
        <v>23</v>
      </c>
      <c r="B26" s="123" t="s">
        <v>643</v>
      </c>
      <c r="C26" s="125" t="s">
        <v>912</v>
      </c>
    </row>
    <row r="27" spans="1:3" ht="14.25">
      <c r="A27" s="122">
        <v>24</v>
      </c>
      <c r="B27" s="123" t="s">
        <v>644</v>
      </c>
      <c r="C27" s="125" t="s">
        <v>1701</v>
      </c>
    </row>
    <row r="28" spans="1:3" ht="14.25">
      <c r="A28" s="122">
        <v>25</v>
      </c>
      <c r="B28" s="123" t="s">
        <v>645</v>
      </c>
      <c r="C28" s="125" t="s">
        <v>972</v>
      </c>
    </row>
    <row r="29" spans="1:3" ht="14.25">
      <c r="A29" s="122">
        <v>26</v>
      </c>
      <c r="B29" s="123" t="s">
        <v>646</v>
      </c>
      <c r="C29" s="125" t="s">
        <v>267</v>
      </c>
    </row>
    <row r="30" spans="1:3" ht="14.25">
      <c r="A30" s="122">
        <v>27</v>
      </c>
      <c r="B30" s="123" t="s">
        <v>647</v>
      </c>
      <c r="C30" s="125" t="s">
        <v>265</v>
      </c>
    </row>
    <row r="31" spans="1:3" ht="14.25">
      <c r="A31" s="122">
        <v>28</v>
      </c>
      <c r="B31" s="123" t="s">
        <v>648</v>
      </c>
      <c r="C31" s="125" t="s">
        <v>881</v>
      </c>
    </row>
    <row r="32" spans="1:3" ht="14.25">
      <c r="A32" s="122">
        <v>29</v>
      </c>
      <c r="B32" s="123" t="s">
        <v>649</v>
      </c>
      <c r="C32" s="125" t="s">
        <v>915</v>
      </c>
    </row>
    <row r="33" spans="1:3" ht="14.25">
      <c r="A33" s="122">
        <v>31</v>
      </c>
      <c r="B33" s="123" t="s">
        <v>651</v>
      </c>
      <c r="C33" s="125" t="s">
        <v>1750</v>
      </c>
    </row>
    <row r="34" spans="1:3" ht="14.25">
      <c r="A34" s="122">
        <v>32</v>
      </c>
      <c r="B34" s="123" t="s">
        <v>652</v>
      </c>
      <c r="C34" s="125" t="s">
        <v>1751</v>
      </c>
    </row>
    <row r="35" spans="1:3" ht="14.25">
      <c r="A35" s="122">
        <v>33</v>
      </c>
      <c r="B35" s="123" t="s">
        <v>653</v>
      </c>
      <c r="C35" s="125" t="s">
        <v>975</v>
      </c>
    </row>
    <row r="36" spans="1:3" ht="14.25">
      <c r="A36" s="122">
        <v>34</v>
      </c>
      <c r="B36" s="123" t="s">
        <v>654</v>
      </c>
      <c r="C36" s="125" t="s">
        <v>977</v>
      </c>
    </row>
    <row r="37" spans="1:3" ht="14.25">
      <c r="A37" s="122">
        <v>35</v>
      </c>
      <c r="B37" s="123" t="s">
        <v>655</v>
      </c>
      <c r="C37" s="125" t="s">
        <v>259</v>
      </c>
    </row>
    <row r="38" spans="1:3" ht="14.25">
      <c r="A38" s="122">
        <v>36</v>
      </c>
      <c r="B38" s="123" t="s">
        <v>656</v>
      </c>
      <c r="C38" s="125" t="s">
        <v>979</v>
      </c>
    </row>
    <row r="39" spans="1:3" ht="14.25">
      <c r="A39" s="122">
        <v>37</v>
      </c>
      <c r="B39" s="123" t="s">
        <v>657</v>
      </c>
      <c r="C39" s="125" t="s">
        <v>981</v>
      </c>
    </row>
    <row r="40" spans="1:3" ht="14.25">
      <c r="A40" s="122">
        <v>38</v>
      </c>
      <c r="B40" s="123" t="s">
        <v>658</v>
      </c>
      <c r="C40" s="125" t="s">
        <v>982</v>
      </c>
    </row>
    <row r="41" spans="1:3" ht="14.25">
      <c r="A41" s="122">
        <v>39</v>
      </c>
      <c r="B41" s="123" t="s">
        <v>659</v>
      </c>
      <c r="C41" s="125" t="s">
        <v>883</v>
      </c>
    </row>
    <row r="42" spans="1:3" ht="14.25">
      <c r="A42" s="122">
        <v>40</v>
      </c>
      <c r="B42" s="123" t="s">
        <v>660</v>
      </c>
      <c r="C42" s="125" t="s">
        <v>1702</v>
      </c>
    </row>
    <row r="43" spans="1:3" ht="14.25">
      <c r="A43" s="122">
        <v>41</v>
      </c>
      <c r="B43" s="123" t="s">
        <v>661</v>
      </c>
      <c r="C43" s="125" t="s">
        <v>918</v>
      </c>
    </row>
    <row r="44" spans="1:3" ht="14.25">
      <c r="A44" s="122">
        <v>42</v>
      </c>
      <c r="B44" s="123" t="s">
        <v>662</v>
      </c>
      <c r="C44" s="125" t="s">
        <v>983</v>
      </c>
    </row>
    <row r="45" spans="1:3" ht="14.25">
      <c r="A45" s="122">
        <v>43</v>
      </c>
      <c r="B45" s="123" t="s">
        <v>663</v>
      </c>
      <c r="C45" s="125" t="s">
        <v>1752</v>
      </c>
    </row>
    <row r="46" spans="1:3" ht="14.25">
      <c r="A46" s="122">
        <v>44</v>
      </c>
      <c r="B46" s="123" t="s">
        <v>664</v>
      </c>
      <c r="C46" s="125" t="s">
        <v>986</v>
      </c>
    </row>
    <row r="47" spans="1:3" ht="14.25">
      <c r="A47" s="122">
        <v>45</v>
      </c>
      <c r="B47" s="123" t="s">
        <v>665</v>
      </c>
      <c r="C47" s="125" t="s">
        <v>1753</v>
      </c>
    </row>
    <row r="48" spans="1:3" ht="14.25">
      <c r="A48" s="122">
        <v>46</v>
      </c>
      <c r="B48" s="123" t="s">
        <v>856</v>
      </c>
      <c r="C48" s="125" t="s">
        <v>987</v>
      </c>
    </row>
    <row r="49" spans="1:3" ht="14.25">
      <c r="A49" s="122">
        <v>47</v>
      </c>
      <c r="B49" s="123" t="s">
        <v>666</v>
      </c>
      <c r="C49" s="125" t="s">
        <v>890</v>
      </c>
    </row>
    <row r="50" spans="1:3" ht="14.25">
      <c r="A50" s="122">
        <v>48</v>
      </c>
      <c r="B50" s="123" t="s">
        <v>667</v>
      </c>
      <c r="C50" s="125" t="s">
        <v>989</v>
      </c>
    </row>
    <row r="51" spans="1:3" ht="14.25">
      <c r="A51" s="122">
        <v>49</v>
      </c>
      <c r="B51" s="123" t="s">
        <v>668</v>
      </c>
      <c r="C51" s="125" t="s">
        <v>241</v>
      </c>
    </row>
    <row r="52" spans="1:3" ht="14.25">
      <c r="A52" s="122">
        <v>50</v>
      </c>
      <c r="B52" s="123" t="s">
        <v>669</v>
      </c>
      <c r="C52" s="125" t="s">
        <v>991</v>
      </c>
    </row>
    <row r="53" spans="1:3" ht="14.25">
      <c r="A53" s="122">
        <v>51</v>
      </c>
      <c r="B53" s="123" t="s">
        <v>670</v>
      </c>
      <c r="C53" s="125" t="s">
        <v>239</v>
      </c>
    </row>
    <row r="54" spans="1:3" ht="14.25">
      <c r="A54" s="122">
        <v>52</v>
      </c>
      <c r="B54" s="123" t="s">
        <v>671</v>
      </c>
      <c r="C54" s="125" t="s">
        <v>238</v>
      </c>
    </row>
    <row r="55" spans="1:3" ht="14.25">
      <c r="A55" s="122">
        <v>53</v>
      </c>
      <c r="B55" s="123" t="s">
        <v>672</v>
      </c>
      <c r="C55" s="125" t="s">
        <v>1754</v>
      </c>
    </row>
    <row r="56" spans="1:3" ht="14.25">
      <c r="A56" s="122">
        <v>54</v>
      </c>
      <c r="B56" s="123" t="s">
        <v>673</v>
      </c>
      <c r="C56" s="125" t="s">
        <v>1703</v>
      </c>
    </row>
    <row r="57" spans="1:3" ht="14.25">
      <c r="A57" s="122">
        <v>55</v>
      </c>
      <c r="B57" s="123" t="s">
        <v>674</v>
      </c>
      <c r="C57" s="125" t="s">
        <v>995</v>
      </c>
    </row>
    <row r="58" spans="1:3" ht="14.25">
      <c r="A58" s="122">
        <v>56</v>
      </c>
      <c r="B58" s="123" t="s">
        <v>675</v>
      </c>
      <c r="C58" s="125" t="s">
        <v>1704</v>
      </c>
    </row>
    <row r="59" spans="1:3" ht="14.25">
      <c r="A59" s="122">
        <v>57</v>
      </c>
      <c r="B59" s="123" t="s">
        <v>676</v>
      </c>
      <c r="C59" s="125" t="s">
        <v>234</v>
      </c>
    </row>
    <row r="60" spans="1:3" ht="14.25">
      <c r="A60" s="122">
        <v>58</v>
      </c>
      <c r="B60" s="123" t="s">
        <v>677</v>
      </c>
      <c r="C60" s="125" t="s">
        <v>1755</v>
      </c>
    </row>
    <row r="61" spans="1:3" ht="14.25">
      <c r="A61" s="122">
        <v>59</v>
      </c>
      <c r="B61" s="123" t="s">
        <v>678</v>
      </c>
      <c r="C61" s="125" t="s">
        <v>1705</v>
      </c>
    </row>
    <row r="62" spans="1:3" ht="14.25">
      <c r="A62" s="122">
        <v>61</v>
      </c>
      <c r="B62" s="123" t="s">
        <v>680</v>
      </c>
      <c r="C62" s="125" t="s">
        <v>1050</v>
      </c>
    </row>
    <row r="63" spans="1:3" ht="14.25">
      <c r="A63" s="122">
        <v>62</v>
      </c>
      <c r="B63" s="123" t="s">
        <v>681</v>
      </c>
      <c r="C63" s="125" t="s">
        <v>1052</v>
      </c>
    </row>
    <row r="64" spans="1:3" ht="14.25">
      <c r="A64" s="122">
        <v>63</v>
      </c>
      <c r="B64" s="123" t="s">
        <v>682</v>
      </c>
      <c r="C64" s="125" t="s">
        <v>1756</v>
      </c>
    </row>
    <row r="65" spans="1:3" ht="14.25">
      <c r="A65" s="122">
        <v>64</v>
      </c>
      <c r="B65" s="123" t="s">
        <v>683</v>
      </c>
      <c r="C65" s="125" t="s">
        <v>999</v>
      </c>
    </row>
    <row r="66" spans="1:3" ht="14.25">
      <c r="A66" s="122">
        <v>65</v>
      </c>
      <c r="B66" s="123" t="s">
        <v>684</v>
      </c>
      <c r="C66" s="125" t="s">
        <v>924</v>
      </c>
    </row>
    <row r="67" spans="1:3" ht="14.25">
      <c r="A67" s="122">
        <v>66</v>
      </c>
      <c r="B67" s="123" t="s">
        <v>685</v>
      </c>
      <c r="C67" s="125" t="s">
        <v>1706</v>
      </c>
    </row>
    <row r="68" spans="1:3" ht="14.25">
      <c r="A68" s="122">
        <v>67</v>
      </c>
      <c r="B68" s="123" t="s">
        <v>686</v>
      </c>
      <c r="C68" s="125" t="s">
        <v>925</v>
      </c>
    </row>
    <row r="69" spans="1:3" ht="14.25">
      <c r="A69" s="122">
        <v>68</v>
      </c>
      <c r="B69" s="123" t="s">
        <v>687</v>
      </c>
      <c r="C69" s="125" t="s">
        <v>1707</v>
      </c>
    </row>
    <row r="70" spans="1:3" ht="14.25">
      <c r="A70" s="122">
        <v>69</v>
      </c>
      <c r="B70" s="123" t="s">
        <v>688</v>
      </c>
      <c r="C70" s="125" t="s">
        <v>928</v>
      </c>
    </row>
    <row r="71" spans="1:3" ht="14.25">
      <c r="A71" s="122">
        <v>70</v>
      </c>
      <c r="B71" s="123" t="s">
        <v>689</v>
      </c>
      <c r="C71" s="125" t="s">
        <v>1708</v>
      </c>
    </row>
    <row r="72" spans="1:3" ht="14.25">
      <c r="A72" s="122">
        <v>71</v>
      </c>
      <c r="B72" s="123" t="s">
        <v>690</v>
      </c>
      <c r="C72" s="125" t="s">
        <v>220</v>
      </c>
    </row>
    <row r="73" spans="1:3" ht="14.25">
      <c r="A73" s="122">
        <v>72</v>
      </c>
      <c r="B73" s="123" t="s">
        <v>691</v>
      </c>
      <c r="C73" s="125" t="s">
        <v>1000</v>
      </c>
    </row>
    <row r="74" spans="1:3" ht="14.25">
      <c r="A74" s="122">
        <v>73</v>
      </c>
      <c r="B74" s="123" t="s">
        <v>692</v>
      </c>
      <c r="C74" s="125" t="s">
        <v>1055</v>
      </c>
    </row>
    <row r="75" spans="1:3" ht="14.25">
      <c r="A75" s="122">
        <v>74</v>
      </c>
      <c r="B75" s="123" t="s">
        <v>693</v>
      </c>
      <c r="C75" s="125" t="s">
        <v>1001</v>
      </c>
    </row>
    <row r="76" spans="1:3" ht="14.25">
      <c r="A76" s="122">
        <v>75</v>
      </c>
      <c r="B76" s="123" t="s">
        <v>694</v>
      </c>
      <c r="C76" s="125" t="s">
        <v>1003</v>
      </c>
    </row>
    <row r="77" spans="1:3" ht="14.25">
      <c r="A77" s="122">
        <v>76</v>
      </c>
      <c r="B77" s="123" t="s">
        <v>695</v>
      </c>
      <c r="C77" s="125" t="s">
        <v>217</v>
      </c>
    </row>
    <row r="78" spans="1:3" ht="14.25">
      <c r="A78" s="122">
        <v>77</v>
      </c>
      <c r="B78" s="123" t="s">
        <v>696</v>
      </c>
      <c r="C78" s="125" t="s">
        <v>215</v>
      </c>
    </row>
    <row r="79" spans="1:3" ht="14.25">
      <c r="A79" s="122">
        <v>78</v>
      </c>
      <c r="B79" s="123" t="s">
        <v>697</v>
      </c>
      <c r="C79" s="125" t="s">
        <v>1004</v>
      </c>
    </row>
    <row r="80" spans="1:3" ht="14.25">
      <c r="A80" s="122">
        <v>80</v>
      </c>
      <c r="B80" s="123" t="s">
        <v>699</v>
      </c>
      <c r="C80" s="125" t="s">
        <v>211</v>
      </c>
    </row>
    <row r="81" spans="1:3" ht="14.25">
      <c r="A81" s="122">
        <v>81</v>
      </c>
      <c r="B81" s="123" t="s">
        <v>700</v>
      </c>
      <c r="C81" s="125" t="s">
        <v>1006</v>
      </c>
    </row>
    <row r="82" spans="1:3" ht="14.25">
      <c r="A82" s="122">
        <v>82</v>
      </c>
      <c r="B82" s="123" t="s">
        <v>1530</v>
      </c>
      <c r="C82" s="125" t="s">
        <v>930</v>
      </c>
    </row>
    <row r="83" spans="1:3" ht="14.25">
      <c r="A83" s="122">
        <v>83</v>
      </c>
      <c r="B83" s="123" t="s">
        <v>701</v>
      </c>
      <c r="C83" s="125" t="s">
        <v>1009</v>
      </c>
    </row>
    <row r="84" spans="1:3" ht="14.25">
      <c r="A84" s="122">
        <v>84</v>
      </c>
      <c r="B84" s="123" t="s">
        <v>702</v>
      </c>
      <c r="C84" s="125" t="s">
        <v>932</v>
      </c>
    </row>
    <row r="85" spans="1:3" ht="14.25">
      <c r="A85" s="122">
        <v>85</v>
      </c>
      <c r="B85" s="123" t="s">
        <v>703</v>
      </c>
      <c r="C85" s="125" t="s">
        <v>1011</v>
      </c>
    </row>
    <row r="86" spans="1:3" ht="14.25">
      <c r="A86" s="122">
        <v>86</v>
      </c>
      <c r="B86" s="123" t="s">
        <v>704</v>
      </c>
      <c r="C86" s="125" t="s">
        <v>1709</v>
      </c>
    </row>
    <row r="87" spans="1:3" ht="14.25">
      <c r="A87" s="122">
        <v>87</v>
      </c>
      <c r="B87" s="123" t="s">
        <v>705</v>
      </c>
      <c r="C87" s="125" t="s">
        <v>1710</v>
      </c>
    </row>
    <row r="88" spans="1:3" ht="14.25">
      <c r="A88" s="122">
        <v>88</v>
      </c>
      <c r="B88" s="123" t="s">
        <v>706</v>
      </c>
      <c r="C88" s="125" t="s">
        <v>935</v>
      </c>
    </row>
    <row r="89" spans="1:3" ht="14.25">
      <c r="A89" s="122">
        <v>89</v>
      </c>
      <c r="B89" s="123" t="s">
        <v>707</v>
      </c>
      <c r="C89" s="125" t="s">
        <v>1057</v>
      </c>
    </row>
    <row r="90" spans="1:3" ht="14.25">
      <c r="A90" s="122">
        <v>90</v>
      </c>
      <c r="B90" s="123" t="s">
        <v>708</v>
      </c>
      <c r="C90" s="125" t="s">
        <v>893</v>
      </c>
    </row>
    <row r="91" spans="1:3" ht="14.25">
      <c r="A91" s="122">
        <v>91</v>
      </c>
      <c r="B91" s="123" t="s">
        <v>709</v>
      </c>
      <c r="C91" s="125" t="s">
        <v>885</v>
      </c>
    </row>
    <row r="92" spans="1:3" ht="14.25">
      <c r="A92" s="122">
        <v>92</v>
      </c>
      <c r="B92" s="123" t="s">
        <v>710</v>
      </c>
      <c r="C92" s="125" t="s">
        <v>1013</v>
      </c>
    </row>
    <row r="93" spans="1:3" ht="14.25">
      <c r="A93" s="122">
        <v>93</v>
      </c>
      <c r="B93" s="123" t="s">
        <v>711</v>
      </c>
      <c r="C93" s="125" t="s">
        <v>1757</v>
      </c>
    </row>
    <row r="94" spans="1:3" ht="14.25">
      <c r="A94" s="122">
        <v>94</v>
      </c>
      <c r="B94" s="123" t="s">
        <v>712</v>
      </c>
      <c r="C94" s="125" t="s">
        <v>289</v>
      </c>
    </row>
    <row r="95" spans="1:3" ht="14.25">
      <c r="A95" s="122">
        <v>95</v>
      </c>
      <c r="B95" s="123" t="s">
        <v>713</v>
      </c>
      <c r="C95" s="125" t="s">
        <v>1058</v>
      </c>
    </row>
    <row r="96" spans="1:3" ht="14.25">
      <c r="A96" s="122">
        <v>96</v>
      </c>
      <c r="B96" s="123" t="s">
        <v>714</v>
      </c>
      <c r="C96" s="125" t="s">
        <v>1711</v>
      </c>
    </row>
    <row r="97" spans="1:3" ht="14.25">
      <c r="A97" s="122">
        <v>97</v>
      </c>
      <c r="B97" s="123" t="s">
        <v>715</v>
      </c>
      <c r="C97" s="125" t="s">
        <v>200</v>
      </c>
    </row>
    <row r="98" spans="1:3" ht="14.25">
      <c r="A98" s="122">
        <v>98</v>
      </c>
      <c r="B98" s="123" t="s">
        <v>716</v>
      </c>
      <c r="C98" s="125" t="s">
        <v>939</v>
      </c>
    </row>
    <row r="99" spans="1:3" ht="14.25">
      <c r="A99" s="122">
        <v>99</v>
      </c>
      <c r="B99" s="123" t="s">
        <v>717</v>
      </c>
      <c r="C99" s="125" t="s">
        <v>1758</v>
      </c>
    </row>
    <row r="100" spans="1:3" ht="14.25">
      <c r="A100" s="122">
        <v>101</v>
      </c>
      <c r="B100" s="123" t="s">
        <v>719</v>
      </c>
      <c r="C100" s="125" t="s">
        <v>1063</v>
      </c>
    </row>
    <row r="101" spans="1:3" ht="14.25">
      <c r="A101" s="122">
        <v>102</v>
      </c>
      <c r="B101" s="123" t="s">
        <v>720</v>
      </c>
      <c r="C101" s="125" t="s">
        <v>942</v>
      </c>
    </row>
    <row r="102" spans="1:3" ht="14.25">
      <c r="A102" s="122">
        <v>103</v>
      </c>
      <c r="B102" s="123" t="s">
        <v>721</v>
      </c>
      <c r="C102" s="125" t="s">
        <v>1712</v>
      </c>
    </row>
    <row r="103" spans="1:3" ht="14.25">
      <c r="A103" s="122">
        <v>104</v>
      </c>
      <c r="B103" s="123" t="s">
        <v>722</v>
      </c>
      <c r="C103" s="125" t="s">
        <v>1759</v>
      </c>
    </row>
    <row r="104" spans="1:3" ht="14.25">
      <c r="A104" s="122">
        <v>105</v>
      </c>
      <c r="B104" s="123" t="s">
        <v>723</v>
      </c>
      <c r="C104" s="125" t="s">
        <v>894</v>
      </c>
    </row>
    <row r="105" spans="1:3" ht="14.25">
      <c r="A105" s="122">
        <v>106</v>
      </c>
      <c r="B105" s="123" t="s">
        <v>724</v>
      </c>
      <c r="C105" s="125" t="s">
        <v>194</v>
      </c>
    </row>
    <row r="106" spans="1:3" ht="14.25">
      <c r="A106" s="122">
        <v>107</v>
      </c>
      <c r="B106" s="123" t="s">
        <v>725</v>
      </c>
      <c r="C106" s="125" t="s">
        <v>902</v>
      </c>
    </row>
    <row r="107" spans="1:3" ht="14.25">
      <c r="A107" s="122">
        <v>108</v>
      </c>
      <c r="B107" s="123" t="s">
        <v>726</v>
      </c>
      <c r="C107" s="125" t="s">
        <v>895</v>
      </c>
    </row>
    <row r="108" spans="1:3" ht="14.25">
      <c r="A108" s="122">
        <v>109</v>
      </c>
      <c r="B108" s="123" t="s">
        <v>727</v>
      </c>
      <c r="C108" s="125" t="s">
        <v>1713</v>
      </c>
    </row>
    <row r="109" spans="1:3" ht="14.25">
      <c r="A109" s="122">
        <v>111</v>
      </c>
      <c r="B109" s="123" t="s">
        <v>729</v>
      </c>
      <c r="C109" s="125" t="s">
        <v>1017</v>
      </c>
    </row>
    <row r="110" spans="1:3" ht="14.25">
      <c r="A110" s="122">
        <v>115</v>
      </c>
      <c r="B110" s="123" t="s">
        <v>733</v>
      </c>
      <c r="C110" s="125" t="s">
        <v>947</v>
      </c>
    </row>
    <row r="111" spans="1:3" ht="14.25">
      <c r="A111" s="122">
        <v>116</v>
      </c>
      <c r="B111" s="123" t="s">
        <v>734</v>
      </c>
      <c r="C111" s="125" t="s">
        <v>1714</v>
      </c>
    </row>
    <row r="112" spans="1:3" ht="14.25">
      <c r="A112" s="122">
        <v>117</v>
      </c>
      <c r="B112" s="123" t="s">
        <v>735</v>
      </c>
      <c r="C112" s="125" t="s">
        <v>1023</v>
      </c>
    </row>
    <row r="113" spans="1:3" ht="14.25">
      <c r="A113" s="122">
        <v>118</v>
      </c>
      <c r="B113" s="123" t="s">
        <v>736</v>
      </c>
      <c r="C113" s="125" t="s">
        <v>1715</v>
      </c>
    </row>
    <row r="114" spans="1:3" ht="14.25">
      <c r="A114" s="122">
        <v>119</v>
      </c>
      <c r="B114" s="123" t="s">
        <v>737</v>
      </c>
      <c r="C114" s="125" t="s">
        <v>1025</v>
      </c>
    </row>
    <row r="115" spans="1:3" ht="14.25">
      <c r="A115" s="122">
        <v>120</v>
      </c>
      <c r="B115" s="123" t="s">
        <v>738</v>
      </c>
      <c r="C115" s="125" t="s">
        <v>948</v>
      </c>
    </row>
    <row r="116" spans="1:3" ht="14.25">
      <c r="A116" s="122">
        <v>121</v>
      </c>
      <c r="B116" s="123" t="s">
        <v>739</v>
      </c>
      <c r="C116" s="125" t="s">
        <v>176</v>
      </c>
    </row>
    <row r="117" spans="1:3" ht="14.25">
      <c r="A117" s="122">
        <v>122</v>
      </c>
      <c r="B117" s="123" t="s">
        <v>740</v>
      </c>
      <c r="C117" s="125" t="s">
        <v>1760</v>
      </c>
    </row>
    <row r="118" spans="1:3" ht="14.25">
      <c r="A118" s="122">
        <v>123</v>
      </c>
      <c r="B118" s="123" t="s">
        <v>741</v>
      </c>
      <c r="C118" s="125" t="s">
        <v>174</v>
      </c>
    </row>
    <row r="119" spans="1:3" ht="14.25">
      <c r="A119" s="122">
        <v>124</v>
      </c>
      <c r="B119" s="123" t="s">
        <v>742</v>
      </c>
      <c r="C119" s="125" t="s">
        <v>173</v>
      </c>
    </row>
    <row r="120" spans="1:3" ht="14.25">
      <c r="A120" s="122">
        <v>125</v>
      </c>
      <c r="B120" s="123" t="s">
        <v>743</v>
      </c>
      <c r="C120" s="125" t="s">
        <v>1716</v>
      </c>
    </row>
    <row r="121" spans="1:3" ht="14.25">
      <c r="A121" s="122">
        <v>126</v>
      </c>
      <c r="B121" s="123" t="s">
        <v>744</v>
      </c>
      <c r="C121" s="125" t="s">
        <v>170</v>
      </c>
    </row>
    <row r="122" spans="1:3" ht="14.25">
      <c r="A122" s="122">
        <v>127</v>
      </c>
      <c r="B122" s="123" t="s">
        <v>745</v>
      </c>
      <c r="C122" s="125" t="s">
        <v>886</v>
      </c>
    </row>
    <row r="123" spans="1:3" ht="14.25">
      <c r="A123" s="122">
        <v>128</v>
      </c>
      <c r="B123" s="123" t="s">
        <v>746</v>
      </c>
      <c r="C123" s="125" t="s">
        <v>949</v>
      </c>
    </row>
    <row r="124" spans="1:3" ht="14.25">
      <c r="A124" s="122">
        <v>129</v>
      </c>
      <c r="B124" s="123" t="s">
        <v>1532</v>
      </c>
      <c r="C124" s="125" t="s">
        <v>1028</v>
      </c>
    </row>
    <row r="125" spans="1:3" ht="14.25">
      <c r="A125" s="122">
        <v>130</v>
      </c>
      <c r="B125" s="123" t="s">
        <v>747</v>
      </c>
      <c r="C125" s="125" t="s">
        <v>898</v>
      </c>
    </row>
    <row r="126" spans="1:3" ht="14.25">
      <c r="A126" s="122">
        <v>131</v>
      </c>
      <c r="B126" s="123" t="s">
        <v>748</v>
      </c>
      <c r="C126" s="125" t="s">
        <v>1029</v>
      </c>
    </row>
    <row r="127" spans="1:3" ht="14.25">
      <c r="A127" s="122">
        <v>132</v>
      </c>
      <c r="B127" s="123" t="s">
        <v>749</v>
      </c>
      <c r="C127" s="125" t="s">
        <v>899</v>
      </c>
    </row>
    <row r="128" spans="1:3" ht="14.25">
      <c r="A128" s="122">
        <v>134</v>
      </c>
      <c r="B128" s="123" t="s">
        <v>751</v>
      </c>
      <c r="C128" s="125" t="s">
        <v>1032</v>
      </c>
    </row>
    <row r="129" spans="1:3" ht="14.25">
      <c r="A129" s="122">
        <v>135</v>
      </c>
      <c r="B129" s="123" t="s">
        <v>752</v>
      </c>
      <c r="C129" s="125" t="s">
        <v>1064</v>
      </c>
    </row>
    <row r="130" spans="1:3" ht="14.25">
      <c r="A130" s="122">
        <v>137</v>
      </c>
      <c r="B130" s="123" t="s">
        <v>753</v>
      </c>
      <c r="C130" s="125" t="s">
        <v>1717</v>
      </c>
    </row>
    <row r="131" spans="1:3" ht="14.25">
      <c r="A131" s="122">
        <v>138</v>
      </c>
      <c r="B131" s="123" t="s">
        <v>754</v>
      </c>
      <c r="C131" s="125" t="s">
        <v>1761</v>
      </c>
    </row>
    <row r="132" spans="1:3" ht="14.25">
      <c r="A132" s="122">
        <v>139</v>
      </c>
      <c r="B132" s="123" t="s">
        <v>755</v>
      </c>
      <c r="C132" s="125" t="s">
        <v>1036</v>
      </c>
    </row>
    <row r="133" spans="1:3" ht="14.25">
      <c r="A133" s="122">
        <v>140</v>
      </c>
      <c r="B133" s="123" t="s">
        <v>756</v>
      </c>
      <c r="C133" s="125" t="s">
        <v>1762</v>
      </c>
    </row>
    <row r="134" spans="1:3" ht="14.25">
      <c r="A134" s="122">
        <v>141</v>
      </c>
      <c r="B134" s="123" t="s">
        <v>757</v>
      </c>
      <c r="C134" s="125" t="s">
        <v>1038</v>
      </c>
    </row>
    <row r="135" spans="1:3" ht="14.25">
      <c r="A135" s="122">
        <v>142</v>
      </c>
      <c r="B135" s="123" t="s">
        <v>758</v>
      </c>
      <c r="C135" s="125" t="s">
        <v>1065</v>
      </c>
    </row>
    <row r="136" spans="1:3" ht="14.25">
      <c r="A136" s="122">
        <v>145</v>
      </c>
      <c r="B136" s="123" t="s">
        <v>761</v>
      </c>
      <c r="C136" s="125" t="s">
        <v>1039</v>
      </c>
    </row>
    <row r="137" spans="1:3" ht="14.25">
      <c r="A137" s="122">
        <v>146</v>
      </c>
      <c r="B137" s="123" t="s">
        <v>1674</v>
      </c>
      <c r="C137" s="125" t="s">
        <v>1718</v>
      </c>
    </row>
    <row r="138" spans="1:3" ht="14.25">
      <c r="A138" s="122">
        <v>147</v>
      </c>
      <c r="B138" s="123" t="s">
        <v>1675</v>
      </c>
      <c r="C138" s="125" t="s">
        <v>1719</v>
      </c>
    </row>
    <row r="139" spans="1:3" ht="14.25">
      <c r="A139" s="122">
        <v>148</v>
      </c>
      <c r="B139" s="123" t="s">
        <v>762</v>
      </c>
      <c r="C139" s="125" t="s">
        <v>1720</v>
      </c>
    </row>
    <row r="140" spans="1:3" ht="14.25">
      <c r="A140" s="122">
        <v>149</v>
      </c>
      <c r="B140" s="123" t="s">
        <v>763</v>
      </c>
      <c r="C140" s="125" t="s">
        <v>152</v>
      </c>
    </row>
    <row r="141" spans="1:3" ht="14.25">
      <c r="A141" s="122">
        <v>150</v>
      </c>
      <c r="B141" s="123" t="s">
        <v>764</v>
      </c>
      <c r="C141" s="125" t="s">
        <v>954</v>
      </c>
    </row>
    <row r="142" spans="1:3" ht="14.25">
      <c r="A142" s="122">
        <v>151</v>
      </c>
      <c r="B142" s="123" t="s">
        <v>765</v>
      </c>
      <c r="C142" s="125" t="s">
        <v>1763</v>
      </c>
    </row>
    <row r="143" spans="1:3" ht="14.25">
      <c r="A143" s="122">
        <v>153</v>
      </c>
      <c r="B143" s="123" t="s">
        <v>767</v>
      </c>
      <c r="C143" s="125" t="s">
        <v>1044</v>
      </c>
    </row>
    <row r="144" spans="1:3" ht="14.25">
      <c r="A144" s="122">
        <v>154</v>
      </c>
      <c r="B144" s="123" t="s">
        <v>768</v>
      </c>
      <c r="C144" s="125" t="s">
        <v>1045</v>
      </c>
    </row>
    <row r="145" spans="1:3" ht="14.25">
      <c r="A145" s="122">
        <v>156</v>
      </c>
      <c r="B145" s="123" t="s">
        <v>1767</v>
      </c>
      <c r="C145" s="125" t="s">
        <v>1768</v>
      </c>
    </row>
    <row r="146" spans="1:3" ht="14.25">
      <c r="A146" s="122"/>
      <c r="B146" s="123"/>
      <c r="C146" s="125"/>
    </row>
    <row r="147" spans="1:3" ht="14.25">
      <c r="A147" s="122"/>
      <c r="B147" s="123"/>
      <c r="C147" s="125"/>
    </row>
    <row r="148" spans="1:3" ht="14.25">
      <c r="A148" s="122"/>
      <c r="B148" s="123"/>
      <c r="C148" s="125"/>
    </row>
    <row r="149" spans="1:3" ht="14.25">
      <c r="A149" s="122"/>
      <c r="B149" s="123"/>
      <c r="C149" s="125"/>
    </row>
    <row r="150" spans="1:3" ht="14.25">
      <c r="A150" s="122"/>
      <c r="B150" s="123"/>
      <c r="C150" s="125"/>
    </row>
    <row r="151" spans="1:3" ht="14.25">
      <c r="A151" s="122"/>
      <c r="B151" s="123"/>
      <c r="C151" s="125"/>
    </row>
    <row r="152" spans="1:3" ht="14.25">
      <c r="A152" s="122"/>
      <c r="B152" s="123"/>
      <c r="C152" s="125"/>
    </row>
    <row r="153" spans="1:3" ht="14.25">
      <c r="A153" s="122"/>
      <c r="B153" s="123"/>
      <c r="C153" s="125"/>
    </row>
    <row r="154" spans="1:3" ht="14.25">
      <c r="A154" s="122"/>
      <c r="B154" s="123"/>
      <c r="C154" s="125"/>
    </row>
    <row r="155" spans="1:3" ht="14.25">
      <c r="A155" s="122"/>
      <c r="B155" s="123"/>
      <c r="C155" s="125"/>
    </row>
    <row r="156" spans="1:3" ht="14.25">
      <c r="A156" s="122"/>
      <c r="B156" s="124"/>
      <c r="C156" s="125"/>
    </row>
    <row r="157" spans="1:3" ht="14.25">
      <c r="A157" s="122"/>
      <c r="B157" s="124"/>
      <c r="C157" s="125"/>
    </row>
    <row r="158" spans="1:3" ht="14.25">
      <c r="A158" s="122"/>
      <c r="B158" s="124"/>
      <c r="C158" s="125"/>
    </row>
    <row r="159" spans="1:3" ht="14.25">
      <c r="A159" s="122"/>
      <c r="B159" s="124"/>
      <c r="C159" s="125"/>
    </row>
    <row r="160" spans="1:3" ht="14.25">
      <c r="A160" s="255"/>
      <c r="B160" s="124"/>
      <c r="C160" s="125"/>
    </row>
    <row r="161" spans="1:3" ht="14.25">
      <c r="A161" s="255"/>
      <c r="B161" s="124"/>
      <c r="C161" s="125"/>
    </row>
    <row r="162" spans="1:3" ht="14.25">
      <c r="A162" s="255"/>
      <c r="B162" s="124"/>
      <c r="C162" s="125"/>
    </row>
    <row r="163" spans="1:3" ht="14.25">
      <c r="A163" s="122"/>
      <c r="B163" s="124"/>
      <c r="C163" s="125"/>
    </row>
    <row r="164" spans="1:3" ht="14.25">
      <c r="A164" s="122"/>
      <c r="B164" s="124"/>
      <c r="C164" s="125"/>
    </row>
    <row r="165" spans="1:3" ht="14.25">
      <c r="A165" s="256">
        <v>200</v>
      </c>
      <c r="B165" s="124" t="s">
        <v>1551</v>
      </c>
      <c r="C165" s="125" t="str">
        <f>IFERROR(VLOOKUP(B165,請求書等医療機関一覧用!$B$4:$C$163,2,FALSE),"")</f>
        <v>つくば市健康増進課</v>
      </c>
    </row>
  </sheetData>
  <mergeCells count="3">
    <mergeCell ref="A3:A5"/>
    <mergeCell ref="B3:B5"/>
    <mergeCell ref="C3:C5"/>
  </mergeCells>
  <phoneticPr fontId="4"/>
  <conditionalFormatting sqref="A6:A157">
    <cfRule type="duplicateValues" dxfId="45" priority="4"/>
  </conditionalFormatting>
  <conditionalFormatting sqref="A158">
    <cfRule type="duplicateValues" dxfId="44" priority="3"/>
  </conditionalFormatting>
  <conditionalFormatting sqref="A159">
    <cfRule type="duplicateValues" dxfId="43" priority="2"/>
  </conditionalFormatting>
  <conditionalFormatting sqref="A160:A164">
    <cfRule type="duplicateValues" dxfId="42" priority="1"/>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8503-AABD-425B-B7BE-C3A3AD671449}">
  <sheetPr codeName="Sheet9"/>
  <dimension ref="A1:V44"/>
  <sheetViews>
    <sheetView view="pageBreakPreview" zoomScaleNormal="100" zoomScaleSheetLayoutView="100" workbookViewId="0">
      <selection activeCell="T4" sqref="T4"/>
    </sheetView>
  </sheetViews>
  <sheetFormatPr defaultRowHeight="13.5"/>
  <cols>
    <col min="1" max="7" width="6.875" customWidth="1"/>
    <col min="8" max="8" width="4.5" customWidth="1"/>
    <col min="9" max="9" width="2.25" customWidth="1"/>
    <col min="10" max="10" width="6.875" customWidth="1"/>
    <col min="11" max="11" width="4.5" customWidth="1"/>
    <col min="12" max="12" width="2.25" customWidth="1"/>
    <col min="13" max="16" width="6.875" customWidth="1"/>
    <col min="17" max="19" width="2.75" customWidth="1"/>
    <col min="20" max="22" width="5.625" customWidth="1"/>
  </cols>
  <sheetData>
    <row r="1" spans="1:22" ht="5.0999999999999996" customHeight="1"/>
    <row r="2" spans="1:22" ht="16.5" customHeight="1">
      <c r="A2" s="609"/>
      <c r="B2" s="609"/>
      <c r="C2" s="609"/>
      <c r="D2" s="609"/>
      <c r="E2" s="609"/>
      <c r="F2" s="609"/>
      <c r="M2" s="106" t="s">
        <v>578</v>
      </c>
      <c r="N2" s="107">
        <f>'実施報告書①(定期)'!O1</f>
        <v>2025</v>
      </c>
      <c r="O2" s="108" t="s">
        <v>579</v>
      </c>
      <c r="P2" s="253">
        <f>INDEX(請求書等医療機関一覧用!A:B,MATCH(T4,請求書等医療機関一覧用!B:B,0),1)</f>
        <v>200</v>
      </c>
      <c r="Q2" s="147"/>
      <c r="R2" s="147"/>
      <c r="T2" s="198"/>
      <c r="U2" s="310"/>
      <c r="V2" s="310"/>
    </row>
    <row r="3" spans="1:22" ht="9.6" customHeight="1" thickBot="1">
      <c r="A3" s="538" t="str">
        <f>'請求書(定期)'!B1</f>
        <v>令和７年度
(2025年度)</v>
      </c>
      <c r="B3" s="538"/>
      <c r="D3" s="126"/>
      <c r="F3" s="41"/>
      <c r="G3" s="41"/>
      <c r="H3" s="41"/>
      <c r="I3" s="41"/>
      <c r="J3" s="41"/>
      <c r="K3" s="41"/>
      <c r="M3" s="83"/>
      <c r="N3" s="83"/>
      <c r="T3" s="310"/>
      <c r="U3" s="310"/>
      <c r="V3" s="310"/>
    </row>
    <row r="4" spans="1:22" ht="26.1" customHeight="1" thickBot="1">
      <c r="A4" s="538"/>
      <c r="B4" s="538"/>
      <c r="C4" s="539" t="s">
        <v>803</v>
      </c>
      <c r="D4" s="539"/>
      <c r="E4" s="539"/>
      <c r="F4" s="539"/>
      <c r="G4" s="539"/>
      <c r="H4" s="539"/>
      <c r="I4" s="539"/>
      <c r="J4" s="539"/>
      <c r="K4" s="539"/>
      <c r="L4" s="539"/>
      <c r="M4" s="539"/>
      <c r="N4" s="539"/>
      <c r="O4" s="539"/>
      <c r="P4" s="69"/>
      <c r="Q4" s="69"/>
      <c r="R4" s="69"/>
      <c r="S4" s="69"/>
      <c r="T4" s="311" t="s">
        <v>1724</v>
      </c>
      <c r="U4" s="310"/>
      <c r="V4" s="310"/>
    </row>
    <row r="5" spans="1:22" ht="26.1" customHeight="1">
      <c r="A5" s="127"/>
      <c r="B5" s="127"/>
      <c r="C5" s="117"/>
      <c r="D5" s="117" t="s">
        <v>520</v>
      </c>
      <c r="E5" s="563"/>
      <c r="F5" s="563"/>
      <c r="G5" s="41" t="s">
        <v>521</v>
      </c>
      <c r="H5" s="563"/>
      <c r="I5" s="563"/>
      <c r="J5" s="539" t="s">
        <v>778</v>
      </c>
      <c r="K5" s="539"/>
      <c r="L5" s="539"/>
      <c r="M5" s="41"/>
      <c r="N5" s="41"/>
      <c r="O5" s="117"/>
      <c r="P5" s="69"/>
      <c r="Q5" s="69"/>
      <c r="R5" s="69"/>
      <c r="S5" s="69"/>
      <c r="T5" s="310"/>
      <c r="U5" s="310"/>
      <c r="V5" s="310"/>
    </row>
    <row r="6" spans="1:22" ht="9.6" customHeight="1">
      <c r="A6" s="70"/>
      <c r="C6" s="71"/>
      <c r="D6" s="71"/>
      <c r="E6" s="71"/>
      <c r="F6" s="71"/>
      <c r="G6" s="71"/>
      <c r="H6" s="71"/>
      <c r="I6" s="71"/>
      <c r="J6" s="71"/>
      <c r="K6" s="71"/>
      <c r="L6" s="71"/>
      <c r="M6" s="71"/>
      <c r="N6" s="71"/>
      <c r="O6" s="71"/>
      <c r="P6" s="71"/>
      <c r="Q6" s="71"/>
      <c r="R6" s="71"/>
      <c r="S6" s="71"/>
      <c r="T6" s="203"/>
      <c r="U6" s="203"/>
      <c r="V6" s="203"/>
    </row>
    <row r="7" spans="1:22" ht="23.1" customHeight="1">
      <c r="A7" s="128"/>
      <c r="B7" s="129"/>
      <c r="C7" s="130"/>
      <c r="D7" s="592" t="s">
        <v>780</v>
      </c>
      <c r="E7" s="592"/>
      <c r="F7" s="592"/>
      <c r="G7" s="592"/>
      <c r="H7" s="592"/>
      <c r="I7" s="592"/>
      <c r="J7" s="592"/>
      <c r="K7" s="592"/>
      <c r="L7" s="592"/>
      <c r="M7" s="130" t="s">
        <v>781</v>
      </c>
      <c r="N7" s="130"/>
      <c r="O7" s="130"/>
      <c r="P7" s="130"/>
      <c r="Q7" s="130"/>
      <c r="R7" s="130"/>
      <c r="S7" s="130"/>
      <c r="T7" s="203"/>
      <c r="U7" s="203"/>
      <c r="V7" s="203"/>
    </row>
    <row r="8" spans="1:22" ht="9.6" customHeight="1">
      <c r="L8" s="131"/>
      <c r="T8" s="20"/>
    </row>
    <row r="9" spans="1:22" ht="8.1" customHeight="1">
      <c r="C9" s="605" t="s">
        <v>524</v>
      </c>
      <c r="D9" s="605"/>
      <c r="E9" s="605"/>
      <c r="F9" s="605"/>
      <c r="G9" s="605"/>
      <c r="H9" s="607">
        <f>M18</f>
        <v>0</v>
      </c>
      <c r="I9" s="607"/>
      <c r="J9" s="607"/>
      <c r="K9" s="607"/>
      <c r="L9" s="607"/>
      <c r="M9" s="607"/>
      <c r="N9" s="607"/>
    </row>
    <row r="10" spans="1:22" ht="15" customHeight="1">
      <c r="C10" s="606"/>
      <c r="D10" s="606"/>
      <c r="E10" s="606"/>
      <c r="F10" s="606"/>
      <c r="G10" s="606"/>
      <c r="H10" s="608"/>
      <c r="I10" s="608"/>
      <c r="J10" s="608"/>
      <c r="K10" s="608"/>
      <c r="L10" s="608"/>
      <c r="M10" s="608"/>
      <c r="N10" s="608"/>
    </row>
    <row r="11" spans="1:22" ht="8.1" customHeight="1">
      <c r="A11" s="132"/>
      <c r="B11" s="9"/>
      <c r="C11" s="9"/>
      <c r="D11" s="9"/>
      <c r="E11" s="9"/>
      <c r="F11" s="9"/>
      <c r="G11" s="9"/>
      <c r="H11" s="9"/>
      <c r="I11" s="9"/>
      <c r="J11" s="9"/>
      <c r="K11" s="9"/>
      <c r="L11" s="9"/>
      <c r="M11" s="9"/>
      <c r="N11" s="9"/>
      <c r="O11" s="23"/>
      <c r="P11" s="20"/>
      <c r="Q11" s="20"/>
      <c r="R11" s="20"/>
      <c r="S11" s="20"/>
    </row>
    <row r="12" spans="1:22" ht="15" customHeight="1">
      <c r="C12" s="529" t="s">
        <v>782</v>
      </c>
      <c r="D12" s="461"/>
      <c r="E12" s="461"/>
      <c r="F12" s="457"/>
      <c r="G12" s="507" t="s">
        <v>783</v>
      </c>
      <c r="H12" s="507"/>
      <c r="I12" s="507"/>
      <c r="J12" s="610" t="s">
        <v>784</v>
      </c>
      <c r="K12" s="610"/>
      <c r="L12" s="610"/>
      <c r="M12" s="610" t="s">
        <v>785</v>
      </c>
      <c r="N12" s="610"/>
    </row>
    <row r="13" spans="1:22" ht="15" customHeight="1">
      <c r="C13" s="530"/>
      <c r="D13" s="550"/>
      <c r="E13" s="550"/>
      <c r="F13" s="531"/>
      <c r="G13" s="507"/>
      <c r="H13" s="507"/>
      <c r="I13" s="507"/>
      <c r="J13" s="610"/>
      <c r="K13" s="610"/>
      <c r="L13" s="610"/>
      <c r="M13" s="610"/>
      <c r="N13" s="610"/>
    </row>
    <row r="14" spans="1:22" ht="36" customHeight="1">
      <c r="C14" s="421" t="s">
        <v>786</v>
      </c>
      <c r="D14" s="423"/>
      <c r="E14" s="611" t="s">
        <v>787</v>
      </c>
      <c r="F14" s="612"/>
      <c r="G14" s="613"/>
      <c r="H14" s="614"/>
      <c r="I14" s="133" t="s">
        <v>788</v>
      </c>
      <c r="J14" s="615" t="s">
        <v>804</v>
      </c>
      <c r="K14" s="616"/>
      <c r="L14" s="617"/>
      <c r="M14" s="618">
        <f>G14*J15</f>
        <v>0</v>
      </c>
      <c r="N14" s="618"/>
    </row>
    <row r="15" spans="1:22" ht="36" customHeight="1">
      <c r="C15" s="427"/>
      <c r="D15" s="428"/>
      <c r="E15" s="619" t="s">
        <v>789</v>
      </c>
      <c r="F15" s="620"/>
      <c r="G15" s="613"/>
      <c r="H15" s="614"/>
      <c r="I15" s="133" t="s">
        <v>788</v>
      </c>
      <c r="J15" s="621">
        <f>H7</f>
        <v>0</v>
      </c>
      <c r="K15" s="622"/>
      <c r="L15" s="134" t="s">
        <v>790</v>
      </c>
      <c r="M15" s="618">
        <f>G15*J15</f>
        <v>0</v>
      </c>
      <c r="N15" s="618"/>
    </row>
    <row r="16" spans="1:22" ht="36" customHeight="1">
      <c r="C16" s="529" t="s">
        <v>791</v>
      </c>
      <c r="D16" s="457"/>
      <c r="E16" s="619" t="s">
        <v>792</v>
      </c>
      <c r="F16" s="620"/>
      <c r="G16" s="613"/>
      <c r="H16" s="614"/>
      <c r="I16" s="133" t="s">
        <v>788</v>
      </c>
      <c r="J16" s="623">
        <v>5000</v>
      </c>
      <c r="K16" s="624"/>
      <c r="L16" s="625"/>
      <c r="M16" s="618">
        <f>G16*J16</f>
        <v>0</v>
      </c>
      <c r="N16" s="618"/>
    </row>
    <row r="17" spans="1:20" ht="36" customHeight="1" thickBot="1">
      <c r="C17" s="643"/>
      <c r="D17" s="644"/>
      <c r="E17" s="639" t="s">
        <v>793</v>
      </c>
      <c r="F17" s="640"/>
      <c r="G17" s="641"/>
      <c r="H17" s="642"/>
      <c r="I17" s="133" t="s">
        <v>788</v>
      </c>
      <c r="J17" s="626"/>
      <c r="K17" s="627"/>
      <c r="L17" s="628"/>
      <c r="M17" s="618">
        <f>G17*J16</f>
        <v>0</v>
      </c>
      <c r="N17" s="618"/>
    </row>
    <row r="18" spans="1:20" ht="36" customHeight="1" thickBot="1">
      <c r="C18" s="629" t="s">
        <v>610</v>
      </c>
      <c r="D18" s="630"/>
      <c r="E18" s="630"/>
      <c r="F18" s="631"/>
      <c r="G18" s="632">
        <f>SUM(G14:I17)</f>
        <v>0</v>
      </c>
      <c r="H18" s="633"/>
      <c r="I18" s="634"/>
      <c r="J18" s="635"/>
      <c r="K18" s="636"/>
      <c r="L18" s="636"/>
      <c r="M18" s="637">
        <f>SUM(M14:N17)</f>
        <v>0</v>
      </c>
      <c r="N18" s="638"/>
    </row>
    <row r="19" spans="1:20" ht="13.5" customHeight="1">
      <c r="A19" s="103"/>
      <c r="B19" s="103"/>
      <c r="C19" s="135"/>
      <c r="D19" s="135"/>
      <c r="E19" s="135"/>
      <c r="F19" s="135"/>
      <c r="G19" s="136"/>
      <c r="H19" s="136"/>
      <c r="I19" s="136"/>
      <c r="J19" s="136"/>
      <c r="K19" s="136"/>
      <c r="L19" s="136"/>
      <c r="M19" s="137"/>
      <c r="N19" s="137"/>
      <c r="O19" s="138"/>
      <c r="P19" s="138"/>
      <c r="Q19" s="138"/>
      <c r="R19" s="138"/>
      <c r="S19" s="138"/>
    </row>
    <row r="20" spans="1:20" ht="21.6" customHeight="1">
      <c r="A20" s="645" t="s">
        <v>794</v>
      </c>
      <c r="B20" s="646"/>
      <c r="C20" s="646"/>
      <c r="D20" s="646"/>
      <c r="E20" s="646"/>
      <c r="F20" s="646"/>
      <c r="G20" s="646"/>
      <c r="H20" s="646"/>
      <c r="I20" s="646"/>
      <c r="J20" s="646"/>
      <c r="K20" s="646"/>
      <c r="L20" s="646"/>
      <c r="M20" s="646"/>
      <c r="N20" s="646"/>
      <c r="O20" s="646"/>
      <c r="P20" s="646"/>
      <c r="Q20" s="140"/>
      <c r="R20" s="140"/>
      <c r="S20" s="138"/>
    </row>
    <row r="21" spans="1:20" ht="6.6" customHeight="1">
      <c r="A21" s="139"/>
      <c r="B21" s="140"/>
      <c r="C21" s="140"/>
      <c r="D21" s="140"/>
      <c r="E21" s="140"/>
      <c r="F21" s="140"/>
      <c r="G21" s="140"/>
      <c r="H21" s="140"/>
      <c r="I21" s="140"/>
      <c r="J21" s="140"/>
      <c r="K21" s="140"/>
      <c r="L21" s="140"/>
      <c r="M21" s="140"/>
      <c r="N21" s="140"/>
      <c r="O21" s="140"/>
      <c r="P21" s="140"/>
      <c r="Q21" s="140"/>
      <c r="R21" s="140"/>
      <c r="S21" s="138"/>
    </row>
    <row r="22" spans="1:20" ht="21" customHeight="1">
      <c r="A22" s="141" t="s">
        <v>795</v>
      </c>
      <c r="B22" s="9"/>
      <c r="C22" s="9"/>
      <c r="D22" s="9"/>
      <c r="E22" s="9"/>
      <c r="F22" s="9"/>
      <c r="G22" s="9"/>
      <c r="H22" s="9"/>
      <c r="I22" s="9"/>
      <c r="J22" s="9"/>
      <c r="K22" s="9"/>
      <c r="L22" s="9"/>
      <c r="M22" s="9"/>
      <c r="N22" s="9"/>
      <c r="O22" s="23"/>
      <c r="P22" s="20"/>
      <c r="Q22" s="20"/>
      <c r="R22" s="20"/>
      <c r="S22" s="20"/>
      <c r="T22" s="20"/>
    </row>
    <row r="23" spans="1:20" ht="21" customHeight="1">
      <c r="A23" s="141" t="s">
        <v>796</v>
      </c>
      <c r="B23" s="9"/>
      <c r="C23" s="9"/>
      <c r="D23" s="9"/>
      <c r="E23" s="9"/>
      <c r="F23" s="9"/>
      <c r="G23" s="9"/>
      <c r="H23" s="9"/>
      <c r="I23" s="9"/>
      <c r="J23" s="9"/>
      <c r="K23" s="9"/>
      <c r="L23" s="9"/>
      <c r="M23" s="9"/>
      <c r="N23" s="9"/>
      <c r="O23" s="23"/>
      <c r="P23" s="20"/>
      <c r="Q23" s="20"/>
      <c r="R23" s="20"/>
      <c r="S23" s="20"/>
      <c r="T23" s="23"/>
    </row>
    <row r="24" spans="1:20" ht="21" customHeight="1">
      <c r="A24" s="142" t="s">
        <v>797</v>
      </c>
      <c r="B24" s="9"/>
      <c r="C24" s="9"/>
      <c r="D24" s="9"/>
      <c r="E24" s="9"/>
      <c r="F24" s="9"/>
      <c r="G24" s="9"/>
      <c r="H24" s="9"/>
      <c r="I24" s="9"/>
      <c r="J24" s="9"/>
      <c r="K24" s="9"/>
      <c r="L24" s="9"/>
      <c r="M24" s="9"/>
      <c r="N24" s="9"/>
      <c r="O24" s="23"/>
      <c r="P24" s="20"/>
      <c r="Q24" s="20"/>
      <c r="R24" s="20"/>
      <c r="S24" s="20"/>
    </row>
    <row r="25" spans="1:20" ht="21" customHeight="1">
      <c r="A25" s="132" t="s">
        <v>798</v>
      </c>
      <c r="B25" s="9"/>
      <c r="C25" s="9"/>
      <c r="D25" s="9"/>
      <c r="E25" s="9"/>
      <c r="F25" s="9"/>
      <c r="G25" s="9"/>
      <c r="H25" s="9"/>
      <c r="I25" s="9"/>
      <c r="J25" s="9"/>
      <c r="K25" s="9"/>
      <c r="L25" s="9"/>
      <c r="M25" s="9"/>
      <c r="N25" s="9"/>
      <c r="O25" s="23"/>
      <c r="P25" s="20"/>
      <c r="Q25" s="20"/>
      <c r="R25" s="20"/>
      <c r="S25" s="20"/>
    </row>
    <row r="26" spans="1:20" ht="21" customHeight="1">
      <c r="A26" s="132" t="s">
        <v>799</v>
      </c>
      <c r="B26" s="9"/>
      <c r="C26" s="9"/>
      <c r="D26" s="9"/>
      <c r="E26" s="9"/>
      <c r="F26" s="9"/>
      <c r="G26" s="9"/>
      <c r="H26" s="9"/>
      <c r="I26" s="9"/>
      <c r="J26" s="9"/>
      <c r="K26" s="9"/>
      <c r="L26" s="9"/>
      <c r="M26" s="9"/>
      <c r="N26" s="9"/>
      <c r="O26" s="23"/>
      <c r="P26" s="20"/>
      <c r="Q26" s="20"/>
      <c r="R26" s="20"/>
      <c r="S26" s="20"/>
    </row>
    <row r="27" spans="1:20" ht="21" customHeight="1">
      <c r="A27" s="132" t="s">
        <v>800</v>
      </c>
      <c r="B27" s="9"/>
      <c r="C27" s="9"/>
      <c r="D27" s="9"/>
      <c r="E27" s="9"/>
      <c r="F27" s="9"/>
      <c r="G27" s="9"/>
      <c r="H27" s="9"/>
      <c r="I27" s="9"/>
      <c r="J27" s="9"/>
      <c r="K27" s="9"/>
      <c r="L27" s="9"/>
      <c r="M27" s="9"/>
      <c r="N27" s="9"/>
      <c r="O27" s="23"/>
      <c r="P27" s="20"/>
      <c r="Q27" s="20"/>
      <c r="R27" s="20"/>
      <c r="S27" s="20"/>
    </row>
    <row r="28" spans="1:20" ht="19.5" customHeight="1">
      <c r="A28" s="19" t="s">
        <v>557</v>
      </c>
      <c r="B28" s="19"/>
      <c r="C28" s="19"/>
      <c r="D28" s="19"/>
      <c r="F28" s="20"/>
      <c r="G28" s="20"/>
      <c r="H28" s="20"/>
      <c r="I28" s="20"/>
      <c r="J28" s="20"/>
      <c r="K28" s="20"/>
      <c r="L28" s="20"/>
      <c r="M28" s="20"/>
      <c r="N28" s="20"/>
      <c r="O28" s="20"/>
      <c r="P28" s="20"/>
      <c r="Q28" s="20"/>
      <c r="R28" s="20"/>
      <c r="S28" s="20"/>
    </row>
    <row r="29" spans="1:20" ht="20.100000000000001" customHeight="1">
      <c r="A29" s="570"/>
      <c r="B29" s="570"/>
      <c r="C29" s="21" t="s">
        <v>521</v>
      </c>
      <c r="D29" s="22"/>
      <c r="E29" s="21" t="s">
        <v>558</v>
      </c>
      <c r="F29" s="22"/>
      <c r="G29" s="21" t="s">
        <v>559</v>
      </c>
      <c r="H29" s="21"/>
      <c r="I29" s="21"/>
      <c r="J29" s="23"/>
      <c r="K29" s="23"/>
      <c r="L29" s="23"/>
      <c r="M29" s="23"/>
      <c r="N29" s="23"/>
      <c r="O29" s="23"/>
      <c r="P29" s="23"/>
      <c r="Q29" s="23"/>
      <c r="R29" s="23"/>
      <c r="S29" s="23"/>
    </row>
    <row r="30" spans="1:20" ht="18.600000000000001" customHeight="1">
      <c r="A30" s="23"/>
      <c r="B30" s="23"/>
      <c r="C30" s="23"/>
      <c r="D30" s="23"/>
      <c r="E30" s="23"/>
      <c r="F30" s="81" t="s">
        <v>560</v>
      </c>
      <c r="G30" s="385" t="str">
        <f ca="1">LEFT(VLOOKUP(T4,INDIRECT('印刷等(編集しない)'!S13),'印刷等(編集しない)'!O13,FALSE),3)&amp;"‐"&amp;RIGHT(VLOOKUP(T4,INDIRECT('印刷等(編集しない)'!S13),'印刷等(編集しない)'!O13,FALSE),4)</f>
        <v>305‐8555</v>
      </c>
      <c r="H30" s="385"/>
      <c r="I30" s="385"/>
      <c r="J30" s="385"/>
      <c r="K30" s="61"/>
      <c r="L30" s="25"/>
      <c r="M30" s="25"/>
      <c r="N30" s="25"/>
      <c r="O30" s="25"/>
    </row>
    <row r="31" spans="1:20" ht="18.600000000000001" customHeight="1">
      <c r="A31" s="23"/>
      <c r="B31" s="23"/>
      <c r="C31" s="23"/>
      <c r="D31" s="404" t="s">
        <v>561</v>
      </c>
      <c r="E31" s="404"/>
      <c r="F31" s="648" t="str">
        <f ca="1">VLOOKUP(T4,INDIRECT('印刷等(編集しない)'!S13),'印刷等(編集しない)'!P13,FALSE)</f>
        <v>つくば市研究学園一丁目１番地１</v>
      </c>
      <c r="G31" s="648"/>
      <c r="H31" s="648"/>
      <c r="I31" s="648"/>
      <c r="J31" s="648"/>
      <c r="K31" s="648"/>
      <c r="L31" s="648"/>
      <c r="M31" s="648"/>
      <c r="N31" s="648"/>
      <c r="O31" s="648"/>
    </row>
    <row r="32" spans="1:20" ht="19.5" customHeight="1">
      <c r="A32" s="23"/>
      <c r="B32" s="23"/>
      <c r="C32" s="23"/>
      <c r="D32" s="23"/>
      <c r="E32" s="23"/>
      <c r="F32" s="23"/>
      <c r="G32" s="23"/>
      <c r="H32" s="23"/>
      <c r="I32" s="23"/>
      <c r="J32" s="23"/>
      <c r="K32" s="23"/>
      <c r="L32" s="23"/>
      <c r="M32" s="143"/>
      <c r="N32" s="649" t="s">
        <v>562</v>
      </c>
      <c r="O32" s="649"/>
    </row>
    <row r="33" spans="1:22" ht="21">
      <c r="D33" s="27" t="s">
        <v>563</v>
      </c>
      <c r="E33" s="27"/>
      <c r="F33" s="576" t="str">
        <f ca="1">VLOOKUP(T4,INDIRECT('印刷等(編集しない)'!S13),'印刷等(編集しない)'!Q13,FALSE)</f>
        <v>つくば市健康増進課</v>
      </c>
      <c r="G33" s="576"/>
      <c r="H33" s="576"/>
      <c r="I33" s="576"/>
      <c r="J33" s="576"/>
      <c r="K33" s="576"/>
      <c r="L33" s="576"/>
      <c r="M33" s="576"/>
      <c r="N33" s="650" t="str">
        <f>T4</f>
        <v>000</v>
      </c>
      <c r="O33" s="650"/>
      <c r="T33" s="20"/>
    </row>
    <row r="34" spans="1:22" ht="6" customHeight="1">
      <c r="G34" s="144"/>
      <c r="H34" s="144"/>
      <c r="I34" s="144"/>
      <c r="J34" s="144"/>
      <c r="K34" s="144"/>
      <c r="L34" s="144"/>
      <c r="M34" s="29"/>
      <c r="N34" s="29"/>
      <c r="T34" s="20"/>
    </row>
    <row r="35" spans="1:22" ht="21" customHeight="1">
      <c r="D35" s="27" t="s">
        <v>564</v>
      </c>
      <c r="E35" s="27"/>
      <c r="F35" s="647"/>
      <c r="G35" s="647"/>
      <c r="H35" s="647"/>
      <c r="I35" s="647"/>
      <c r="J35" s="647"/>
      <c r="K35" s="647"/>
      <c r="L35" s="647"/>
      <c r="M35" s="647"/>
      <c r="N35" s="52"/>
      <c r="O35" s="30"/>
      <c r="T35" s="9"/>
      <c r="U35" s="9"/>
      <c r="V35" s="9"/>
    </row>
    <row r="36" spans="1:22" ht="18" customHeight="1">
      <c r="D36" s="31" t="s">
        <v>565</v>
      </c>
      <c r="E36" s="31"/>
      <c r="F36" s="32"/>
      <c r="G36" s="397" t="str">
        <f ca="1">VLOOKUP(T4,INDIRECT('印刷等(編集しない)'!S13),'印刷等(編集しない)'!R13,FALSE)</f>
        <v>883-1111</v>
      </c>
      <c r="H36" s="397"/>
      <c r="I36" s="397"/>
      <c r="J36" s="397"/>
      <c r="K36" s="397"/>
      <c r="L36" s="397"/>
      <c r="M36" s="62"/>
      <c r="N36" s="62"/>
      <c r="O36" s="34"/>
      <c r="T36" s="20"/>
    </row>
    <row r="37" spans="1:22" ht="5.0999999999999996" customHeight="1">
      <c r="A37" s="132"/>
      <c r="B37" s="9"/>
      <c r="C37" s="9"/>
      <c r="D37" s="9"/>
      <c r="E37" s="9"/>
      <c r="F37" s="9"/>
      <c r="G37" s="9"/>
      <c r="H37" s="9"/>
      <c r="I37" s="9"/>
      <c r="J37" s="9"/>
      <c r="K37" s="9"/>
      <c r="L37" s="9"/>
      <c r="M37" s="9"/>
      <c r="N37" s="9"/>
      <c r="O37" s="23"/>
      <c r="P37" s="20"/>
      <c r="Q37" s="20"/>
      <c r="R37" s="20"/>
      <c r="S37" s="20"/>
      <c r="T37" s="20"/>
    </row>
    <row r="38" spans="1:22" ht="18" customHeight="1">
      <c r="A38" s="19" t="s">
        <v>566</v>
      </c>
      <c r="B38" s="9"/>
      <c r="C38" s="9"/>
      <c r="D38" s="9"/>
      <c r="E38" s="9"/>
      <c r="F38" s="9"/>
      <c r="G38" s="9"/>
      <c r="H38" s="9"/>
      <c r="I38" s="9"/>
      <c r="J38" s="9"/>
      <c r="K38" s="9"/>
      <c r="L38" s="9"/>
      <c r="M38" s="9"/>
      <c r="N38" s="9"/>
      <c r="O38" s="23"/>
      <c r="P38" s="20"/>
      <c r="Q38" s="20"/>
      <c r="R38" s="20"/>
      <c r="S38" s="20"/>
    </row>
    <row r="39" spans="1:22" ht="9.6" customHeight="1">
      <c r="A39" s="19"/>
      <c r="B39" s="9"/>
      <c r="C39" s="9"/>
      <c r="D39" s="9"/>
      <c r="E39" s="9"/>
      <c r="F39" s="9"/>
      <c r="G39" s="9"/>
      <c r="H39" s="9"/>
      <c r="I39" s="9"/>
      <c r="J39" s="9"/>
      <c r="K39" s="9"/>
      <c r="L39" s="9"/>
      <c r="M39" s="9"/>
      <c r="N39" s="9"/>
      <c r="O39" s="23"/>
      <c r="P39" s="20"/>
      <c r="Q39" s="20"/>
      <c r="R39" s="20"/>
      <c r="S39" s="20"/>
    </row>
    <row r="40" spans="1:22" ht="18" customHeight="1">
      <c r="A40" s="36" t="s">
        <v>567</v>
      </c>
      <c r="B40" s="36"/>
      <c r="C40" s="36"/>
      <c r="D40" s="36"/>
      <c r="O40" s="20"/>
      <c r="P40" s="9"/>
      <c r="Q40" s="9"/>
      <c r="R40" s="9"/>
      <c r="S40" s="9"/>
    </row>
    <row r="41" spans="1:22" ht="18" customHeight="1">
      <c r="A41" s="146" t="s">
        <v>805</v>
      </c>
      <c r="B41" s="9"/>
      <c r="C41" s="9"/>
      <c r="D41" s="9"/>
      <c r="E41" s="9"/>
      <c r="F41" s="9"/>
      <c r="G41" s="9"/>
      <c r="H41" s="9"/>
      <c r="I41" s="9"/>
      <c r="J41" s="9"/>
      <c r="K41" s="9"/>
      <c r="L41" s="9"/>
      <c r="M41" s="9"/>
      <c r="N41" s="9"/>
      <c r="O41" s="23"/>
      <c r="P41" s="20"/>
      <c r="Q41" s="20"/>
      <c r="R41" s="20"/>
      <c r="S41" s="20"/>
    </row>
    <row r="42" spans="1:22" ht="18" customHeight="1">
      <c r="A42" s="146" t="s">
        <v>806</v>
      </c>
      <c r="B42" s="9"/>
      <c r="C42" s="9"/>
      <c r="D42" s="9"/>
      <c r="E42" s="9"/>
      <c r="F42" s="9"/>
      <c r="G42" s="9"/>
      <c r="H42" s="9"/>
      <c r="I42" s="9"/>
      <c r="J42" s="9"/>
      <c r="K42" s="9"/>
      <c r="L42" s="9"/>
      <c r="M42" s="9"/>
      <c r="N42" s="9"/>
      <c r="O42" s="23"/>
      <c r="P42" s="20"/>
      <c r="Q42" s="20"/>
      <c r="R42" s="20"/>
      <c r="S42" s="20"/>
    </row>
    <row r="43" spans="1:22" ht="18" customHeight="1">
      <c r="A43" s="146" t="s">
        <v>807</v>
      </c>
      <c r="B43" s="9"/>
      <c r="C43" s="9"/>
      <c r="D43" s="9"/>
      <c r="E43" s="9"/>
      <c r="F43" s="9"/>
      <c r="G43" s="9"/>
      <c r="H43" s="9"/>
      <c r="I43" s="9"/>
      <c r="J43" s="9"/>
      <c r="K43" s="9"/>
      <c r="L43" s="9"/>
      <c r="M43" s="9"/>
      <c r="N43" s="9"/>
      <c r="O43" s="23"/>
      <c r="P43" s="20"/>
      <c r="Q43" s="20"/>
      <c r="R43" s="20"/>
      <c r="S43" s="20"/>
    </row>
    <row r="44" spans="1:22" ht="18" customHeight="1">
      <c r="A44" s="56" t="s">
        <v>569</v>
      </c>
      <c r="B44" s="103"/>
      <c r="C44" s="145"/>
      <c r="D44" s="145"/>
      <c r="E44" s="145"/>
      <c r="F44" s="145"/>
      <c r="G44" s="145"/>
      <c r="H44" s="145"/>
      <c r="I44" s="145"/>
      <c r="J44" s="145"/>
      <c r="K44" s="145"/>
      <c r="L44" s="145"/>
      <c r="M44" s="105"/>
      <c r="N44" s="105"/>
    </row>
  </sheetData>
  <mergeCells count="45">
    <mergeCell ref="D7:G7"/>
    <mergeCell ref="H7:L7"/>
    <mergeCell ref="A2:F2"/>
    <mergeCell ref="A3:B4"/>
    <mergeCell ref="C4:O4"/>
    <mergeCell ref="E5:F5"/>
    <mergeCell ref="H5:I5"/>
    <mergeCell ref="J5:L5"/>
    <mergeCell ref="C9:G10"/>
    <mergeCell ref="H9:N10"/>
    <mergeCell ref="C12:F13"/>
    <mergeCell ref="G12:I13"/>
    <mergeCell ref="J12:L13"/>
    <mergeCell ref="M12:N13"/>
    <mergeCell ref="C14:D15"/>
    <mergeCell ref="E14:F14"/>
    <mergeCell ref="G14:H14"/>
    <mergeCell ref="J14:L14"/>
    <mergeCell ref="M14:N14"/>
    <mergeCell ref="E15:F15"/>
    <mergeCell ref="G15:H15"/>
    <mergeCell ref="J15:K15"/>
    <mergeCell ref="M15:N15"/>
    <mergeCell ref="J16:L17"/>
    <mergeCell ref="C18:F18"/>
    <mergeCell ref="G18:I18"/>
    <mergeCell ref="J18:L18"/>
    <mergeCell ref="M18:N18"/>
    <mergeCell ref="M16:N16"/>
    <mergeCell ref="E17:F17"/>
    <mergeCell ref="G17:H17"/>
    <mergeCell ref="M17:N17"/>
    <mergeCell ref="C16:D17"/>
    <mergeCell ref="E16:F16"/>
    <mergeCell ref="G16:H16"/>
    <mergeCell ref="A20:P20"/>
    <mergeCell ref="F35:M35"/>
    <mergeCell ref="G36:L36"/>
    <mergeCell ref="G30:J30"/>
    <mergeCell ref="D31:E31"/>
    <mergeCell ref="F31:O31"/>
    <mergeCell ref="N32:O32"/>
    <mergeCell ref="F33:M33"/>
    <mergeCell ref="N33:O33"/>
    <mergeCell ref="A29:B29"/>
  </mergeCells>
  <phoneticPr fontId="4"/>
  <conditionalFormatting sqref="A2:F2">
    <cfRule type="cellIs" dxfId="41" priority="7" operator="equal">
      <formula>0</formula>
    </cfRule>
  </conditionalFormatting>
  <conditionalFormatting sqref="E5:F5">
    <cfRule type="containsBlanks" dxfId="40" priority="6">
      <formula>LEN(TRIM(E5))=0</formula>
    </cfRule>
  </conditionalFormatting>
  <conditionalFormatting sqref="A29:B29 D29 F29">
    <cfRule type="containsBlanks" dxfId="39" priority="5">
      <formula>LEN(TRIM(A29))=0</formula>
    </cfRule>
  </conditionalFormatting>
  <conditionalFormatting sqref="G14:G17">
    <cfRule type="containsBlanks" dxfId="38" priority="4">
      <formula>LEN(TRIM(G14))=0</formula>
    </cfRule>
  </conditionalFormatting>
  <conditionalFormatting sqref="H5">
    <cfRule type="containsBlanks" dxfId="37" priority="3">
      <formula>LEN(TRIM(H5))=0</formula>
    </cfRule>
  </conditionalFormatting>
  <conditionalFormatting sqref="H7">
    <cfRule type="containsBlanks" dxfId="36" priority="2">
      <formula>LEN(TRIM(H7))=0</formula>
    </cfRule>
  </conditionalFormatting>
  <conditionalFormatting sqref="F35">
    <cfRule type="containsBlanks" dxfId="35" priority="1">
      <formula>LEN(TRIM(F35))=0</formula>
    </cfRule>
  </conditionalFormatting>
  <dataValidations count="4">
    <dataValidation type="whole" allowBlank="1" showInputMessage="1" showErrorMessage="1" prompt="該当日を整数で入力" sqref="F29" xr:uid="{0B7A1E2B-D3EA-43D8-9F99-A9B750DF3CC4}">
      <formula1>1</formula1>
      <formula2>31</formula2>
    </dataValidation>
    <dataValidation type="whole" operator="greaterThanOrEqual" allowBlank="1" showInputMessage="1" showErrorMessage="1" prompt="単位をつけず整数で入力" sqref="G14:G17 H7" xr:uid="{369E78F6-60A4-45C3-AEB8-FD7729C185C5}">
      <formula1>0</formula1>
    </dataValidation>
    <dataValidation type="whole" operator="greaterThanOrEqual" allowBlank="1" showInputMessage="1" showErrorMessage="1" error="西暦(４桁)で入力" prompt="西暦(４桁)で入力" sqref="E5:F5 A29:B29" xr:uid="{4F280B27-3DF2-44C6-B719-9028AE1F8781}">
      <formula1>2019</formula1>
    </dataValidation>
    <dataValidation type="whole" allowBlank="1" showInputMessage="1" showErrorMessage="1" prompt="該当月を整数で入力" sqref="D29 H5" xr:uid="{34AEB013-B59D-4884-8C5D-C4D2E6F5DFCA}">
      <formula1>1</formula1>
      <formula2>12</formula2>
    </dataValidation>
  </dataValidations>
  <pageMargins left="0.51181102362204722" right="0.31496062992125984" top="0.55118110236220474" bottom="0.35433070866141736" header="0.31496062992125984" footer="0.19685039370078741"/>
  <pageSetup paperSize="9" scale="98" orientation="portrait" r:id="rId1"/>
  <headerFooter>
    <oddFooter>&amp;R市処理：枚数　　　内容　　コード　　　　宛番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目次</vt:lpstr>
      <vt:lpstr>請求書(定期)</vt:lpstr>
      <vt:lpstr>実施報告書①(定期)</vt:lpstr>
      <vt:lpstr>実施報告書②(定期)</vt:lpstr>
      <vt:lpstr>実施報告書兼請求書(任意)</vt:lpstr>
      <vt:lpstr>つくば市医療機関コード</vt:lpstr>
      <vt:lpstr>実施報告書兼請求書(高ｲﾝﾌﾙ)</vt:lpstr>
      <vt:lpstr>つくば市医療機関コード (高ｲﾝﾌﾙ)</vt:lpstr>
      <vt:lpstr>実施報告書兼請求書(高ｺﾛﾅ)</vt:lpstr>
      <vt:lpstr>つくば市医療機関コード(高ｺﾛﾅ)</vt:lpstr>
      <vt:lpstr>実施報告書兼請求書(小児ｲﾝﾌﾙ)</vt:lpstr>
      <vt:lpstr>つくば市医療機関コード(小児ｲﾝﾌﾙ)</vt:lpstr>
      <vt:lpstr>請求書等医療機関一覧用</vt:lpstr>
      <vt:lpstr>印刷等(編集しない)</vt:lpstr>
      <vt:lpstr>封筒</vt:lpstr>
      <vt:lpstr>HP</vt:lpstr>
      <vt:lpstr>HP!Print_Area</vt:lpstr>
      <vt:lpstr>'実施報告書①(定期)'!Print_Area</vt:lpstr>
      <vt:lpstr>'実施報告書②(定期)'!Print_Area</vt:lpstr>
      <vt:lpstr>'実施報告書兼請求書(高ｲﾝﾌﾙ)'!Print_Area</vt:lpstr>
      <vt:lpstr>'実施報告書兼請求書(高ｺﾛﾅ)'!Print_Area</vt:lpstr>
      <vt:lpstr>'実施報告書兼請求書(小児ｲﾝﾌﾙ)'!Print_Area</vt:lpstr>
      <vt:lpstr>'実施報告書兼請求書(任意)'!Print_Area</vt:lpstr>
      <vt:lpstr>'請求書(定期)'!Print_Area</vt:lpstr>
      <vt:lpstr>封筒!Print_Area</vt:lpstr>
      <vt:lpstr>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2026-02-12T03:19:00Z</dcterms:created>
  <dcterms:modified xsi:type="dcterms:W3CDTF">2026-02-12T03:19:19Z</dcterms:modified>
</cp:coreProperties>
</file>