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defaultThemeVersion="124226"/>
  <xr:revisionPtr revIDLastSave="0" documentId="13_ncr:1_{6FAA73A3-F12C-4EE0-A323-28803AD6A057}" xr6:coauthVersionLast="36" xr6:coauthVersionMax="36" xr10:uidLastSave="{00000000-0000-0000-0000-000000000000}"/>
  <bookViews>
    <workbookView xWindow="0" yWindow="0" windowWidth="20490" windowHeight="7455" xr2:uid="{00000000-000D-0000-FFFF-FFFF00000000}"/>
  </bookViews>
  <sheets>
    <sheet name="通所介護" sheetId="25" r:id="rId1"/>
    <sheet name="①自己点検シート" sheetId="22" r:id="rId2"/>
    <sheet name="②勤務形態一覧表" sheetId="32" r:id="rId3"/>
    <sheet name="シフト記号表（勤務時間帯）" sheetId="33" r:id="rId4"/>
    <sheet name="④利用者の状況" sheetId="28" r:id="rId5"/>
    <sheet name="⑤身体拘束者名簿" sheetId="29" r:id="rId6"/>
    <sheet name="プルダウン・リスト" sheetId="34" state="hidden" r:id="rId7"/>
  </sheets>
  <externalReferences>
    <externalReference r:id="rId8"/>
    <externalReference r:id="rId9"/>
  </externalReferences>
  <definedNames>
    <definedName name="【記載例】シフト記号" localSheetId="2">'[1]【記載例】シフト記号表（勤務時間帯）'!$C$6:$C$35</definedName>
    <definedName name="【記載例】シフト記号" localSheetId="3">'シフト記号表（勤務時間帯）'!$C$6:$C$35</definedName>
    <definedName name="【記載例】シフト記号" localSheetId="6">'[1]【記載例】シフト記号表（勤務時間帯）'!$C$6:$C$35</definedName>
    <definedName name="【記載例】シフト記号">'[2]【記載例】シフト記号表（勤務時間帯）'!$C$6:$C$35</definedName>
    <definedName name="_xlnm.Print_Area" localSheetId="1">①自己点検シート!$A$1:$H$1641</definedName>
    <definedName name="_xlnm.Print_Area" localSheetId="2">②勤務形態一覧表!$A$1:$BF$332</definedName>
    <definedName name="_xlnm.Print_Area" localSheetId="0">通所介護!$A$1:$K$91</definedName>
    <definedName name="_xlnm.Print_Titles" localSheetId="1">①自己点検シート!$2:$4</definedName>
    <definedName name="_xlnm.Print_Titles" localSheetId="2">②勤務形態一覧表!$1:$21</definedName>
    <definedName name="シフト記号表" localSheetId="2">'[1]シフト記号表（勤務時間帯）'!$C$6:$C$35</definedName>
    <definedName name="シフト記号表" localSheetId="3">'シフト記号表（勤務時間帯）'!$C$6:$C$35</definedName>
    <definedName name="シフト記号表" localSheetId="6">'[1]シフト記号表（勤務時間帯）'!$C$6:$C$35</definedName>
    <definedName name="シフト記号表">'[2]シフト記号表（勤務時間帯）'!$C$6:$C$35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2">[1]プルダウン・リスト!$C$12:$L$12</definedName>
    <definedName name="職種" localSheetId="3">[1]プルダウン・リスト!$C$12:$L$12</definedName>
    <definedName name="職種" localSheetId="6">プルダウン・リスト!$C$12:$L$12</definedName>
    <definedName name="職種">[2]プルダウン・リスト!$C$12:$L$12</definedName>
    <definedName name="生活相談員">プルダウン・リスト!$D$13:$D$25</definedName>
  </definedNames>
  <calcPr calcId="191029"/>
</workbook>
</file>

<file path=xl/calcChain.xml><?xml version="1.0" encoding="utf-8"?>
<calcChain xmlns="http://schemas.openxmlformats.org/spreadsheetml/2006/main">
  <c r="U25" i="33" l="1"/>
  <c r="S25" i="33"/>
  <c r="Q25" i="33"/>
  <c r="K25" i="33"/>
  <c r="U24" i="33"/>
  <c r="S24" i="33"/>
  <c r="Q24" i="33"/>
  <c r="K24" i="33"/>
  <c r="U23" i="33"/>
  <c r="S23" i="33"/>
  <c r="Q23" i="33"/>
  <c r="K23" i="33"/>
  <c r="U22" i="33"/>
  <c r="S22" i="33"/>
  <c r="Q22" i="33"/>
  <c r="K22" i="33"/>
  <c r="U21" i="33"/>
  <c r="S21" i="33"/>
  <c r="Q21" i="33"/>
  <c r="K21" i="33"/>
  <c r="U20" i="33"/>
  <c r="S20" i="33"/>
  <c r="Q20" i="33"/>
  <c r="K20" i="33"/>
  <c r="U19" i="33"/>
  <c r="S19" i="33"/>
  <c r="Q19" i="33"/>
  <c r="K19" i="33"/>
  <c r="U18" i="33"/>
  <c r="S18" i="33"/>
  <c r="Q18" i="33"/>
  <c r="K18" i="33"/>
  <c r="U17" i="33"/>
  <c r="S17" i="33"/>
  <c r="Q17" i="33"/>
  <c r="K17" i="33"/>
  <c r="U16" i="33"/>
  <c r="S16" i="33"/>
  <c r="Q16" i="33"/>
  <c r="K16" i="33"/>
  <c r="U15" i="33"/>
  <c r="S15" i="33"/>
  <c r="Q15" i="33"/>
  <c r="K15" i="33"/>
  <c r="U14" i="33"/>
  <c r="S14" i="33"/>
  <c r="Q14" i="33"/>
  <c r="K14" i="33"/>
  <c r="U13" i="33"/>
  <c r="S13" i="33"/>
  <c r="Q13" i="33"/>
  <c r="K13" i="33"/>
  <c r="U12" i="33"/>
  <c r="S12" i="33"/>
  <c r="Q12" i="33"/>
  <c r="K12" i="33"/>
  <c r="U11" i="33"/>
  <c r="S11" i="33"/>
  <c r="Q11" i="33"/>
  <c r="K11" i="33"/>
  <c r="U10" i="33"/>
  <c r="S10" i="33"/>
  <c r="Q10" i="33"/>
  <c r="K10" i="33"/>
  <c r="U9" i="33"/>
  <c r="S9" i="33"/>
  <c r="Q9" i="33"/>
  <c r="K9" i="33"/>
  <c r="U8" i="33"/>
  <c r="S8" i="33"/>
  <c r="Q8" i="33"/>
  <c r="K8" i="33"/>
  <c r="U7" i="33"/>
  <c r="S7" i="33"/>
  <c r="Q7" i="33"/>
  <c r="K7" i="33"/>
  <c r="U6" i="33"/>
  <c r="S6" i="33"/>
  <c r="Q6" i="33"/>
  <c r="K6" i="33"/>
  <c r="AW332" i="32"/>
  <c r="AV332" i="32"/>
  <c r="AU332" i="32"/>
  <c r="AT332" i="32"/>
  <c r="AS332" i="32"/>
  <c r="AR332" i="32"/>
  <c r="AQ332" i="32"/>
  <c r="AP332" i="32"/>
  <c r="AO332" i="32"/>
  <c r="AN332" i="32"/>
  <c r="AM332" i="32"/>
  <c r="AL332" i="32"/>
  <c r="AK332" i="32"/>
  <c r="AJ332" i="32"/>
  <c r="AI332" i="32"/>
  <c r="AH332" i="32"/>
  <c r="AG332" i="32"/>
  <c r="AF332" i="32"/>
  <c r="AE332" i="32"/>
  <c r="AD332" i="32"/>
  <c r="AC332" i="32"/>
  <c r="AB332" i="32"/>
  <c r="AA332" i="32"/>
  <c r="Z332" i="32"/>
  <c r="Y332" i="32"/>
  <c r="X332" i="32"/>
  <c r="W332" i="32"/>
  <c r="V332" i="32"/>
  <c r="U332" i="32"/>
  <c r="T332" i="32"/>
  <c r="S332" i="32"/>
  <c r="AW327" i="32"/>
  <c r="AV327" i="32"/>
  <c r="AU327" i="32"/>
  <c r="AT327" i="32"/>
  <c r="AS327" i="32"/>
  <c r="AR327" i="32"/>
  <c r="AQ327" i="32"/>
  <c r="AP327" i="32"/>
  <c r="AO327" i="32"/>
  <c r="AN327" i="32"/>
  <c r="AM327" i="32"/>
  <c r="AL327" i="32"/>
  <c r="AK327" i="32"/>
  <c r="AJ327" i="32"/>
  <c r="AI327" i="32"/>
  <c r="AH327" i="32"/>
  <c r="AG327" i="32"/>
  <c r="AF327" i="32"/>
  <c r="AE327" i="32"/>
  <c r="AD327" i="32"/>
  <c r="AC327" i="32"/>
  <c r="AB327" i="32"/>
  <c r="AA327" i="32"/>
  <c r="Z327" i="32"/>
  <c r="Y327" i="32"/>
  <c r="X327" i="32"/>
  <c r="W327" i="32"/>
  <c r="V327" i="32"/>
  <c r="U327" i="32"/>
  <c r="T327" i="32"/>
  <c r="S327" i="32"/>
  <c r="AW321" i="32"/>
  <c r="AV321" i="32"/>
  <c r="AU321" i="32"/>
  <c r="AT321" i="32"/>
  <c r="AS321" i="32"/>
  <c r="AR321" i="32"/>
  <c r="AQ321" i="32"/>
  <c r="AP321" i="32"/>
  <c r="AO321" i="32"/>
  <c r="AN321" i="32"/>
  <c r="AM321" i="32"/>
  <c r="AL321" i="32"/>
  <c r="AK321" i="32"/>
  <c r="AJ321" i="32"/>
  <c r="AI321" i="32"/>
  <c r="AH321" i="32"/>
  <c r="AG321" i="32"/>
  <c r="AF321" i="32"/>
  <c r="AE321" i="32"/>
  <c r="AD321" i="32"/>
  <c r="AC321" i="32"/>
  <c r="AB321" i="32"/>
  <c r="AA321" i="32"/>
  <c r="Z321" i="32"/>
  <c r="Y321" i="32"/>
  <c r="X321" i="32"/>
  <c r="W321" i="32"/>
  <c r="V321" i="32"/>
  <c r="U321" i="32"/>
  <c r="T321" i="32"/>
  <c r="S321" i="32"/>
  <c r="F321" i="32"/>
  <c r="AW320" i="32"/>
  <c r="AV320" i="32"/>
  <c r="AU320" i="32"/>
  <c r="AT320" i="32"/>
  <c r="AS320" i="32"/>
  <c r="AR320" i="32"/>
  <c r="AQ320" i="32"/>
  <c r="AP320" i="32"/>
  <c r="AO320" i="32"/>
  <c r="AN320" i="32"/>
  <c r="AM320" i="32"/>
  <c r="AL320" i="32"/>
  <c r="AK320" i="32"/>
  <c r="AJ320" i="32"/>
  <c r="AI320" i="32"/>
  <c r="AH320" i="32"/>
  <c r="AG320" i="32"/>
  <c r="AF320" i="32"/>
  <c r="AE320" i="32"/>
  <c r="AD320" i="32"/>
  <c r="AC320" i="32"/>
  <c r="AB320" i="32"/>
  <c r="AA320" i="32"/>
  <c r="Z320" i="32"/>
  <c r="Y320" i="32"/>
  <c r="X320" i="32"/>
  <c r="W320" i="32"/>
  <c r="V320" i="32"/>
  <c r="AX320" i="32" s="1"/>
  <c r="AZ320" i="32" s="1"/>
  <c r="U320" i="32"/>
  <c r="T320" i="32"/>
  <c r="S320" i="32"/>
  <c r="AW318" i="32"/>
  <c r="AV318" i="32"/>
  <c r="AU318" i="32"/>
  <c r="AT318" i="32"/>
  <c r="AS318" i="32"/>
  <c r="AR318" i="32"/>
  <c r="AQ318" i="32"/>
  <c r="AP318" i="32"/>
  <c r="AO318" i="32"/>
  <c r="AN318" i="32"/>
  <c r="AM318" i="32"/>
  <c r="AL318" i="32"/>
  <c r="AK318" i="32"/>
  <c r="AJ318" i="32"/>
  <c r="AI318" i="32"/>
  <c r="AH318" i="32"/>
  <c r="AG318" i="32"/>
  <c r="AF318" i="32"/>
  <c r="AE318" i="32"/>
  <c r="AD318" i="32"/>
  <c r="AC318" i="32"/>
  <c r="AB318" i="32"/>
  <c r="AA318" i="32"/>
  <c r="Z318" i="32"/>
  <c r="Y318" i="32"/>
  <c r="X318" i="32"/>
  <c r="W318" i="32"/>
  <c r="V318" i="32"/>
  <c r="U318" i="32"/>
  <c r="T318" i="32"/>
  <c r="S318" i="32"/>
  <c r="AX318" i="32" s="1"/>
  <c r="AZ318" i="32" s="1"/>
  <c r="F318" i="32"/>
  <c r="AW317" i="32"/>
  <c r="AV317" i="32"/>
  <c r="AU317" i="32"/>
  <c r="AT317" i="32"/>
  <c r="AS317" i="32"/>
  <c r="AR317" i="32"/>
  <c r="AQ317" i="32"/>
  <c r="AP317" i="32"/>
  <c r="AO317" i="32"/>
  <c r="AN317" i="32"/>
  <c r="AM317" i="32"/>
  <c r="AL317" i="32"/>
  <c r="AK317" i="32"/>
  <c r="AJ317" i="32"/>
  <c r="AI317" i="32"/>
  <c r="AH317" i="32"/>
  <c r="AG317" i="32"/>
  <c r="AF317" i="32"/>
  <c r="AE317" i="32"/>
  <c r="AD317" i="32"/>
  <c r="AC317" i="32"/>
  <c r="AB317" i="32"/>
  <c r="AA317" i="32"/>
  <c r="Z317" i="32"/>
  <c r="Y317" i="32"/>
  <c r="X317" i="32"/>
  <c r="W317" i="32"/>
  <c r="V317" i="32"/>
  <c r="AX317" i="32" s="1"/>
  <c r="AZ317" i="32" s="1"/>
  <c r="U317" i="32"/>
  <c r="T317" i="32"/>
  <c r="S317" i="32"/>
  <c r="AW315" i="32"/>
  <c r="AV315" i="32"/>
  <c r="AU315" i="32"/>
  <c r="AT315" i="32"/>
  <c r="AS315" i="32"/>
  <c r="AR315" i="32"/>
  <c r="AQ315" i="32"/>
  <c r="AP315" i="32"/>
  <c r="AO315" i="32"/>
  <c r="AN315" i="32"/>
  <c r="AM315" i="32"/>
  <c r="AL315" i="32"/>
  <c r="AK315" i="32"/>
  <c r="AJ315" i="32"/>
  <c r="AI315" i="32"/>
  <c r="AH315" i="32"/>
  <c r="AG315" i="32"/>
  <c r="AF315" i="32"/>
  <c r="AE315" i="32"/>
  <c r="AD315" i="32"/>
  <c r="AC315" i="32"/>
  <c r="AB315" i="32"/>
  <c r="AA315" i="32"/>
  <c r="Z315" i="32"/>
  <c r="Y315" i="32"/>
  <c r="X315" i="32"/>
  <c r="W315" i="32"/>
  <c r="V315" i="32"/>
  <c r="U315" i="32"/>
  <c r="T315" i="32"/>
  <c r="S315" i="32"/>
  <c r="F315" i="32"/>
  <c r="AW314" i="32"/>
  <c r="AV314" i="32"/>
  <c r="AU314" i="32"/>
  <c r="AT314" i="32"/>
  <c r="AS314" i="32"/>
  <c r="AR314" i="32"/>
  <c r="AQ314" i="32"/>
  <c r="AP314" i="32"/>
  <c r="AO314" i="32"/>
  <c r="AN314" i="32"/>
  <c r="AM314" i="32"/>
  <c r="AL314" i="32"/>
  <c r="AK314" i="32"/>
  <c r="AJ314" i="32"/>
  <c r="AI314" i="32"/>
  <c r="AH314" i="32"/>
  <c r="AG314" i="32"/>
  <c r="AF314" i="32"/>
  <c r="AE314" i="32"/>
  <c r="AD314" i="32"/>
  <c r="AC314" i="32"/>
  <c r="AB314" i="32"/>
  <c r="AA314" i="32"/>
  <c r="Z314" i="32"/>
  <c r="Y314" i="32"/>
  <c r="X314" i="32"/>
  <c r="W314" i="32"/>
  <c r="V314" i="32"/>
  <c r="AX314" i="32" s="1"/>
  <c r="AZ314" i="32" s="1"/>
  <c r="U314" i="32"/>
  <c r="T314" i="32"/>
  <c r="S314" i="32"/>
  <c r="AW312" i="32"/>
  <c r="AV312" i="32"/>
  <c r="AU312" i="32"/>
  <c r="AT312" i="32"/>
  <c r="AS312" i="32"/>
  <c r="AR312" i="32"/>
  <c r="AQ312" i="32"/>
  <c r="AP312" i="32"/>
  <c r="AO312" i="32"/>
  <c r="AN312" i="32"/>
  <c r="AM312" i="32"/>
  <c r="AL312" i="32"/>
  <c r="AK312" i="32"/>
  <c r="AJ312" i="32"/>
  <c r="AI312" i="32"/>
  <c r="AH312" i="32"/>
  <c r="AG312" i="32"/>
  <c r="AF312" i="32"/>
  <c r="AE312" i="32"/>
  <c r="AD312" i="32"/>
  <c r="AC312" i="32"/>
  <c r="AB312" i="32"/>
  <c r="AA312" i="32"/>
  <c r="Z312" i="32"/>
  <c r="Y312" i="32"/>
  <c r="X312" i="32"/>
  <c r="W312" i="32"/>
  <c r="V312" i="32"/>
  <c r="U312" i="32"/>
  <c r="T312" i="32"/>
  <c r="S312" i="32"/>
  <c r="F312" i="32"/>
  <c r="AW311" i="32"/>
  <c r="AV311" i="32"/>
  <c r="AU311" i="32"/>
  <c r="AT311" i="32"/>
  <c r="AS311" i="32"/>
  <c r="AR311" i="32"/>
  <c r="AQ311" i="32"/>
  <c r="AP311" i="32"/>
  <c r="AO311" i="32"/>
  <c r="AN311" i="32"/>
  <c r="AM311" i="32"/>
  <c r="AL311" i="32"/>
  <c r="AK311" i="32"/>
  <c r="AJ311" i="32"/>
  <c r="AI311" i="32"/>
  <c r="AH311" i="32"/>
  <c r="AG311" i="32"/>
  <c r="AF311" i="32"/>
  <c r="AE311" i="32"/>
  <c r="AD311" i="32"/>
  <c r="AC311" i="32"/>
  <c r="AB311" i="32"/>
  <c r="AA311" i="32"/>
  <c r="Z311" i="32"/>
  <c r="Y311" i="32"/>
  <c r="X311" i="32"/>
  <c r="W311" i="32"/>
  <c r="V311" i="32"/>
  <c r="AX311" i="32" s="1"/>
  <c r="AZ311" i="32" s="1"/>
  <c r="U311" i="32"/>
  <c r="T311" i="32"/>
  <c r="S311" i="32"/>
  <c r="AW309" i="32"/>
  <c r="AV309" i="32"/>
  <c r="AU309" i="32"/>
  <c r="AT309" i="32"/>
  <c r="AS309" i="32"/>
  <c r="AR309" i="32"/>
  <c r="AQ309" i="32"/>
  <c r="AP309" i="32"/>
  <c r="AO309" i="32"/>
  <c r="AN309" i="32"/>
  <c r="AM309" i="32"/>
  <c r="AL309" i="32"/>
  <c r="AK309" i="32"/>
  <c r="AJ309" i="32"/>
  <c r="AI309" i="32"/>
  <c r="AH309" i="32"/>
  <c r="AG309" i="32"/>
  <c r="AF309" i="32"/>
  <c r="AE309" i="32"/>
  <c r="AD309" i="32"/>
  <c r="AC309" i="32"/>
  <c r="AB309" i="32"/>
  <c r="AA309" i="32"/>
  <c r="Z309" i="32"/>
  <c r="Y309" i="32"/>
  <c r="X309" i="32"/>
  <c r="W309" i="32"/>
  <c r="V309" i="32"/>
  <c r="U309" i="32"/>
  <c r="T309" i="32"/>
  <c r="S309" i="32"/>
  <c r="F309" i="32"/>
  <c r="AW308" i="32"/>
  <c r="AV308" i="32"/>
  <c r="AU308" i="32"/>
  <c r="AT308" i="32"/>
  <c r="AS308" i="32"/>
  <c r="AR308" i="32"/>
  <c r="AQ308" i="32"/>
  <c r="AP308" i="32"/>
  <c r="AO308" i="32"/>
  <c r="AN308" i="32"/>
  <c r="AM308" i="32"/>
  <c r="AL308" i="32"/>
  <c r="AK308" i="32"/>
  <c r="AJ308" i="32"/>
  <c r="AI308" i="32"/>
  <c r="AH308" i="32"/>
  <c r="AG308" i="32"/>
  <c r="AF308" i="32"/>
  <c r="AE308" i="32"/>
  <c r="AD308" i="32"/>
  <c r="AC308" i="32"/>
  <c r="AB308" i="32"/>
  <c r="AA308" i="32"/>
  <c r="Z308" i="32"/>
  <c r="Y308" i="32"/>
  <c r="X308" i="32"/>
  <c r="W308" i="32"/>
  <c r="V308" i="32"/>
  <c r="AX308" i="32" s="1"/>
  <c r="AZ308" i="32" s="1"/>
  <c r="U308" i="32"/>
  <c r="T308" i="32"/>
  <c r="S308" i="32"/>
  <c r="AW306" i="32"/>
  <c r="AV306" i="32"/>
  <c r="AU306" i="32"/>
  <c r="AT306" i="32"/>
  <c r="AS306" i="32"/>
  <c r="AR306" i="32"/>
  <c r="AQ306" i="32"/>
  <c r="AP306" i="32"/>
  <c r="AO306" i="32"/>
  <c r="AN306" i="32"/>
  <c r="AM306" i="32"/>
  <c r="AL306" i="32"/>
  <c r="AK306" i="32"/>
  <c r="AJ306" i="32"/>
  <c r="AI306" i="32"/>
  <c r="AH306" i="32"/>
  <c r="AG306" i="32"/>
  <c r="AF306" i="32"/>
  <c r="AE306" i="32"/>
  <c r="AD306" i="32"/>
  <c r="AC306" i="32"/>
  <c r="AB306" i="32"/>
  <c r="AA306" i="32"/>
  <c r="Z306" i="32"/>
  <c r="Y306" i="32"/>
  <c r="X306" i="32"/>
  <c r="W306" i="32"/>
  <c r="V306" i="32"/>
  <c r="U306" i="32"/>
  <c r="T306" i="32"/>
  <c r="S306" i="32"/>
  <c r="F306" i="32"/>
  <c r="AW305" i="32"/>
  <c r="AV305" i="32"/>
  <c r="AU305" i="32"/>
  <c r="AT305" i="32"/>
  <c r="AS305" i="32"/>
  <c r="AR305" i="32"/>
  <c r="AQ305" i="32"/>
  <c r="AP305" i="32"/>
  <c r="AO305" i="32"/>
  <c r="AN305" i="32"/>
  <c r="AM305" i="32"/>
  <c r="AL305" i="32"/>
  <c r="AK305" i="32"/>
  <c r="AJ305" i="32"/>
  <c r="AI305" i="32"/>
  <c r="AH305" i="32"/>
  <c r="AG305" i="32"/>
  <c r="AF305" i="32"/>
  <c r="AE305" i="32"/>
  <c r="AD305" i="32"/>
  <c r="AC305" i="32"/>
  <c r="AB305" i="32"/>
  <c r="AA305" i="32"/>
  <c r="Z305" i="32"/>
  <c r="Y305" i="32"/>
  <c r="X305" i="32"/>
  <c r="W305" i="32"/>
  <c r="V305" i="32"/>
  <c r="AX305" i="32" s="1"/>
  <c r="AZ305" i="32" s="1"/>
  <c r="U305" i="32"/>
  <c r="T305" i="32"/>
  <c r="S305" i="32"/>
  <c r="AW303" i="32"/>
  <c r="AV303" i="32"/>
  <c r="AU303" i="32"/>
  <c r="AT303" i="32"/>
  <c r="AS303" i="32"/>
  <c r="AR303" i="32"/>
  <c r="AQ303" i="32"/>
  <c r="AP303" i="32"/>
  <c r="AO303" i="32"/>
  <c r="AN303" i="32"/>
  <c r="AM303" i="32"/>
  <c r="AL303" i="32"/>
  <c r="AK303" i="32"/>
  <c r="AJ303" i="32"/>
  <c r="AI303" i="32"/>
  <c r="AH303" i="32"/>
  <c r="AG303" i="32"/>
  <c r="AF303" i="32"/>
  <c r="AE303" i="32"/>
  <c r="AD303" i="32"/>
  <c r="AC303" i="32"/>
  <c r="AB303" i="32"/>
  <c r="AA303" i="32"/>
  <c r="Z303" i="32"/>
  <c r="Y303" i="32"/>
  <c r="X303" i="32"/>
  <c r="W303" i="32"/>
  <c r="V303" i="32"/>
  <c r="U303" i="32"/>
  <c r="T303" i="32"/>
  <c r="S303" i="32"/>
  <c r="F303" i="32"/>
  <c r="AW302" i="32"/>
  <c r="AV302" i="32"/>
  <c r="AU302" i="32"/>
  <c r="AT302" i="32"/>
  <c r="AS302" i="32"/>
  <c r="AR302" i="32"/>
  <c r="AQ302" i="32"/>
  <c r="AP302" i="32"/>
  <c r="AO302" i="32"/>
  <c r="AN302" i="32"/>
  <c r="AM302" i="32"/>
  <c r="AL302" i="32"/>
  <c r="AK302" i="32"/>
  <c r="AJ302" i="32"/>
  <c r="AI302" i="32"/>
  <c r="AH302" i="32"/>
  <c r="AG302" i="32"/>
  <c r="AF302" i="32"/>
  <c r="AE302" i="32"/>
  <c r="AD302" i="32"/>
  <c r="AC302" i="32"/>
  <c r="AB302" i="32"/>
  <c r="AA302" i="32"/>
  <c r="Z302" i="32"/>
  <c r="Y302" i="32"/>
  <c r="X302" i="32"/>
  <c r="W302" i="32"/>
  <c r="V302" i="32"/>
  <c r="AX302" i="32" s="1"/>
  <c r="AZ302" i="32" s="1"/>
  <c r="U302" i="32"/>
  <c r="T302" i="32"/>
  <c r="S302" i="32"/>
  <c r="AW300" i="32"/>
  <c r="AV300" i="32"/>
  <c r="AU300" i="32"/>
  <c r="AT300" i="32"/>
  <c r="AS300" i="32"/>
  <c r="AR300" i="32"/>
  <c r="AQ300" i="32"/>
  <c r="AP300" i="32"/>
  <c r="AO300" i="32"/>
  <c r="AN300" i="32"/>
  <c r="AM300" i="32"/>
  <c r="AL300" i="32"/>
  <c r="AK300" i="32"/>
  <c r="AJ300" i="32"/>
  <c r="AI300" i="32"/>
  <c r="AH300" i="32"/>
  <c r="AG300" i="32"/>
  <c r="AF300" i="32"/>
  <c r="AE300" i="32"/>
  <c r="AD300" i="32"/>
  <c r="AC300" i="32"/>
  <c r="AB300" i="32"/>
  <c r="AA300" i="32"/>
  <c r="Z300" i="32"/>
  <c r="Y300" i="32"/>
  <c r="X300" i="32"/>
  <c r="W300" i="32"/>
  <c r="V300" i="32"/>
  <c r="U300" i="32"/>
  <c r="T300" i="32"/>
  <c r="S300" i="32"/>
  <c r="F300" i="32"/>
  <c r="AW299" i="32"/>
  <c r="AV299" i="32"/>
  <c r="AU299" i="32"/>
  <c r="AT299" i="32"/>
  <c r="AS299" i="32"/>
  <c r="AR299" i="32"/>
  <c r="AQ299" i="32"/>
  <c r="AP299" i="32"/>
  <c r="AO299" i="32"/>
  <c r="AN299" i="32"/>
  <c r="AM299" i="32"/>
  <c r="AL299" i="32"/>
  <c r="AK299" i="32"/>
  <c r="AJ299" i="32"/>
  <c r="AI299" i="32"/>
  <c r="AH299" i="32"/>
  <c r="AG299" i="32"/>
  <c r="AF299" i="32"/>
  <c r="AE299" i="32"/>
  <c r="AD299" i="32"/>
  <c r="AC299" i="32"/>
  <c r="AB299" i="32"/>
  <c r="AA299" i="32"/>
  <c r="Z299" i="32"/>
  <c r="Y299" i="32"/>
  <c r="X299" i="32"/>
  <c r="W299" i="32"/>
  <c r="V299" i="32"/>
  <c r="AX299" i="32" s="1"/>
  <c r="AZ299" i="32" s="1"/>
  <c r="U299" i="32"/>
  <c r="T299" i="32"/>
  <c r="S299" i="32"/>
  <c r="AW297" i="32"/>
  <c r="AV297" i="32"/>
  <c r="AU297" i="32"/>
  <c r="AT297" i="32"/>
  <c r="AS297" i="32"/>
  <c r="AR297" i="32"/>
  <c r="AQ297" i="32"/>
  <c r="AP297" i="32"/>
  <c r="AO297" i="32"/>
  <c r="AN297" i="32"/>
  <c r="AM297" i="32"/>
  <c r="AL297" i="32"/>
  <c r="AK297" i="32"/>
  <c r="AJ297" i="32"/>
  <c r="AI297" i="32"/>
  <c r="AH297" i="32"/>
  <c r="AG297" i="32"/>
  <c r="AF297" i="32"/>
  <c r="AE297" i="32"/>
  <c r="AD297" i="32"/>
  <c r="AC297" i="32"/>
  <c r="AB297" i="32"/>
  <c r="AA297" i="32"/>
  <c r="Z297" i="32"/>
  <c r="Y297" i="32"/>
  <c r="X297" i="32"/>
  <c r="W297" i="32"/>
  <c r="V297" i="32"/>
  <c r="U297" i="32"/>
  <c r="T297" i="32"/>
  <c r="S297" i="32"/>
  <c r="F297" i="32"/>
  <c r="AW296" i="32"/>
  <c r="AV296" i="32"/>
  <c r="AU296" i="32"/>
  <c r="AT296" i="32"/>
  <c r="AS296" i="32"/>
  <c r="AR296" i="32"/>
  <c r="AQ296" i="32"/>
  <c r="AP296" i="32"/>
  <c r="AO296" i="32"/>
  <c r="AN296" i="32"/>
  <c r="AM296" i="32"/>
  <c r="AL296" i="32"/>
  <c r="AK296" i="32"/>
  <c r="AJ296" i="32"/>
  <c r="AI296" i="32"/>
  <c r="AH296" i="32"/>
  <c r="AG296" i="32"/>
  <c r="AF296" i="32"/>
  <c r="AE296" i="32"/>
  <c r="AD296" i="32"/>
  <c r="AC296" i="32"/>
  <c r="AB296" i="32"/>
  <c r="AA296" i="32"/>
  <c r="Z296" i="32"/>
  <c r="Y296" i="32"/>
  <c r="X296" i="32"/>
  <c r="W296" i="32"/>
  <c r="V296" i="32"/>
  <c r="AX296" i="32" s="1"/>
  <c r="AZ296" i="32" s="1"/>
  <c r="U296" i="32"/>
  <c r="T296" i="32"/>
  <c r="S296" i="32"/>
  <c r="AW294" i="32"/>
  <c r="AV294" i="32"/>
  <c r="AU294" i="32"/>
  <c r="AT294" i="32"/>
  <c r="AS294" i="32"/>
  <c r="AR294" i="32"/>
  <c r="AQ294" i="32"/>
  <c r="AP294" i="32"/>
  <c r="AO294" i="32"/>
  <c r="AN294" i="32"/>
  <c r="AM294" i="32"/>
  <c r="AL294" i="32"/>
  <c r="AK294" i="32"/>
  <c r="AJ294" i="32"/>
  <c r="AI294" i="32"/>
  <c r="AH294" i="32"/>
  <c r="AG294" i="32"/>
  <c r="AF294" i="32"/>
  <c r="AE294" i="32"/>
  <c r="AD294" i="32"/>
  <c r="AC294" i="32"/>
  <c r="AB294" i="32"/>
  <c r="AA294" i="32"/>
  <c r="Z294" i="32"/>
  <c r="Y294" i="32"/>
  <c r="X294" i="32"/>
  <c r="W294" i="32"/>
  <c r="V294" i="32"/>
  <c r="U294" i="32"/>
  <c r="T294" i="32"/>
  <c r="S294" i="32"/>
  <c r="F294" i="32"/>
  <c r="AW293" i="32"/>
  <c r="AV293" i="32"/>
  <c r="AU293" i="32"/>
  <c r="AT293" i="32"/>
  <c r="AS293" i="32"/>
  <c r="AR293" i="32"/>
  <c r="AQ293" i="32"/>
  <c r="AP293" i="32"/>
  <c r="AO293" i="32"/>
  <c r="AN293" i="32"/>
  <c r="AM293" i="32"/>
  <c r="AL293" i="32"/>
  <c r="AK293" i="32"/>
  <c r="AJ293" i="32"/>
  <c r="AI293" i="32"/>
  <c r="AH293" i="32"/>
  <c r="AG293" i="32"/>
  <c r="AF293" i="32"/>
  <c r="AE293" i="32"/>
  <c r="AD293" i="32"/>
  <c r="AC293" i="32"/>
  <c r="AB293" i="32"/>
  <c r="AA293" i="32"/>
  <c r="Z293" i="32"/>
  <c r="Y293" i="32"/>
  <c r="X293" i="32"/>
  <c r="W293" i="32"/>
  <c r="V293" i="32"/>
  <c r="AX293" i="32" s="1"/>
  <c r="AZ293" i="32" s="1"/>
  <c r="U293" i="32"/>
  <c r="T293" i="32"/>
  <c r="S293" i="32"/>
  <c r="AW291" i="32"/>
  <c r="AV291" i="32"/>
  <c r="AU291" i="32"/>
  <c r="AT291" i="32"/>
  <c r="AS291" i="32"/>
  <c r="AR291" i="32"/>
  <c r="AQ291" i="32"/>
  <c r="AP291" i="32"/>
  <c r="AO291" i="32"/>
  <c r="AN291" i="32"/>
  <c r="AM291" i="32"/>
  <c r="AL291" i="32"/>
  <c r="AK291" i="32"/>
  <c r="AJ291" i="32"/>
  <c r="AI291" i="32"/>
  <c r="AH291" i="32"/>
  <c r="AG291" i="32"/>
  <c r="AF291" i="32"/>
  <c r="AE291" i="32"/>
  <c r="AD291" i="32"/>
  <c r="AC291" i="32"/>
  <c r="AB291" i="32"/>
  <c r="AA291" i="32"/>
  <c r="Z291" i="32"/>
  <c r="Y291" i="32"/>
  <c r="X291" i="32"/>
  <c r="W291" i="32"/>
  <c r="V291" i="32"/>
  <c r="U291" i="32"/>
  <c r="T291" i="32"/>
  <c r="S291" i="32"/>
  <c r="F291" i="32"/>
  <c r="AW290" i="32"/>
  <c r="AV290" i="32"/>
  <c r="AU290" i="32"/>
  <c r="AT290" i="32"/>
  <c r="AS290" i="32"/>
  <c r="AR290" i="32"/>
  <c r="AQ290" i="32"/>
  <c r="AP290" i="32"/>
  <c r="AO290" i="32"/>
  <c r="AN290" i="32"/>
  <c r="AM290" i="32"/>
  <c r="AL290" i="32"/>
  <c r="AK290" i="32"/>
  <c r="AJ290" i="32"/>
  <c r="AI290" i="32"/>
  <c r="AH290" i="32"/>
  <c r="AG290" i="32"/>
  <c r="AF290" i="32"/>
  <c r="AE290" i="32"/>
  <c r="AD290" i="32"/>
  <c r="AC290" i="32"/>
  <c r="AB290" i="32"/>
  <c r="AA290" i="32"/>
  <c r="Z290" i="32"/>
  <c r="Y290" i="32"/>
  <c r="X290" i="32"/>
  <c r="W290" i="32"/>
  <c r="V290" i="32"/>
  <c r="AX290" i="32" s="1"/>
  <c r="AZ290" i="32" s="1"/>
  <c r="U290" i="32"/>
  <c r="T290" i="32"/>
  <c r="S290" i="32"/>
  <c r="AW288" i="32"/>
  <c r="AV288" i="32"/>
  <c r="AU288" i="32"/>
  <c r="AT288" i="32"/>
  <c r="AS288" i="32"/>
  <c r="AR288" i="32"/>
  <c r="AQ288" i="32"/>
  <c r="AP288" i="32"/>
  <c r="AO288" i="32"/>
  <c r="AN288" i="32"/>
  <c r="AM288" i="32"/>
  <c r="AL288" i="32"/>
  <c r="AK288" i="32"/>
  <c r="AJ288" i="32"/>
  <c r="AI288" i="32"/>
  <c r="AH288" i="32"/>
  <c r="AG288" i="32"/>
  <c r="AF288" i="32"/>
  <c r="AE288" i="32"/>
  <c r="AD288" i="32"/>
  <c r="AC288" i="32"/>
  <c r="AB288" i="32"/>
  <c r="AA288" i="32"/>
  <c r="Z288" i="32"/>
  <c r="Y288" i="32"/>
  <c r="X288" i="32"/>
  <c r="W288" i="32"/>
  <c r="V288" i="32"/>
  <c r="U288" i="32"/>
  <c r="T288" i="32"/>
  <c r="S288" i="32"/>
  <c r="F288" i="32"/>
  <c r="AW287" i="32"/>
  <c r="AV287" i="32"/>
  <c r="AU287" i="32"/>
  <c r="AT287" i="32"/>
  <c r="AS287" i="32"/>
  <c r="AR287" i="32"/>
  <c r="AQ287" i="32"/>
  <c r="AP287" i="32"/>
  <c r="AO287" i="32"/>
  <c r="AN287" i="32"/>
  <c r="AM287" i="32"/>
  <c r="AL287" i="32"/>
  <c r="AK287" i="32"/>
  <c r="AJ287" i="32"/>
  <c r="AI287" i="32"/>
  <c r="AH287" i="32"/>
  <c r="AG287" i="32"/>
  <c r="AF287" i="32"/>
  <c r="AE287" i="32"/>
  <c r="AD287" i="32"/>
  <c r="AC287" i="32"/>
  <c r="AB287" i="32"/>
  <c r="AA287" i="32"/>
  <c r="Z287" i="32"/>
  <c r="Y287" i="32"/>
  <c r="X287" i="32"/>
  <c r="W287" i="32"/>
  <c r="V287" i="32"/>
  <c r="AX287" i="32" s="1"/>
  <c r="AZ287" i="32" s="1"/>
  <c r="U287" i="32"/>
  <c r="T287" i="32"/>
  <c r="S287" i="32"/>
  <c r="AW285" i="32"/>
  <c r="AV285" i="32"/>
  <c r="AU285" i="32"/>
  <c r="AT285" i="32"/>
  <c r="AS285" i="32"/>
  <c r="AR285" i="32"/>
  <c r="AQ285" i="32"/>
  <c r="AP285" i="32"/>
  <c r="AO285" i="32"/>
  <c r="AN285" i="32"/>
  <c r="AM285" i="32"/>
  <c r="AL285" i="32"/>
  <c r="AK285" i="32"/>
  <c r="AJ285" i="32"/>
  <c r="AI285" i="32"/>
  <c r="AH285" i="32"/>
  <c r="AG285" i="32"/>
  <c r="AF285" i="32"/>
  <c r="AE285" i="32"/>
  <c r="AD285" i="32"/>
  <c r="AC285" i="32"/>
  <c r="AB285" i="32"/>
  <c r="AA285" i="32"/>
  <c r="Z285" i="32"/>
  <c r="Y285" i="32"/>
  <c r="X285" i="32"/>
  <c r="W285" i="32"/>
  <c r="V285" i="32"/>
  <c r="U285" i="32"/>
  <c r="T285" i="32"/>
  <c r="S285" i="32"/>
  <c r="F285" i="32"/>
  <c r="AW284" i="32"/>
  <c r="AV284" i="32"/>
  <c r="AU284" i="32"/>
  <c r="AT284" i="32"/>
  <c r="AS284" i="32"/>
  <c r="AR284" i="32"/>
  <c r="AQ284" i="32"/>
  <c r="AP284" i="32"/>
  <c r="AO284" i="32"/>
  <c r="AN284" i="32"/>
  <c r="AM284" i="32"/>
  <c r="AL284" i="32"/>
  <c r="AK284" i="32"/>
  <c r="AJ284" i="32"/>
  <c r="AI284" i="32"/>
  <c r="AH284" i="32"/>
  <c r="AG284" i="32"/>
  <c r="AF284" i="32"/>
  <c r="AE284" i="32"/>
  <c r="AD284" i="32"/>
  <c r="AC284" i="32"/>
  <c r="AB284" i="32"/>
  <c r="AA284" i="32"/>
  <c r="Z284" i="32"/>
  <c r="Y284" i="32"/>
  <c r="X284" i="32"/>
  <c r="W284" i="32"/>
  <c r="V284" i="32"/>
  <c r="AX284" i="32" s="1"/>
  <c r="AZ284" i="32" s="1"/>
  <c r="U284" i="32"/>
  <c r="T284" i="32"/>
  <c r="S284" i="32"/>
  <c r="AW282" i="32"/>
  <c r="AV282" i="32"/>
  <c r="AU282" i="32"/>
  <c r="AT282" i="32"/>
  <c r="AS282" i="32"/>
  <c r="AR282" i="32"/>
  <c r="AQ282" i="32"/>
  <c r="AP282" i="32"/>
  <c r="AO282" i="32"/>
  <c r="AN282" i="32"/>
  <c r="AM282" i="32"/>
  <c r="AL282" i="32"/>
  <c r="AK282" i="32"/>
  <c r="AJ282" i="32"/>
  <c r="AI282" i="32"/>
  <c r="AH282" i="32"/>
  <c r="AG282" i="32"/>
  <c r="AF282" i="32"/>
  <c r="AE282" i="32"/>
  <c r="AD282" i="32"/>
  <c r="AC282" i="32"/>
  <c r="AB282" i="32"/>
  <c r="AA282" i="32"/>
  <c r="Z282" i="32"/>
  <c r="Y282" i="32"/>
  <c r="X282" i="32"/>
  <c r="W282" i="32"/>
  <c r="V282" i="32"/>
  <c r="U282" i="32"/>
  <c r="T282" i="32"/>
  <c r="S282" i="32"/>
  <c r="F282" i="32"/>
  <c r="AW281" i="32"/>
  <c r="AV281" i="32"/>
  <c r="AU281" i="32"/>
  <c r="AT281" i="32"/>
  <c r="AS281" i="32"/>
  <c r="AR281" i="32"/>
  <c r="AQ281" i="32"/>
  <c r="AP281" i="32"/>
  <c r="AO281" i="32"/>
  <c r="AN281" i="32"/>
  <c r="AM281" i="32"/>
  <c r="AL281" i="32"/>
  <c r="AK281" i="32"/>
  <c r="AJ281" i="32"/>
  <c r="AI281" i="32"/>
  <c r="AH281" i="32"/>
  <c r="AG281" i="32"/>
  <c r="AF281" i="32"/>
  <c r="AE281" i="32"/>
  <c r="AD281" i="32"/>
  <c r="AC281" i="32"/>
  <c r="AB281" i="32"/>
  <c r="AA281" i="32"/>
  <c r="Z281" i="32"/>
  <c r="Y281" i="32"/>
  <c r="X281" i="32"/>
  <c r="W281" i="32"/>
  <c r="V281" i="32"/>
  <c r="AX281" i="32" s="1"/>
  <c r="AZ281" i="32" s="1"/>
  <c r="U281" i="32"/>
  <c r="T281" i="32"/>
  <c r="S281" i="32"/>
  <c r="AW279" i="32"/>
  <c r="AV279" i="32"/>
  <c r="AU279" i="32"/>
  <c r="AT279" i="32"/>
  <c r="AS279" i="32"/>
  <c r="AR279" i="32"/>
  <c r="AQ279" i="32"/>
  <c r="AP279" i="32"/>
  <c r="AO279" i="32"/>
  <c r="AN279" i="32"/>
  <c r="AM279" i="32"/>
  <c r="AL279" i="32"/>
  <c r="AK279" i="32"/>
  <c r="AJ279" i="32"/>
  <c r="AI279" i="32"/>
  <c r="AH279" i="32"/>
  <c r="AG279" i="32"/>
  <c r="AF279" i="32"/>
  <c r="AE279" i="32"/>
  <c r="AD279" i="32"/>
  <c r="AC279" i="32"/>
  <c r="AB279" i="32"/>
  <c r="AA279" i="32"/>
  <c r="Z279" i="32"/>
  <c r="Y279" i="32"/>
  <c r="X279" i="32"/>
  <c r="W279" i="32"/>
  <c r="V279" i="32"/>
  <c r="U279" i="32"/>
  <c r="T279" i="32"/>
  <c r="S279" i="32"/>
  <c r="F279" i="32"/>
  <c r="AW278" i="32"/>
  <c r="AV278" i="32"/>
  <c r="AU278" i="32"/>
  <c r="AT278" i="32"/>
  <c r="AS278" i="32"/>
  <c r="AR278" i="32"/>
  <c r="AQ278" i="32"/>
  <c r="AP278" i="32"/>
  <c r="AO278" i="32"/>
  <c r="AN278" i="32"/>
  <c r="AM278" i="32"/>
  <c r="AL278" i="32"/>
  <c r="AK278" i="32"/>
  <c r="AJ278" i="32"/>
  <c r="AI278" i="32"/>
  <c r="AH278" i="32"/>
  <c r="AG278" i="32"/>
  <c r="AF278" i="32"/>
  <c r="AE278" i="32"/>
  <c r="AD278" i="32"/>
  <c r="AC278" i="32"/>
  <c r="AB278" i="32"/>
  <c r="AA278" i="32"/>
  <c r="Z278" i="32"/>
  <c r="Y278" i="32"/>
  <c r="X278" i="32"/>
  <c r="W278" i="32"/>
  <c r="V278" i="32"/>
  <c r="AX278" i="32" s="1"/>
  <c r="AZ278" i="32" s="1"/>
  <c r="U278" i="32"/>
  <c r="T278" i="32"/>
  <c r="S278" i="32"/>
  <c r="AW276" i="32"/>
  <c r="AV276" i="32"/>
  <c r="AU276" i="32"/>
  <c r="AT276" i="32"/>
  <c r="AS276" i="32"/>
  <c r="AR276" i="32"/>
  <c r="AQ276" i="32"/>
  <c r="AP276" i="32"/>
  <c r="AO276" i="32"/>
  <c r="AN276" i="32"/>
  <c r="AM276" i="32"/>
  <c r="AL276" i="32"/>
  <c r="AK276" i="32"/>
  <c r="AJ276" i="32"/>
  <c r="AI276" i="32"/>
  <c r="AH276" i="32"/>
  <c r="AG276" i="32"/>
  <c r="AF276" i="32"/>
  <c r="AE276" i="32"/>
  <c r="AD276" i="32"/>
  <c r="AC276" i="32"/>
  <c r="AB276" i="32"/>
  <c r="AA276" i="32"/>
  <c r="Z276" i="32"/>
  <c r="Y276" i="32"/>
  <c r="X276" i="32"/>
  <c r="W276" i="32"/>
  <c r="V276" i="32"/>
  <c r="U276" i="32"/>
  <c r="T276" i="32"/>
  <c r="S276" i="32"/>
  <c r="F276" i="32"/>
  <c r="AW275" i="32"/>
  <c r="AV275" i="32"/>
  <c r="AU275" i="32"/>
  <c r="AT275" i="32"/>
  <c r="AS275" i="32"/>
  <c r="AR275" i="32"/>
  <c r="AQ275" i="32"/>
  <c r="AP275" i="32"/>
  <c r="AO275" i="32"/>
  <c r="AN275" i="32"/>
  <c r="AM275" i="32"/>
  <c r="AL275" i="32"/>
  <c r="AK275" i="32"/>
  <c r="AJ275" i="32"/>
  <c r="AI275" i="32"/>
  <c r="AH275" i="32"/>
  <c r="AG275" i="32"/>
  <c r="AF275" i="32"/>
  <c r="AE275" i="32"/>
  <c r="AD275" i="32"/>
  <c r="AC275" i="32"/>
  <c r="AB275" i="32"/>
  <c r="AA275" i="32"/>
  <c r="Z275" i="32"/>
  <c r="Y275" i="32"/>
  <c r="X275" i="32"/>
  <c r="W275" i="32"/>
  <c r="V275" i="32"/>
  <c r="AX275" i="32" s="1"/>
  <c r="AZ275" i="32" s="1"/>
  <c r="U275" i="32"/>
  <c r="T275" i="32"/>
  <c r="S275" i="32"/>
  <c r="AW273" i="32"/>
  <c r="AV273" i="32"/>
  <c r="AU273" i="32"/>
  <c r="AT273" i="32"/>
  <c r="AS273" i="32"/>
  <c r="AR273" i="32"/>
  <c r="AQ273" i="32"/>
  <c r="AP273" i="32"/>
  <c r="AO273" i="32"/>
  <c r="AN273" i="32"/>
  <c r="AM273" i="32"/>
  <c r="AL273" i="32"/>
  <c r="AK273" i="32"/>
  <c r="AJ273" i="32"/>
  <c r="AI273" i="32"/>
  <c r="AH273" i="32"/>
  <c r="AG273" i="32"/>
  <c r="AF273" i="32"/>
  <c r="AE273" i="32"/>
  <c r="AD273" i="32"/>
  <c r="AC273" i="32"/>
  <c r="AB273" i="32"/>
  <c r="AA273" i="32"/>
  <c r="Z273" i="32"/>
  <c r="Y273" i="32"/>
  <c r="X273" i="32"/>
  <c r="W273" i="32"/>
  <c r="V273" i="32"/>
  <c r="U273" i="32"/>
  <c r="T273" i="32"/>
  <c r="S273" i="32"/>
  <c r="AX273" i="32" s="1"/>
  <c r="AZ273" i="32" s="1"/>
  <c r="F273" i="32"/>
  <c r="AW272" i="32"/>
  <c r="AV272" i="32"/>
  <c r="AU272" i="32"/>
  <c r="AT272" i="32"/>
  <c r="AS272" i="32"/>
  <c r="AR272" i="32"/>
  <c r="AQ272" i="32"/>
  <c r="AP272" i="32"/>
  <c r="AO272" i="32"/>
  <c r="AN272" i="32"/>
  <c r="AM272" i="32"/>
  <c r="AL272" i="32"/>
  <c r="AK272" i="32"/>
  <c r="AJ272" i="32"/>
  <c r="AI272" i="32"/>
  <c r="AH272" i="32"/>
  <c r="AG272" i="32"/>
  <c r="AF272" i="32"/>
  <c r="AE272" i="32"/>
  <c r="AD272" i="32"/>
  <c r="AC272" i="32"/>
  <c r="AB272" i="32"/>
  <c r="AA272" i="32"/>
  <c r="Z272" i="32"/>
  <c r="Y272" i="32"/>
  <c r="X272" i="32"/>
  <c r="W272" i="32"/>
  <c r="V272" i="32"/>
  <c r="AX272" i="32" s="1"/>
  <c r="AZ272" i="32" s="1"/>
  <c r="U272" i="32"/>
  <c r="T272" i="32"/>
  <c r="S272" i="32"/>
  <c r="AW270" i="32"/>
  <c r="AV270" i="32"/>
  <c r="AU270" i="32"/>
  <c r="AT270" i="32"/>
  <c r="AS270" i="32"/>
  <c r="AR270" i="32"/>
  <c r="AQ270" i="32"/>
  <c r="AP270" i="32"/>
  <c r="AO270" i="32"/>
  <c r="AN270" i="32"/>
  <c r="AM270" i="32"/>
  <c r="AL270" i="32"/>
  <c r="AK270" i="32"/>
  <c r="AJ270" i="32"/>
  <c r="AI270" i="32"/>
  <c r="AH270" i="32"/>
  <c r="AG270" i="32"/>
  <c r="AF270" i="32"/>
  <c r="AE270" i="32"/>
  <c r="AD270" i="32"/>
  <c r="AC270" i="32"/>
  <c r="AB270" i="32"/>
  <c r="AA270" i="32"/>
  <c r="Z270" i="32"/>
  <c r="Y270" i="32"/>
  <c r="X270" i="32"/>
  <c r="W270" i="32"/>
  <c r="V270" i="32"/>
  <c r="U270" i="32"/>
  <c r="T270" i="32"/>
  <c r="S270" i="32"/>
  <c r="F270" i="32"/>
  <c r="AW269" i="32"/>
  <c r="AV269" i="32"/>
  <c r="AU269" i="32"/>
  <c r="AT269" i="32"/>
  <c r="AS269" i="32"/>
  <c r="AR269" i="32"/>
  <c r="AQ269" i="32"/>
  <c r="AP269" i="32"/>
  <c r="AO269" i="32"/>
  <c r="AN269" i="32"/>
  <c r="AM269" i="32"/>
  <c r="AL269" i="32"/>
  <c r="AK269" i="32"/>
  <c r="AJ269" i="32"/>
  <c r="AI269" i="32"/>
  <c r="AH269" i="32"/>
  <c r="AG269" i="32"/>
  <c r="AF269" i="32"/>
  <c r="AE269" i="32"/>
  <c r="AD269" i="32"/>
  <c r="AC269" i="32"/>
  <c r="AB269" i="32"/>
  <c r="AA269" i="32"/>
  <c r="Z269" i="32"/>
  <c r="Y269" i="32"/>
  <c r="X269" i="32"/>
  <c r="W269" i="32"/>
  <c r="V269" i="32"/>
  <c r="AX269" i="32" s="1"/>
  <c r="AZ269" i="32" s="1"/>
  <c r="U269" i="32"/>
  <c r="T269" i="32"/>
  <c r="S269" i="32"/>
  <c r="AW267" i="32"/>
  <c r="AV267" i="32"/>
  <c r="AU267" i="32"/>
  <c r="AT267" i="32"/>
  <c r="AS267" i="32"/>
  <c r="AR267" i="32"/>
  <c r="AQ267" i="32"/>
  <c r="AP267" i="32"/>
  <c r="AO267" i="32"/>
  <c r="AN267" i="32"/>
  <c r="AM267" i="32"/>
  <c r="AL267" i="32"/>
  <c r="AK267" i="32"/>
  <c r="AJ267" i="32"/>
  <c r="AI267" i="32"/>
  <c r="AH267" i="32"/>
  <c r="AG267" i="32"/>
  <c r="AF267" i="32"/>
  <c r="AE267" i="32"/>
  <c r="AD267" i="32"/>
  <c r="AC267" i="32"/>
  <c r="AB267" i="32"/>
  <c r="AA267" i="32"/>
  <c r="Z267" i="32"/>
  <c r="Y267" i="32"/>
  <c r="X267" i="32"/>
  <c r="W267" i="32"/>
  <c r="V267" i="32"/>
  <c r="U267" i="32"/>
  <c r="T267" i="32"/>
  <c r="S267" i="32"/>
  <c r="AX267" i="32" s="1"/>
  <c r="AZ267" i="32" s="1"/>
  <c r="F267" i="32"/>
  <c r="AW266" i="32"/>
  <c r="AV266" i="32"/>
  <c r="AU266" i="32"/>
  <c r="AT266" i="32"/>
  <c r="AS266" i="32"/>
  <c r="AR266" i="32"/>
  <c r="AQ266" i="32"/>
  <c r="AP266" i="32"/>
  <c r="AO266" i="32"/>
  <c r="AN266" i="32"/>
  <c r="AM266" i="32"/>
  <c r="AL266" i="32"/>
  <c r="AK266" i="32"/>
  <c r="AJ266" i="32"/>
  <c r="AI266" i="32"/>
  <c r="AH266" i="32"/>
  <c r="AG266" i="32"/>
  <c r="AF266" i="32"/>
  <c r="AE266" i="32"/>
  <c r="AD266" i="32"/>
  <c r="AC266" i="32"/>
  <c r="AB266" i="32"/>
  <c r="AA266" i="32"/>
  <c r="Z266" i="32"/>
  <c r="Y266" i="32"/>
  <c r="X266" i="32"/>
  <c r="W266" i="32"/>
  <c r="V266" i="32"/>
  <c r="AX266" i="32" s="1"/>
  <c r="AZ266" i="32" s="1"/>
  <c r="U266" i="32"/>
  <c r="T266" i="32"/>
  <c r="S266" i="32"/>
  <c r="AW264" i="32"/>
  <c r="AV264" i="32"/>
  <c r="AU264" i="32"/>
  <c r="AT264" i="32"/>
  <c r="AS264" i="32"/>
  <c r="AR264" i="32"/>
  <c r="AQ264" i="32"/>
  <c r="AP264" i="32"/>
  <c r="AO264" i="32"/>
  <c r="AN264" i="32"/>
  <c r="AM264" i="32"/>
  <c r="AL264" i="32"/>
  <c r="AK264" i="32"/>
  <c r="AJ264" i="32"/>
  <c r="AI264" i="32"/>
  <c r="AH264" i="32"/>
  <c r="AG264" i="32"/>
  <c r="AF264" i="32"/>
  <c r="AE264" i="32"/>
  <c r="AD264" i="32"/>
  <c r="AC264" i="32"/>
  <c r="AB264" i="32"/>
  <c r="AA264" i="32"/>
  <c r="Z264" i="32"/>
  <c r="Y264" i="32"/>
  <c r="X264" i="32"/>
  <c r="W264" i="32"/>
  <c r="V264" i="32"/>
  <c r="U264" i="32"/>
  <c r="T264" i="32"/>
  <c r="S264" i="32"/>
  <c r="F264" i="32"/>
  <c r="AW263" i="32"/>
  <c r="AV263" i="32"/>
  <c r="AU263" i="32"/>
  <c r="AT263" i="32"/>
  <c r="AS263" i="32"/>
  <c r="AR263" i="32"/>
  <c r="AQ263" i="32"/>
  <c r="AP263" i="32"/>
  <c r="AO263" i="32"/>
  <c r="AN263" i="32"/>
  <c r="AM263" i="32"/>
  <c r="AL263" i="32"/>
  <c r="AK263" i="32"/>
  <c r="AJ263" i="32"/>
  <c r="AI263" i="32"/>
  <c r="AH263" i="32"/>
  <c r="AG263" i="32"/>
  <c r="AF263" i="32"/>
  <c r="AE263" i="32"/>
  <c r="AD263" i="32"/>
  <c r="AC263" i="32"/>
  <c r="AB263" i="32"/>
  <c r="AA263" i="32"/>
  <c r="Z263" i="32"/>
  <c r="Y263" i="32"/>
  <c r="X263" i="32"/>
  <c r="W263" i="32"/>
  <c r="V263" i="32"/>
  <c r="AX263" i="32" s="1"/>
  <c r="AZ263" i="32" s="1"/>
  <c r="U263" i="32"/>
  <c r="T263" i="32"/>
  <c r="S263" i="32"/>
  <c r="AW261" i="32"/>
  <c r="AV261" i="32"/>
  <c r="AU261" i="32"/>
  <c r="AT261" i="32"/>
  <c r="AS261" i="32"/>
  <c r="AR261" i="32"/>
  <c r="AQ261" i="32"/>
  <c r="AP261" i="32"/>
  <c r="AO261" i="32"/>
  <c r="AN261" i="32"/>
  <c r="AM261" i="32"/>
  <c r="AL261" i="32"/>
  <c r="AK261" i="32"/>
  <c r="AJ261" i="32"/>
  <c r="AI261" i="32"/>
  <c r="AH261" i="32"/>
  <c r="AG261" i="32"/>
  <c r="AF261" i="32"/>
  <c r="AE261" i="32"/>
  <c r="AD261" i="32"/>
  <c r="AC261" i="32"/>
  <c r="AB261" i="32"/>
  <c r="AA261" i="32"/>
  <c r="Z261" i="32"/>
  <c r="Y261" i="32"/>
  <c r="X261" i="32"/>
  <c r="W261" i="32"/>
  <c r="V261" i="32"/>
  <c r="U261" i="32"/>
  <c r="T261" i="32"/>
  <c r="S261" i="32"/>
  <c r="AX261" i="32" s="1"/>
  <c r="AZ261" i="32" s="1"/>
  <c r="F261" i="32"/>
  <c r="AW260" i="32"/>
  <c r="AV260" i="32"/>
  <c r="AU260" i="32"/>
  <c r="AT260" i="32"/>
  <c r="AS260" i="32"/>
  <c r="AR260" i="32"/>
  <c r="AQ260" i="32"/>
  <c r="AP260" i="32"/>
  <c r="AO260" i="32"/>
  <c r="AN260" i="32"/>
  <c r="AM260" i="32"/>
  <c r="AL260" i="32"/>
  <c r="AK260" i="32"/>
  <c r="AJ260" i="32"/>
  <c r="AI260" i="32"/>
  <c r="AH260" i="32"/>
  <c r="AG260" i="32"/>
  <c r="AF260" i="32"/>
  <c r="AE260" i="32"/>
  <c r="AD260" i="32"/>
  <c r="AC260" i="32"/>
  <c r="AB260" i="32"/>
  <c r="AA260" i="32"/>
  <c r="Z260" i="32"/>
  <c r="Y260" i="32"/>
  <c r="X260" i="32"/>
  <c r="W260" i="32"/>
  <c r="V260" i="32"/>
  <c r="AX260" i="32" s="1"/>
  <c r="AZ260" i="32" s="1"/>
  <c r="U260" i="32"/>
  <c r="T260" i="32"/>
  <c r="S260" i="32"/>
  <c r="AW258" i="32"/>
  <c r="AV258" i="32"/>
  <c r="AU258" i="32"/>
  <c r="AT258" i="32"/>
  <c r="AS258" i="32"/>
  <c r="AR258" i="32"/>
  <c r="AQ258" i="32"/>
  <c r="AP258" i="32"/>
  <c r="AO258" i="32"/>
  <c r="AN258" i="32"/>
  <c r="AM258" i="32"/>
  <c r="AL258" i="32"/>
  <c r="AK258" i="32"/>
  <c r="AJ258" i="32"/>
  <c r="AI258" i="32"/>
  <c r="AH258" i="32"/>
  <c r="AG258" i="32"/>
  <c r="AF258" i="32"/>
  <c r="AE258" i="32"/>
  <c r="AD258" i="32"/>
  <c r="AC258" i="32"/>
  <c r="AB258" i="32"/>
  <c r="AA258" i="32"/>
  <c r="Z258" i="32"/>
  <c r="Y258" i="32"/>
  <c r="X258" i="32"/>
  <c r="W258" i="32"/>
  <c r="V258" i="32"/>
  <c r="U258" i="32"/>
  <c r="T258" i="32"/>
  <c r="S258" i="32"/>
  <c r="F258" i="32"/>
  <c r="AW257" i="32"/>
  <c r="AV257" i="32"/>
  <c r="AU257" i="32"/>
  <c r="AT257" i="32"/>
  <c r="AS257" i="32"/>
  <c r="AR257" i="32"/>
  <c r="AQ257" i="32"/>
  <c r="AP257" i="32"/>
  <c r="AO257" i="32"/>
  <c r="AN257" i="32"/>
  <c r="AM257" i="32"/>
  <c r="AL257" i="32"/>
  <c r="AK257" i="32"/>
  <c r="AJ257" i="32"/>
  <c r="AI257" i="32"/>
  <c r="AH257" i="32"/>
  <c r="AG257" i="32"/>
  <c r="AF257" i="32"/>
  <c r="AE257" i="32"/>
  <c r="AD257" i="32"/>
  <c r="AC257" i="32"/>
  <c r="AB257" i="32"/>
  <c r="AA257" i="32"/>
  <c r="Z257" i="32"/>
  <c r="Y257" i="32"/>
  <c r="X257" i="32"/>
  <c r="W257" i="32"/>
  <c r="V257" i="32"/>
  <c r="AX257" i="32" s="1"/>
  <c r="AZ257" i="32" s="1"/>
  <c r="U257" i="32"/>
  <c r="T257" i="32"/>
  <c r="S257" i="32"/>
  <c r="AW255" i="32"/>
  <c r="AV255" i="32"/>
  <c r="AU255" i="32"/>
  <c r="AT255" i="32"/>
  <c r="AS255" i="32"/>
  <c r="AR255" i="32"/>
  <c r="AQ255" i="32"/>
  <c r="AP255" i="32"/>
  <c r="AO255" i="32"/>
  <c r="AN255" i="32"/>
  <c r="AM255" i="32"/>
  <c r="AL255" i="32"/>
  <c r="AK255" i="32"/>
  <c r="AJ255" i="32"/>
  <c r="AI255" i="32"/>
  <c r="AH255" i="32"/>
  <c r="AG255" i="32"/>
  <c r="AF255" i="32"/>
  <c r="AE255" i="32"/>
  <c r="AD255" i="32"/>
  <c r="AC255" i="32"/>
  <c r="AB255" i="32"/>
  <c r="AA255" i="32"/>
  <c r="Z255" i="32"/>
  <c r="Y255" i="32"/>
  <c r="X255" i="32"/>
  <c r="W255" i="32"/>
  <c r="V255" i="32"/>
  <c r="U255" i="32"/>
  <c r="T255" i="32"/>
  <c r="S255" i="32"/>
  <c r="AX255" i="32" s="1"/>
  <c r="AZ255" i="32" s="1"/>
  <c r="F255" i="32"/>
  <c r="AW254" i="32"/>
  <c r="AV254" i="32"/>
  <c r="AU254" i="32"/>
  <c r="AT254" i="32"/>
  <c r="AS254" i="32"/>
  <c r="AR254" i="32"/>
  <c r="AQ254" i="32"/>
  <c r="AP254" i="32"/>
  <c r="AO254" i="32"/>
  <c r="AN254" i="32"/>
  <c r="AM254" i="32"/>
  <c r="AL254" i="32"/>
  <c r="AK254" i="32"/>
  <c r="AJ254" i="32"/>
  <c r="AI254" i="32"/>
  <c r="AH254" i="32"/>
  <c r="AG254" i="32"/>
  <c r="AF254" i="32"/>
  <c r="AE254" i="32"/>
  <c r="AD254" i="32"/>
  <c r="AC254" i="32"/>
  <c r="AB254" i="32"/>
  <c r="AA254" i="32"/>
  <c r="Z254" i="32"/>
  <c r="Y254" i="32"/>
  <c r="X254" i="32"/>
  <c r="W254" i="32"/>
  <c r="V254" i="32"/>
  <c r="AX254" i="32" s="1"/>
  <c r="AZ254" i="32" s="1"/>
  <c r="U254" i="32"/>
  <c r="T254" i="32"/>
  <c r="S254" i="32"/>
  <c r="AW252" i="32"/>
  <c r="AV252" i="32"/>
  <c r="AU252" i="32"/>
  <c r="AT252" i="32"/>
  <c r="AS252" i="32"/>
  <c r="AR252" i="32"/>
  <c r="AQ252" i="32"/>
  <c r="AP252" i="32"/>
  <c r="AO252" i="32"/>
  <c r="AN252" i="32"/>
  <c r="AM252" i="32"/>
  <c r="AL252" i="32"/>
  <c r="AK252" i="32"/>
  <c r="AJ252" i="32"/>
  <c r="AI252" i="32"/>
  <c r="AH252" i="32"/>
  <c r="AG252" i="32"/>
  <c r="AF252" i="32"/>
  <c r="AE252" i="32"/>
  <c r="AD252" i="32"/>
  <c r="AC252" i="32"/>
  <c r="AB252" i="32"/>
  <c r="AA252" i="32"/>
  <c r="Z252" i="32"/>
  <c r="Y252" i="32"/>
  <c r="X252" i="32"/>
  <c r="W252" i="32"/>
  <c r="V252" i="32"/>
  <c r="U252" i="32"/>
  <c r="T252" i="32"/>
  <c r="S252" i="32"/>
  <c r="F252" i="32"/>
  <c r="AW251" i="32"/>
  <c r="AV251" i="32"/>
  <c r="AU251" i="32"/>
  <c r="AT251" i="32"/>
  <c r="AS251" i="32"/>
  <c r="AR251" i="32"/>
  <c r="AQ251" i="32"/>
  <c r="AP251" i="32"/>
  <c r="AO251" i="32"/>
  <c r="AN251" i="32"/>
  <c r="AM251" i="32"/>
  <c r="AL251" i="32"/>
  <c r="AK251" i="32"/>
  <c r="AJ251" i="32"/>
  <c r="AI251" i="32"/>
  <c r="AH251" i="32"/>
  <c r="AG251" i="32"/>
  <c r="AF251" i="32"/>
  <c r="AE251" i="32"/>
  <c r="AD251" i="32"/>
  <c r="AC251" i="32"/>
  <c r="AB251" i="32"/>
  <c r="AA251" i="32"/>
  <c r="Z251" i="32"/>
  <c r="Y251" i="32"/>
  <c r="X251" i="32"/>
  <c r="W251" i="32"/>
  <c r="V251" i="32"/>
  <c r="AX251" i="32" s="1"/>
  <c r="AZ251" i="32" s="1"/>
  <c r="U251" i="32"/>
  <c r="T251" i="32"/>
  <c r="S251" i="32"/>
  <c r="AW249" i="32"/>
  <c r="AV249" i="32"/>
  <c r="AU249" i="32"/>
  <c r="AT249" i="32"/>
  <c r="AS249" i="32"/>
  <c r="AR249" i="32"/>
  <c r="AQ249" i="32"/>
  <c r="AP249" i="32"/>
  <c r="AO249" i="32"/>
  <c r="AN249" i="32"/>
  <c r="AM249" i="32"/>
  <c r="AL249" i="32"/>
  <c r="AK249" i="32"/>
  <c r="AJ249" i="32"/>
  <c r="AI249" i="32"/>
  <c r="AH249" i="32"/>
  <c r="AG249" i="32"/>
  <c r="AF249" i="32"/>
  <c r="AE249" i="32"/>
  <c r="AD249" i="32"/>
  <c r="AC249" i="32"/>
  <c r="AB249" i="32"/>
  <c r="AA249" i="32"/>
  <c r="Z249" i="32"/>
  <c r="Y249" i="32"/>
  <c r="X249" i="32"/>
  <c r="W249" i="32"/>
  <c r="V249" i="32"/>
  <c r="U249" i="32"/>
  <c r="T249" i="32"/>
  <c r="S249" i="32"/>
  <c r="AX249" i="32" s="1"/>
  <c r="AZ249" i="32" s="1"/>
  <c r="F249" i="32"/>
  <c r="AW248" i="32"/>
  <c r="AV248" i="32"/>
  <c r="AU248" i="32"/>
  <c r="AT248" i="32"/>
  <c r="AS248" i="32"/>
  <c r="AR248" i="32"/>
  <c r="AQ248" i="32"/>
  <c r="AP248" i="32"/>
  <c r="AO248" i="32"/>
  <c r="AN248" i="32"/>
  <c r="AM248" i="32"/>
  <c r="AL248" i="32"/>
  <c r="AK248" i="32"/>
  <c r="AJ248" i="32"/>
  <c r="AI248" i="32"/>
  <c r="AH248" i="32"/>
  <c r="AG248" i="32"/>
  <c r="AF248" i="32"/>
  <c r="AE248" i="32"/>
  <c r="AD248" i="32"/>
  <c r="AC248" i="32"/>
  <c r="AB248" i="32"/>
  <c r="AA248" i="32"/>
  <c r="Z248" i="32"/>
  <c r="Y248" i="32"/>
  <c r="X248" i="32"/>
  <c r="W248" i="32"/>
  <c r="V248" i="32"/>
  <c r="AX248" i="32" s="1"/>
  <c r="AZ248" i="32" s="1"/>
  <c r="U248" i="32"/>
  <c r="T248" i="32"/>
  <c r="S248" i="32"/>
  <c r="AW246" i="32"/>
  <c r="AV246" i="32"/>
  <c r="AU246" i="32"/>
  <c r="AT246" i="32"/>
  <c r="AS246" i="32"/>
  <c r="AR246" i="32"/>
  <c r="AQ246" i="32"/>
  <c r="AP246" i="32"/>
  <c r="AO246" i="32"/>
  <c r="AN246" i="32"/>
  <c r="AM246" i="32"/>
  <c r="AL246" i="32"/>
  <c r="AK246" i="32"/>
  <c r="AJ246" i="32"/>
  <c r="AI246" i="32"/>
  <c r="AH246" i="32"/>
  <c r="AG246" i="32"/>
  <c r="AF246" i="32"/>
  <c r="AE246" i="32"/>
  <c r="AD246" i="32"/>
  <c r="AC246" i="32"/>
  <c r="AB246" i="32"/>
  <c r="AA246" i="32"/>
  <c r="Z246" i="32"/>
  <c r="Y246" i="32"/>
  <c r="X246" i="32"/>
  <c r="W246" i="32"/>
  <c r="V246" i="32"/>
  <c r="U246" i="32"/>
  <c r="T246" i="32"/>
  <c r="S246" i="32"/>
  <c r="F246" i="32"/>
  <c r="AW245" i="32"/>
  <c r="AV245" i="32"/>
  <c r="AU245" i="32"/>
  <c r="AT245" i="32"/>
  <c r="AS245" i="32"/>
  <c r="AR245" i="32"/>
  <c r="AQ245" i="32"/>
  <c r="AP245" i="32"/>
  <c r="AO245" i="32"/>
  <c r="AN245" i="32"/>
  <c r="AM245" i="32"/>
  <c r="AL245" i="32"/>
  <c r="AK245" i="32"/>
  <c r="AJ245" i="32"/>
  <c r="AI245" i="32"/>
  <c r="AH245" i="32"/>
  <c r="AG245" i="32"/>
  <c r="AF245" i="32"/>
  <c r="AE245" i="32"/>
  <c r="AD245" i="32"/>
  <c r="AC245" i="32"/>
  <c r="AB245" i="32"/>
  <c r="AA245" i="32"/>
  <c r="Z245" i="32"/>
  <c r="Y245" i="32"/>
  <c r="X245" i="32"/>
  <c r="W245" i="32"/>
  <c r="V245" i="32"/>
  <c r="AX245" i="32" s="1"/>
  <c r="AZ245" i="32" s="1"/>
  <c r="U245" i="32"/>
  <c r="T245" i="32"/>
  <c r="S245" i="32"/>
  <c r="AW243" i="32"/>
  <c r="AV243" i="32"/>
  <c r="AU243" i="32"/>
  <c r="AT243" i="32"/>
  <c r="AS243" i="32"/>
  <c r="AR243" i="32"/>
  <c r="AQ243" i="32"/>
  <c r="AP243" i="32"/>
  <c r="AO243" i="32"/>
  <c r="AN243" i="32"/>
  <c r="AM243" i="32"/>
  <c r="AL243" i="32"/>
  <c r="AK243" i="32"/>
  <c r="AJ243" i="32"/>
  <c r="AI243" i="32"/>
  <c r="AH243" i="32"/>
  <c r="AG243" i="32"/>
  <c r="AF243" i="32"/>
  <c r="AE243" i="32"/>
  <c r="AD243" i="32"/>
  <c r="AC243" i="32"/>
  <c r="AB243" i="32"/>
  <c r="AA243" i="32"/>
  <c r="Z243" i="32"/>
  <c r="Y243" i="32"/>
  <c r="X243" i="32"/>
  <c r="W243" i="32"/>
  <c r="V243" i="32"/>
  <c r="U243" i="32"/>
  <c r="T243" i="32"/>
  <c r="S243" i="32"/>
  <c r="AX243" i="32" s="1"/>
  <c r="AZ243" i="32" s="1"/>
  <c r="F243" i="32"/>
  <c r="AW242" i="32"/>
  <c r="AV242" i="32"/>
  <c r="AU242" i="32"/>
  <c r="AT242" i="32"/>
  <c r="AS242" i="32"/>
  <c r="AR242" i="32"/>
  <c r="AQ242" i="32"/>
  <c r="AP242" i="32"/>
  <c r="AO242" i="32"/>
  <c r="AN242" i="32"/>
  <c r="AM242" i="32"/>
  <c r="AL242" i="32"/>
  <c r="AK242" i="32"/>
  <c r="AJ242" i="32"/>
  <c r="AI242" i="32"/>
  <c r="AH242" i="32"/>
  <c r="AG242" i="32"/>
  <c r="AF242" i="32"/>
  <c r="AE242" i="32"/>
  <c r="AD242" i="32"/>
  <c r="AC242" i="32"/>
  <c r="AB242" i="32"/>
  <c r="AA242" i="32"/>
  <c r="Z242" i="32"/>
  <c r="Y242" i="32"/>
  <c r="X242" i="32"/>
  <c r="W242" i="32"/>
  <c r="V242" i="32"/>
  <c r="AX242" i="32" s="1"/>
  <c r="AZ242" i="32" s="1"/>
  <c r="U242" i="32"/>
  <c r="T242" i="32"/>
  <c r="S242" i="32"/>
  <c r="AW240" i="32"/>
  <c r="AV240" i="32"/>
  <c r="AU240" i="32"/>
  <c r="AT240" i="32"/>
  <c r="AS240" i="32"/>
  <c r="AR240" i="32"/>
  <c r="AQ240" i="32"/>
  <c r="AP240" i="32"/>
  <c r="AO240" i="32"/>
  <c r="AN240" i="32"/>
  <c r="AM240" i="32"/>
  <c r="AL240" i="32"/>
  <c r="AK240" i="32"/>
  <c r="AJ240" i="32"/>
  <c r="AI240" i="32"/>
  <c r="AH240" i="32"/>
  <c r="AG240" i="32"/>
  <c r="AF240" i="32"/>
  <c r="AE240" i="32"/>
  <c r="AD240" i="32"/>
  <c r="AC240" i="32"/>
  <c r="AB240" i="32"/>
  <c r="AA240" i="32"/>
  <c r="Z240" i="32"/>
  <c r="Y240" i="32"/>
  <c r="X240" i="32"/>
  <c r="W240" i="32"/>
  <c r="V240" i="32"/>
  <c r="U240" i="32"/>
  <c r="T240" i="32"/>
  <c r="S240" i="32"/>
  <c r="F240" i="32"/>
  <c r="AW239" i="32"/>
  <c r="AV239" i="32"/>
  <c r="AU239" i="32"/>
  <c r="AT239" i="32"/>
  <c r="AS239" i="32"/>
  <c r="AR239" i="32"/>
  <c r="AQ239" i="32"/>
  <c r="AP239" i="32"/>
  <c r="AO239" i="32"/>
  <c r="AN239" i="32"/>
  <c r="AM239" i="32"/>
  <c r="AL239" i="32"/>
  <c r="AK239" i="32"/>
  <c r="AJ239" i="32"/>
  <c r="AI239" i="32"/>
  <c r="AH239" i="32"/>
  <c r="AG239" i="32"/>
  <c r="AF239" i="32"/>
  <c r="AE239" i="32"/>
  <c r="AD239" i="32"/>
  <c r="AC239" i="32"/>
  <c r="AB239" i="32"/>
  <c r="AA239" i="32"/>
  <c r="Z239" i="32"/>
  <c r="Y239" i="32"/>
  <c r="X239" i="32"/>
  <c r="W239" i="32"/>
  <c r="V239" i="32"/>
  <c r="AX239" i="32" s="1"/>
  <c r="AZ239" i="32" s="1"/>
  <c r="U239" i="32"/>
  <c r="T239" i="32"/>
  <c r="S239" i="32"/>
  <c r="AW237" i="32"/>
  <c r="AV237" i="32"/>
  <c r="AU237" i="32"/>
  <c r="AT237" i="32"/>
  <c r="AS237" i="32"/>
  <c r="AR237" i="32"/>
  <c r="AQ237" i="32"/>
  <c r="AP237" i="32"/>
  <c r="AO237" i="32"/>
  <c r="AN237" i="32"/>
  <c r="AM237" i="32"/>
  <c r="AL237" i="32"/>
  <c r="AK237" i="32"/>
  <c r="AJ237" i="32"/>
  <c r="AI237" i="32"/>
  <c r="AH237" i="32"/>
  <c r="AG237" i="32"/>
  <c r="AF237" i="32"/>
  <c r="AE237" i="32"/>
  <c r="AD237" i="32"/>
  <c r="AC237" i="32"/>
  <c r="AB237" i="32"/>
  <c r="AA237" i="32"/>
  <c r="Z237" i="32"/>
  <c r="Y237" i="32"/>
  <c r="X237" i="32"/>
  <c r="W237" i="32"/>
  <c r="V237" i="32"/>
  <c r="U237" i="32"/>
  <c r="T237" i="32"/>
  <c r="S237" i="32"/>
  <c r="AX237" i="32" s="1"/>
  <c r="AZ237" i="32" s="1"/>
  <c r="F237" i="32"/>
  <c r="AW236" i="32"/>
  <c r="AV236" i="32"/>
  <c r="AU236" i="32"/>
  <c r="AT236" i="32"/>
  <c r="AS236" i="32"/>
  <c r="AR236" i="32"/>
  <c r="AQ236" i="32"/>
  <c r="AP236" i="32"/>
  <c r="AO236" i="32"/>
  <c r="AN236" i="32"/>
  <c r="AM236" i="32"/>
  <c r="AL236" i="32"/>
  <c r="AK236" i="32"/>
  <c r="AJ236" i="32"/>
  <c r="AI236" i="32"/>
  <c r="AH236" i="32"/>
  <c r="AG236" i="32"/>
  <c r="AF236" i="32"/>
  <c r="AE236" i="32"/>
  <c r="AD236" i="32"/>
  <c r="AC236" i="32"/>
  <c r="AB236" i="32"/>
  <c r="AA236" i="32"/>
  <c r="Z236" i="32"/>
  <c r="Y236" i="32"/>
  <c r="X236" i="32"/>
  <c r="W236" i="32"/>
  <c r="V236" i="32"/>
  <c r="AX236" i="32" s="1"/>
  <c r="AZ236" i="32" s="1"/>
  <c r="U236" i="32"/>
  <c r="T236" i="32"/>
  <c r="S236" i="32"/>
  <c r="AW234" i="32"/>
  <c r="AV234" i="32"/>
  <c r="AU234" i="32"/>
  <c r="AT234" i="32"/>
  <c r="AS234" i="32"/>
  <c r="AR234" i="32"/>
  <c r="AQ234" i="32"/>
  <c r="AP234" i="32"/>
  <c r="AO234" i="32"/>
  <c r="AN234" i="32"/>
  <c r="AM234" i="32"/>
  <c r="AL234" i="32"/>
  <c r="AK234" i="32"/>
  <c r="AJ234" i="32"/>
  <c r="AI234" i="32"/>
  <c r="AH234" i="32"/>
  <c r="AG234" i="32"/>
  <c r="AF234" i="32"/>
  <c r="AE234" i="32"/>
  <c r="AD234" i="32"/>
  <c r="AC234" i="32"/>
  <c r="AB234" i="32"/>
  <c r="AA234" i="32"/>
  <c r="Z234" i="32"/>
  <c r="Y234" i="32"/>
  <c r="X234" i="32"/>
  <c r="W234" i="32"/>
  <c r="V234" i="32"/>
  <c r="U234" i="32"/>
  <c r="T234" i="32"/>
  <c r="S234" i="32"/>
  <c r="F234" i="32"/>
  <c r="AW233" i="32"/>
  <c r="AV233" i="32"/>
  <c r="AU233" i="32"/>
  <c r="AT233" i="32"/>
  <c r="AS233" i="32"/>
  <c r="AR233" i="32"/>
  <c r="AQ233" i="32"/>
  <c r="AP233" i="32"/>
  <c r="AO233" i="32"/>
  <c r="AN233" i="32"/>
  <c r="AM233" i="32"/>
  <c r="AL233" i="32"/>
  <c r="AK233" i="32"/>
  <c r="AJ233" i="32"/>
  <c r="AI233" i="32"/>
  <c r="AH233" i="32"/>
  <c r="AG233" i="32"/>
  <c r="AF233" i="32"/>
  <c r="AE233" i="32"/>
  <c r="AD233" i="32"/>
  <c r="AC233" i="32"/>
  <c r="AB233" i="32"/>
  <c r="AA233" i="32"/>
  <c r="Z233" i="32"/>
  <c r="Y233" i="32"/>
  <c r="X233" i="32"/>
  <c r="W233" i="32"/>
  <c r="V233" i="32"/>
  <c r="AX233" i="32" s="1"/>
  <c r="AZ233" i="32" s="1"/>
  <c r="U233" i="32"/>
  <c r="T233" i="32"/>
  <c r="S233" i="32"/>
  <c r="AW231" i="32"/>
  <c r="AV231" i="32"/>
  <c r="AU231" i="32"/>
  <c r="AT231" i="32"/>
  <c r="AS231" i="32"/>
  <c r="AR231" i="32"/>
  <c r="AQ231" i="32"/>
  <c r="AP231" i="32"/>
  <c r="AO231" i="32"/>
  <c r="AN231" i="32"/>
  <c r="AM231" i="32"/>
  <c r="AL231" i="32"/>
  <c r="AK231" i="32"/>
  <c r="AJ231" i="32"/>
  <c r="AI231" i="32"/>
  <c r="AH231" i="32"/>
  <c r="AG231" i="32"/>
  <c r="AF231" i="32"/>
  <c r="AE231" i="32"/>
  <c r="AD231" i="32"/>
  <c r="AC231" i="32"/>
  <c r="AB231" i="32"/>
  <c r="AA231" i="32"/>
  <c r="Z231" i="32"/>
  <c r="Y231" i="32"/>
  <c r="X231" i="32"/>
  <c r="W231" i="32"/>
  <c r="V231" i="32"/>
  <c r="U231" i="32"/>
  <c r="T231" i="32"/>
  <c r="S231" i="32"/>
  <c r="AX231" i="32" s="1"/>
  <c r="AZ231" i="32" s="1"/>
  <c r="F231" i="32"/>
  <c r="AW230" i="32"/>
  <c r="AV230" i="32"/>
  <c r="AU230" i="32"/>
  <c r="AT230" i="32"/>
  <c r="AS230" i="32"/>
  <c r="AR230" i="32"/>
  <c r="AQ230" i="32"/>
  <c r="AP230" i="32"/>
  <c r="AO230" i="32"/>
  <c r="AN230" i="32"/>
  <c r="AM230" i="32"/>
  <c r="AL230" i="32"/>
  <c r="AK230" i="32"/>
  <c r="AJ230" i="32"/>
  <c r="AI230" i="32"/>
  <c r="AH230" i="32"/>
  <c r="AG230" i="32"/>
  <c r="AF230" i="32"/>
  <c r="AE230" i="32"/>
  <c r="AD230" i="32"/>
  <c r="AC230" i="32"/>
  <c r="AB230" i="32"/>
  <c r="AA230" i="32"/>
  <c r="Z230" i="32"/>
  <c r="Y230" i="32"/>
  <c r="X230" i="32"/>
  <c r="W230" i="32"/>
  <c r="V230" i="32"/>
  <c r="AX230" i="32" s="1"/>
  <c r="AZ230" i="32" s="1"/>
  <c r="U230" i="32"/>
  <c r="T230" i="32"/>
  <c r="S230" i="32"/>
  <c r="AW228" i="32"/>
  <c r="AV228" i="32"/>
  <c r="AU228" i="32"/>
  <c r="AT228" i="32"/>
  <c r="AS228" i="32"/>
  <c r="AR228" i="32"/>
  <c r="AQ228" i="32"/>
  <c r="AP228" i="32"/>
  <c r="AO228" i="32"/>
  <c r="AN228" i="32"/>
  <c r="AM228" i="32"/>
  <c r="AL228" i="32"/>
  <c r="AK228" i="32"/>
  <c r="AJ228" i="32"/>
  <c r="AI228" i="32"/>
  <c r="AH228" i="32"/>
  <c r="AG228" i="32"/>
  <c r="AF228" i="32"/>
  <c r="AE228" i="32"/>
  <c r="AD228" i="32"/>
  <c r="AC228" i="32"/>
  <c r="AB228" i="32"/>
  <c r="AA228" i="32"/>
  <c r="Z228" i="32"/>
  <c r="Y228" i="32"/>
  <c r="X228" i="32"/>
  <c r="W228" i="32"/>
  <c r="V228" i="32"/>
  <c r="U228" i="32"/>
  <c r="T228" i="32"/>
  <c r="S228" i="32"/>
  <c r="F228" i="32"/>
  <c r="AW227" i="32"/>
  <c r="AV227" i="32"/>
  <c r="AU227" i="32"/>
  <c r="AT227" i="32"/>
  <c r="AS227" i="32"/>
  <c r="AR227" i="32"/>
  <c r="AQ227" i="32"/>
  <c r="AP227" i="32"/>
  <c r="AO227" i="32"/>
  <c r="AN227" i="32"/>
  <c r="AM227" i="32"/>
  <c r="AL227" i="32"/>
  <c r="AK227" i="32"/>
  <c r="AJ227" i="32"/>
  <c r="AI227" i="32"/>
  <c r="AH227" i="32"/>
  <c r="AG227" i="32"/>
  <c r="AF227" i="32"/>
  <c r="AE227" i="32"/>
  <c r="AD227" i="32"/>
  <c r="AC227" i="32"/>
  <c r="AB227" i="32"/>
  <c r="AA227" i="32"/>
  <c r="Z227" i="32"/>
  <c r="Y227" i="32"/>
  <c r="X227" i="32"/>
  <c r="W227" i="32"/>
  <c r="V227" i="32"/>
  <c r="AX227" i="32" s="1"/>
  <c r="AZ227" i="32" s="1"/>
  <c r="U227" i="32"/>
  <c r="T227" i="32"/>
  <c r="S227" i="32"/>
  <c r="AW225" i="32"/>
  <c r="AV225" i="32"/>
  <c r="AU225" i="32"/>
  <c r="AT225" i="32"/>
  <c r="AS225" i="32"/>
  <c r="AR225" i="32"/>
  <c r="AQ225" i="32"/>
  <c r="AP225" i="32"/>
  <c r="AO225" i="32"/>
  <c r="AN225" i="32"/>
  <c r="AM225" i="32"/>
  <c r="AL225" i="32"/>
  <c r="AK225" i="32"/>
  <c r="AJ225" i="32"/>
  <c r="AI225" i="32"/>
  <c r="AH225" i="32"/>
  <c r="AG225" i="32"/>
  <c r="AF225" i="32"/>
  <c r="AE225" i="32"/>
  <c r="AD225" i="32"/>
  <c r="AC225" i="32"/>
  <c r="AB225" i="32"/>
  <c r="AA225" i="32"/>
  <c r="Z225" i="32"/>
  <c r="Y225" i="32"/>
  <c r="X225" i="32"/>
  <c r="W225" i="32"/>
  <c r="V225" i="32"/>
  <c r="U225" i="32"/>
  <c r="T225" i="32"/>
  <c r="S225" i="32"/>
  <c r="AX225" i="32" s="1"/>
  <c r="AZ225" i="32" s="1"/>
  <c r="F225" i="32"/>
  <c r="AW224" i="32"/>
  <c r="AV224" i="32"/>
  <c r="AU224" i="32"/>
  <c r="AT224" i="32"/>
  <c r="AS224" i="32"/>
  <c r="AR224" i="32"/>
  <c r="AQ224" i="32"/>
  <c r="AP224" i="32"/>
  <c r="AO224" i="32"/>
  <c r="AN224" i="32"/>
  <c r="AM224" i="32"/>
  <c r="AL224" i="32"/>
  <c r="AK224" i="32"/>
  <c r="AJ224" i="32"/>
  <c r="AI224" i="32"/>
  <c r="AH224" i="32"/>
  <c r="AG224" i="32"/>
  <c r="AF224" i="32"/>
  <c r="AE224" i="32"/>
  <c r="AD224" i="32"/>
  <c r="AC224" i="32"/>
  <c r="AB224" i="32"/>
  <c r="AA224" i="32"/>
  <c r="Z224" i="32"/>
  <c r="Y224" i="32"/>
  <c r="X224" i="32"/>
  <c r="W224" i="32"/>
  <c r="V224" i="32"/>
  <c r="AX224" i="32" s="1"/>
  <c r="AZ224" i="32" s="1"/>
  <c r="U224" i="32"/>
  <c r="T224" i="32"/>
  <c r="S224" i="32"/>
  <c r="AW222" i="32"/>
  <c r="AV222" i="32"/>
  <c r="AU222" i="32"/>
  <c r="AT222" i="32"/>
  <c r="AS222" i="32"/>
  <c r="AR222" i="32"/>
  <c r="AQ222" i="32"/>
  <c r="AP222" i="32"/>
  <c r="AO222" i="32"/>
  <c r="AN222" i="32"/>
  <c r="AM222" i="32"/>
  <c r="AL222" i="32"/>
  <c r="AK222" i="32"/>
  <c r="AJ222" i="32"/>
  <c r="AI222" i="32"/>
  <c r="AH222" i="32"/>
  <c r="AG222" i="32"/>
  <c r="AF222" i="32"/>
  <c r="AE222" i="32"/>
  <c r="AD222" i="32"/>
  <c r="AC222" i="32"/>
  <c r="AB222" i="32"/>
  <c r="AA222" i="32"/>
  <c r="Z222" i="32"/>
  <c r="Y222" i="32"/>
  <c r="X222" i="32"/>
  <c r="W222" i="32"/>
  <c r="V222" i="32"/>
  <c r="U222" i="32"/>
  <c r="T222" i="32"/>
  <c r="S222" i="32"/>
  <c r="F222" i="32"/>
  <c r="AW221" i="32"/>
  <c r="AV221" i="32"/>
  <c r="AU221" i="32"/>
  <c r="AT221" i="32"/>
  <c r="AS221" i="32"/>
  <c r="AR221" i="32"/>
  <c r="AQ221" i="32"/>
  <c r="AP221" i="32"/>
  <c r="AO221" i="32"/>
  <c r="AN221" i="32"/>
  <c r="AM221" i="32"/>
  <c r="AL221" i="32"/>
  <c r="AK221" i="32"/>
  <c r="AJ221" i="32"/>
  <c r="AI221" i="32"/>
  <c r="AH221" i="32"/>
  <c r="AG221" i="32"/>
  <c r="AF221" i="32"/>
  <c r="AE221" i="32"/>
  <c r="AD221" i="32"/>
  <c r="AC221" i="32"/>
  <c r="AB221" i="32"/>
  <c r="AA221" i="32"/>
  <c r="Z221" i="32"/>
  <c r="Y221" i="32"/>
  <c r="X221" i="32"/>
  <c r="W221" i="32"/>
  <c r="V221" i="32"/>
  <c r="U221" i="32"/>
  <c r="T221" i="32"/>
  <c r="S221" i="32"/>
  <c r="AX221" i="32" s="1"/>
  <c r="AZ221" i="32" s="1"/>
  <c r="AW219" i="32"/>
  <c r="AV219" i="32"/>
  <c r="AU219" i="32"/>
  <c r="AT219" i="32"/>
  <c r="AS219" i="32"/>
  <c r="AR219" i="32"/>
  <c r="AQ219" i="32"/>
  <c r="AP219" i="32"/>
  <c r="AO219" i="32"/>
  <c r="AN219" i="32"/>
  <c r="AM219" i="32"/>
  <c r="AL219" i="32"/>
  <c r="AK219" i="32"/>
  <c r="AJ219" i="32"/>
  <c r="AI219" i="32"/>
  <c r="AH219" i="32"/>
  <c r="AG219" i="32"/>
  <c r="AF219" i="32"/>
  <c r="AE219" i="32"/>
  <c r="AD219" i="32"/>
  <c r="AC219" i="32"/>
  <c r="AB219" i="32"/>
  <c r="AA219" i="32"/>
  <c r="Z219" i="32"/>
  <c r="Y219" i="32"/>
  <c r="X219" i="32"/>
  <c r="W219" i="32"/>
  <c r="V219" i="32"/>
  <c r="U219" i="32"/>
  <c r="T219" i="32"/>
  <c r="S219" i="32"/>
  <c r="AX219" i="32" s="1"/>
  <c r="AZ219" i="32" s="1"/>
  <c r="F219" i="32"/>
  <c r="AW218" i="32"/>
  <c r="AV218" i="32"/>
  <c r="AU218" i="32"/>
  <c r="AT218" i="32"/>
  <c r="AS218" i="32"/>
  <c r="AR218" i="32"/>
  <c r="AQ218" i="32"/>
  <c r="AP218" i="32"/>
  <c r="AO218" i="32"/>
  <c r="AN218" i="32"/>
  <c r="AM218" i="32"/>
  <c r="AL218" i="32"/>
  <c r="AK218" i="32"/>
  <c r="AJ218" i="32"/>
  <c r="AI218" i="32"/>
  <c r="AH218" i="32"/>
  <c r="AG218" i="32"/>
  <c r="AF218" i="32"/>
  <c r="AE218" i="32"/>
  <c r="AD218" i="32"/>
  <c r="AC218" i="32"/>
  <c r="AB218" i="32"/>
  <c r="AA218" i="32"/>
  <c r="Z218" i="32"/>
  <c r="Y218" i="32"/>
  <c r="X218" i="32"/>
  <c r="W218" i="32"/>
  <c r="V218" i="32"/>
  <c r="U218" i="32"/>
  <c r="AX218" i="32" s="1"/>
  <c r="AZ218" i="32" s="1"/>
  <c r="T218" i="32"/>
  <c r="S218" i="32"/>
  <c r="AZ216" i="32"/>
  <c r="AW216" i="32"/>
  <c r="AV216" i="32"/>
  <c r="AU216" i="32"/>
  <c r="AT216" i="32"/>
  <c r="AS216" i="32"/>
  <c r="AR216" i="32"/>
  <c r="AQ216" i="32"/>
  <c r="AP216" i="32"/>
  <c r="AO216" i="32"/>
  <c r="AN216" i="32"/>
  <c r="AM216" i="32"/>
  <c r="AL216" i="32"/>
  <c r="AK216" i="32"/>
  <c r="AJ216" i="32"/>
  <c r="AI216" i="32"/>
  <c r="AH216" i="32"/>
  <c r="AG216" i="32"/>
  <c r="AF216" i="32"/>
  <c r="AE216" i="32"/>
  <c r="AD216" i="32"/>
  <c r="AC216" i="32"/>
  <c r="AB216" i="32"/>
  <c r="AA216" i="32"/>
  <c r="Z216" i="32"/>
  <c r="Y216" i="32"/>
  <c r="X216" i="32"/>
  <c r="W216" i="32"/>
  <c r="V216" i="32"/>
  <c r="U216" i="32"/>
  <c r="T216" i="32"/>
  <c r="S216" i="32"/>
  <c r="AX216" i="32" s="1"/>
  <c r="F216" i="32"/>
  <c r="AW215" i="32"/>
  <c r="AV215" i="32"/>
  <c r="AU215" i="32"/>
  <c r="AT215" i="32"/>
  <c r="AS215" i="32"/>
  <c r="AR215" i="32"/>
  <c r="AQ215" i="32"/>
  <c r="AP215" i="32"/>
  <c r="AO215" i="32"/>
  <c r="AN215" i="32"/>
  <c r="AM215" i="32"/>
  <c r="AL215" i="32"/>
  <c r="AK215" i="32"/>
  <c r="AJ215" i="32"/>
  <c r="AI215" i="32"/>
  <c r="AH215" i="32"/>
  <c r="AG215" i="32"/>
  <c r="AF215" i="32"/>
  <c r="AE215" i="32"/>
  <c r="AD215" i="32"/>
  <c r="AC215" i="32"/>
  <c r="AB215" i="32"/>
  <c r="AA215" i="32"/>
  <c r="Z215" i="32"/>
  <c r="Y215" i="32"/>
  <c r="X215" i="32"/>
  <c r="W215" i="32"/>
  <c r="V215" i="32"/>
  <c r="U215" i="32"/>
  <c r="AX215" i="32" s="1"/>
  <c r="AZ215" i="32" s="1"/>
  <c r="T215" i="32"/>
  <c r="S215" i="32"/>
  <c r="AW213" i="32"/>
  <c r="AV213" i="32"/>
  <c r="AU213" i="32"/>
  <c r="AT213" i="32"/>
  <c r="AS213" i="32"/>
  <c r="AR213" i="32"/>
  <c r="AQ213" i="32"/>
  <c r="AP213" i="32"/>
  <c r="AO213" i="32"/>
  <c r="AN213" i="32"/>
  <c r="AM213" i="32"/>
  <c r="AL213" i="32"/>
  <c r="AK213" i="32"/>
  <c r="AJ213" i="32"/>
  <c r="AI213" i="32"/>
  <c r="AH213" i="32"/>
  <c r="AG213" i="32"/>
  <c r="AF213" i="32"/>
  <c r="AE213" i="32"/>
  <c r="AD213" i="32"/>
  <c r="AC213" i="32"/>
  <c r="AB213" i="32"/>
  <c r="AA213" i="32"/>
  <c r="Z213" i="32"/>
  <c r="Y213" i="32"/>
  <c r="X213" i="32"/>
  <c r="W213" i="32"/>
  <c r="V213" i="32"/>
  <c r="U213" i="32"/>
  <c r="T213" i="32"/>
  <c r="S213" i="32"/>
  <c r="F213" i="32"/>
  <c r="AW212" i="32"/>
  <c r="AV212" i="32"/>
  <c r="AU212" i="32"/>
  <c r="AT212" i="32"/>
  <c r="AS212" i="32"/>
  <c r="AR212" i="32"/>
  <c r="AQ212" i="32"/>
  <c r="AP212" i="32"/>
  <c r="AO212" i="32"/>
  <c r="AN212" i="32"/>
  <c r="AM212" i="32"/>
  <c r="AL212" i="32"/>
  <c r="AK212" i="32"/>
  <c r="AJ212" i="32"/>
  <c r="AI212" i="32"/>
  <c r="AH212" i="32"/>
  <c r="AG212" i="32"/>
  <c r="AF212" i="32"/>
  <c r="AE212" i="32"/>
  <c r="AD212" i="32"/>
  <c r="AC212" i="32"/>
  <c r="AB212" i="32"/>
  <c r="AA212" i="32"/>
  <c r="Z212" i="32"/>
  <c r="Y212" i="32"/>
  <c r="X212" i="32"/>
  <c r="W212" i="32"/>
  <c r="V212" i="32"/>
  <c r="U212" i="32"/>
  <c r="T212" i="32"/>
  <c r="S212" i="32"/>
  <c r="AX212" i="32" s="1"/>
  <c r="AZ212" i="32" s="1"/>
  <c r="AW210" i="32"/>
  <c r="AV210" i="32"/>
  <c r="AU210" i="32"/>
  <c r="AT210" i="32"/>
  <c r="AS210" i="32"/>
  <c r="AR210" i="32"/>
  <c r="AQ210" i="32"/>
  <c r="AP210" i="32"/>
  <c r="AO210" i="32"/>
  <c r="AN210" i="32"/>
  <c r="AM210" i="32"/>
  <c r="AL210" i="32"/>
  <c r="AK210" i="32"/>
  <c r="AJ210" i="32"/>
  <c r="AI210" i="32"/>
  <c r="AH210" i="32"/>
  <c r="AG210" i="32"/>
  <c r="AF210" i="32"/>
  <c r="AE210" i="32"/>
  <c r="AD210" i="32"/>
  <c r="AC210" i="32"/>
  <c r="AB210" i="32"/>
  <c r="AA210" i="32"/>
  <c r="Z210" i="32"/>
  <c r="Y210" i="32"/>
  <c r="X210" i="32"/>
  <c r="W210" i="32"/>
  <c r="V210" i="32"/>
  <c r="U210" i="32"/>
  <c r="T210" i="32"/>
  <c r="S210" i="32"/>
  <c r="F210" i="32"/>
  <c r="AW209" i="32"/>
  <c r="AV209" i="32"/>
  <c r="AU209" i="32"/>
  <c r="AT209" i="32"/>
  <c r="AS209" i="32"/>
  <c r="AR209" i="32"/>
  <c r="AQ209" i="32"/>
  <c r="AP209" i="32"/>
  <c r="AO209" i="32"/>
  <c r="AN209" i="32"/>
  <c r="AM209" i="32"/>
  <c r="AL209" i="32"/>
  <c r="AK209" i="32"/>
  <c r="AJ209" i="32"/>
  <c r="AI209" i="32"/>
  <c r="AH209" i="32"/>
  <c r="AG209" i="32"/>
  <c r="AF209" i="32"/>
  <c r="AE209" i="32"/>
  <c r="AD209" i="32"/>
  <c r="AC209" i="32"/>
  <c r="AB209" i="32"/>
  <c r="AA209" i="32"/>
  <c r="Z209" i="32"/>
  <c r="Y209" i="32"/>
  <c r="X209" i="32"/>
  <c r="W209" i="32"/>
  <c r="V209" i="32"/>
  <c r="AX209" i="32" s="1"/>
  <c r="AZ209" i="32" s="1"/>
  <c r="U209" i="32"/>
  <c r="T209" i="32"/>
  <c r="S209" i="32"/>
  <c r="AW207" i="32"/>
  <c r="AV207" i="32"/>
  <c r="AU207" i="32"/>
  <c r="AT207" i="32"/>
  <c r="AS207" i="32"/>
  <c r="AR207" i="32"/>
  <c r="AQ207" i="32"/>
  <c r="AP207" i="32"/>
  <c r="AO207" i="32"/>
  <c r="AN207" i="32"/>
  <c r="AM207" i="32"/>
  <c r="AL207" i="32"/>
  <c r="AK207" i="32"/>
  <c r="AJ207" i="32"/>
  <c r="AI207" i="32"/>
  <c r="AH207" i="32"/>
  <c r="AG207" i="32"/>
  <c r="AF207" i="32"/>
  <c r="AE207" i="32"/>
  <c r="AD207" i="32"/>
  <c r="AC207" i="32"/>
  <c r="AB207" i="32"/>
  <c r="AA207" i="32"/>
  <c r="Z207" i="32"/>
  <c r="Y207" i="32"/>
  <c r="X207" i="32"/>
  <c r="W207" i="32"/>
  <c r="V207" i="32"/>
  <c r="U207" i="32"/>
  <c r="T207" i="32"/>
  <c r="AX207" i="32" s="1"/>
  <c r="AZ207" i="32" s="1"/>
  <c r="S207" i="32"/>
  <c r="F207" i="32"/>
  <c r="AW206" i="32"/>
  <c r="AV206" i="32"/>
  <c r="AU206" i="32"/>
  <c r="AT206" i="32"/>
  <c r="AS206" i="32"/>
  <c r="AR206" i="32"/>
  <c r="AQ206" i="32"/>
  <c r="AP206" i="32"/>
  <c r="AO206" i="32"/>
  <c r="AN206" i="32"/>
  <c r="AM206" i="32"/>
  <c r="AL206" i="32"/>
  <c r="AK206" i="32"/>
  <c r="AJ206" i="32"/>
  <c r="AI206" i="32"/>
  <c r="AH206" i="32"/>
  <c r="AG206" i="32"/>
  <c r="AF206" i="32"/>
  <c r="AE206" i="32"/>
  <c r="AD206" i="32"/>
  <c r="AC206" i="32"/>
  <c r="AB206" i="32"/>
  <c r="AA206" i="32"/>
  <c r="Z206" i="32"/>
  <c r="Y206" i="32"/>
  <c r="X206" i="32"/>
  <c r="W206" i="32"/>
  <c r="V206" i="32"/>
  <c r="AX206" i="32" s="1"/>
  <c r="AZ206" i="32" s="1"/>
  <c r="U206" i="32"/>
  <c r="T206" i="32"/>
  <c r="S206" i="32"/>
  <c r="AW204" i="32"/>
  <c r="AV204" i="32"/>
  <c r="AU204" i="32"/>
  <c r="AT204" i="32"/>
  <c r="AS204" i="32"/>
  <c r="AR204" i="32"/>
  <c r="AQ204" i="32"/>
  <c r="AP204" i="32"/>
  <c r="AO204" i="32"/>
  <c r="AN204" i="32"/>
  <c r="AM204" i="32"/>
  <c r="AL204" i="32"/>
  <c r="AK204" i="32"/>
  <c r="AJ204" i="32"/>
  <c r="AI204" i="32"/>
  <c r="AH204" i="32"/>
  <c r="AG204" i="32"/>
  <c r="AF204" i="32"/>
  <c r="AE204" i="32"/>
  <c r="AD204" i="32"/>
  <c r="AC204" i="32"/>
  <c r="AB204" i="32"/>
  <c r="AA204" i="32"/>
  <c r="Z204" i="32"/>
  <c r="Y204" i="32"/>
  <c r="X204" i="32"/>
  <c r="W204" i="32"/>
  <c r="V204" i="32"/>
  <c r="U204" i="32"/>
  <c r="T204" i="32"/>
  <c r="AX204" i="32" s="1"/>
  <c r="AZ204" i="32" s="1"/>
  <c r="S204" i="32"/>
  <c r="F204" i="32"/>
  <c r="AW203" i="32"/>
  <c r="AV203" i="32"/>
  <c r="AU203" i="32"/>
  <c r="AT203" i="32"/>
  <c r="AS203" i="32"/>
  <c r="AR203" i="32"/>
  <c r="AQ203" i="32"/>
  <c r="AP203" i="32"/>
  <c r="AO203" i="32"/>
  <c r="AN203" i="32"/>
  <c r="AM203" i="32"/>
  <c r="AL203" i="32"/>
  <c r="AK203" i="32"/>
  <c r="AJ203" i="32"/>
  <c r="AI203" i="32"/>
  <c r="AH203" i="32"/>
  <c r="AG203" i="32"/>
  <c r="AF203" i="32"/>
  <c r="AE203" i="32"/>
  <c r="AD203" i="32"/>
  <c r="AC203" i="32"/>
  <c r="AB203" i="32"/>
  <c r="AA203" i="32"/>
  <c r="Z203" i="32"/>
  <c r="Y203" i="32"/>
  <c r="X203" i="32"/>
  <c r="W203" i="32"/>
  <c r="V203" i="32"/>
  <c r="AX203" i="32" s="1"/>
  <c r="AZ203" i="32" s="1"/>
  <c r="U203" i="32"/>
  <c r="T203" i="32"/>
  <c r="S203" i="32"/>
  <c r="AW201" i="32"/>
  <c r="AV201" i="32"/>
  <c r="AU201" i="32"/>
  <c r="AT201" i="32"/>
  <c r="AS201" i="32"/>
  <c r="AR201" i="32"/>
  <c r="AQ201" i="32"/>
  <c r="AP201" i="32"/>
  <c r="AO201" i="32"/>
  <c r="AN201" i="32"/>
  <c r="AM201" i="32"/>
  <c r="AL201" i="32"/>
  <c r="AK201" i="32"/>
  <c r="AJ201" i="32"/>
  <c r="AI201" i="32"/>
  <c r="AH201" i="32"/>
  <c r="AG201" i="32"/>
  <c r="AF201" i="32"/>
  <c r="AE201" i="32"/>
  <c r="AD201" i="32"/>
  <c r="AC201" i="32"/>
  <c r="AB201" i="32"/>
  <c r="AA201" i="32"/>
  <c r="Z201" i="32"/>
  <c r="Y201" i="32"/>
  <c r="X201" i="32"/>
  <c r="W201" i="32"/>
  <c r="V201" i="32"/>
  <c r="U201" i="32"/>
  <c r="T201" i="32"/>
  <c r="AX201" i="32" s="1"/>
  <c r="AZ201" i="32" s="1"/>
  <c r="S201" i="32"/>
  <c r="F201" i="32"/>
  <c r="AW200" i="32"/>
  <c r="AV200" i="32"/>
  <c r="AU200" i="32"/>
  <c r="AT200" i="32"/>
  <c r="AS200" i="32"/>
  <c r="AR200" i="32"/>
  <c r="AQ200" i="32"/>
  <c r="AP200" i="32"/>
  <c r="AO200" i="32"/>
  <c r="AN200" i="32"/>
  <c r="AM200" i="32"/>
  <c r="AL200" i="32"/>
  <c r="AK200" i="32"/>
  <c r="AJ200" i="32"/>
  <c r="AI200" i="32"/>
  <c r="AH200" i="32"/>
  <c r="AG200" i="32"/>
  <c r="AF200" i="32"/>
  <c r="AE200" i="32"/>
  <c r="AD200" i="32"/>
  <c r="AC200" i="32"/>
  <c r="AB200" i="32"/>
  <c r="AA200" i="32"/>
  <c r="Z200" i="32"/>
  <c r="Y200" i="32"/>
  <c r="X200" i="32"/>
  <c r="W200" i="32"/>
  <c r="V200" i="32"/>
  <c r="AX200" i="32" s="1"/>
  <c r="AZ200" i="32" s="1"/>
  <c r="U200" i="32"/>
  <c r="T200" i="32"/>
  <c r="S200" i="32"/>
  <c r="AW198" i="32"/>
  <c r="AV198" i="32"/>
  <c r="AU198" i="32"/>
  <c r="AT198" i="32"/>
  <c r="AS198" i="32"/>
  <c r="AR198" i="32"/>
  <c r="AQ198" i="32"/>
  <c r="AP198" i="32"/>
  <c r="AO198" i="32"/>
  <c r="AN198" i="32"/>
  <c r="AM198" i="32"/>
  <c r="AL198" i="32"/>
  <c r="AK198" i="32"/>
  <c r="AJ198" i="32"/>
  <c r="AI198" i="32"/>
  <c r="AH198" i="32"/>
  <c r="AG198" i="32"/>
  <c r="AF198" i="32"/>
  <c r="AE198" i="32"/>
  <c r="AD198" i="32"/>
  <c r="AC198" i="32"/>
  <c r="AB198" i="32"/>
  <c r="AA198" i="32"/>
  <c r="Z198" i="32"/>
  <c r="Y198" i="32"/>
  <c r="X198" i="32"/>
  <c r="W198" i="32"/>
  <c r="V198" i="32"/>
  <c r="U198" i="32"/>
  <c r="T198" i="32"/>
  <c r="AX198" i="32" s="1"/>
  <c r="AZ198" i="32" s="1"/>
  <c r="S198" i="32"/>
  <c r="F198" i="32"/>
  <c r="AW197" i="32"/>
  <c r="AV197" i="32"/>
  <c r="AU197" i="32"/>
  <c r="AT197" i="32"/>
  <c r="AS197" i="32"/>
  <c r="AR197" i="32"/>
  <c r="AQ197" i="32"/>
  <c r="AP197" i="32"/>
  <c r="AO197" i="32"/>
  <c r="AN197" i="32"/>
  <c r="AM197" i="32"/>
  <c r="AL197" i="32"/>
  <c r="AK197" i="32"/>
  <c r="AJ197" i="32"/>
  <c r="AI197" i="32"/>
  <c r="AH197" i="32"/>
  <c r="AG197" i="32"/>
  <c r="AF197" i="32"/>
  <c r="AE197" i="32"/>
  <c r="AD197" i="32"/>
  <c r="AC197" i="32"/>
  <c r="AB197" i="32"/>
  <c r="AA197" i="32"/>
  <c r="Z197" i="32"/>
  <c r="Y197" i="32"/>
  <c r="X197" i="32"/>
  <c r="W197" i="32"/>
  <c r="V197" i="32"/>
  <c r="AX197" i="32" s="1"/>
  <c r="AZ197" i="32" s="1"/>
  <c r="U197" i="32"/>
  <c r="T197" i="32"/>
  <c r="S197" i="32"/>
  <c r="AW195" i="32"/>
  <c r="AV195" i="32"/>
  <c r="AU195" i="32"/>
  <c r="AT195" i="32"/>
  <c r="AS195" i="32"/>
  <c r="AR195" i="32"/>
  <c r="AQ195" i="32"/>
  <c r="AP195" i="32"/>
  <c r="AO195" i="32"/>
  <c r="AN195" i="32"/>
  <c r="AM195" i="32"/>
  <c r="AL195" i="32"/>
  <c r="AK195" i="32"/>
  <c r="AJ195" i="32"/>
  <c r="AI195" i="32"/>
  <c r="AH195" i="32"/>
  <c r="AG195" i="32"/>
  <c r="AF195" i="32"/>
  <c r="AE195" i="32"/>
  <c r="AD195" i="32"/>
  <c r="AC195" i="32"/>
  <c r="AB195" i="32"/>
  <c r="AA195" i="32"/>
  <c r="Z195" i="32"/>
  <c r="Y195" i="32"/>
  <c r="X195" i="32"/>
  <c r="W195" i="32"/>
  <c r="V195" i="32"/>
  <c r="U195" i="32"/>
  <c r="T195" i="32"/>
  <c r="AX195" i="32" s="1"/>
  <c r="AZ195" i="32" s="1"/>
  <c r="S195" i="32"/>
  <c r="F195" i="32"/>
  <c r="AW194" i="32"/>
  <c r="AV194" i="32"/>
  <c r="AU194" i="32"/>
  <c r="AT194" i="32"/>
  <c r="AS194" i="32"/>
  <c r="AR194" i="32"/>
  <c r="AQ194" i="32"/>
  <c r="AP194" i="32"/>
  <c r="AO194" i="32"/>
  <c r="AN194" i="32"/>
  <c r="AM194" i="32"/>
  <c r="AL194" i="32"/>
  <c r="AK194" i="32"/>
  <c r="AJ194" i="32"/>
  <c r="AI194" i="32"/>
  <c r="AH194" i="32"/>
  <c r="AG194" i="32"/>
  <c r="AF194" i="32"/>
  <c r="AE194" i="32"/>
  <c r="AD194" i="32"/>
  <c r="AC194" i="32"/>
  <c r="AB194" i="32"/>
  <c r="AA194" i="32"/>
  <c r="Z194" i="32"/>
  <c r="Y194" i="32"/>
  <c r="X194" i="32"/>
  <c r="W194" i="32"/>
  <c r="V194" i="32"/>
  <c r="AX194" i="32" s="1"/>
  <c r="AZ194" i="32" s="1"/>
  <c r="U194" i="32"/>
  <c r="T194" i="32"/>
  <c r="S194" i="32"/>
  <c r="AW192" i="32"/>
  <c r="AV192" i="32"/>
  <c r="AU192" i="32"/>
  <c r="AT192" i="32"/>
  <c r="AS192" i="32"/>
  <c r="AR192" i="32"/>
  <c r="AQ192" i="32"/>
  <c r="AP192" i="32"/>
  <c r="AO192" i="32"/>
  <c r="AN192" i="32"/>
  <c r="AM192" i="32"/>
  <c r="AL192" i="32"/>
  <c r="AK192" i="32"/>
  <c r="AJ192" i="32"/>
  <c r="AI192" i="32"/>
  <c r="AH192" i="32"/>
  <c r="AG192" i="32"/>
  <c r="AF192" i="32"/>
  <c r="AE192" i="32"/>
  <c r="AD192" i="32"/>
  <c r="AC192" i="32"/>
  <c r="AB192" i="32"/>
  <c r="AA192" i="32"/>
  <c r="Z192" i="32"/>
  <c r="Y192" i="32"/>
  <c r="X192" i="32"/>
  <c r="W192" i="32"/>
  <c r="V192" i="32"/>
  <c r="U192" i="32"/>
  <c r="T192" i="32"/>
  <c r="AX192" i="32" s="1"/>
  <c r="AZ192" i="32" s="1"/>
  <c r="S192" i="32"/>
  <c r="F192" i="32"/>
  <c r="AW191" i="32"/>
  <c r="AV191" i="32"/>
  <c r="AU191" i="32"/>
  <c r="AT191" i="32"/>
  <c r="AS191" i="32"/>
  <c r="AR191" i="32"/>
  <c r="AQ191" i="32"/>
  <c r="AP191" i="32"/>
  <c r="AO191" i="32"/>
  <c r="AN191" i="32"/>
  <c r="AM191" i="32"/>
  <c r="AL191" i="32"/>
  <c r="AK191" i="32"/>
  <c r="AJ191" i="32"/>
  <c r="AI191" i="32"/>
  <c r="AH191" i="32"/>
  <c r="AG191" i="32"/>
  <c r="AF191" i="32"/>
  <c r="AE191" i="32"/>
  <c r="AD191" i="32"/>
  <c r="AC191" i="32"/>
  <c r="AB191" i="32"/>
  <c r="AA191" i="32"/>
  <c r="Z191" i="32"/>
  <c r="Y191" i="32"/>
  <c r="X191" i="32"/>
  <c r="W191" i="32"/>
  <c r="V191" i="32"/>
  <c r="AX191" i="32" s="1"/>
  <c r="AZ191" i="32" s="1"/>
  <c r="U191" i="32"/>
  <c r="T191" i="32"/>
  <c r="S191" i="32"/>
  <c r="AW189" i="32"/>
  <c r="AV189" i="32"/>
  <c r="AU189" i="32"/>
  <c r="AT189" i="32"/>
  <c r="AS189" i="32"/>
  <c r="AR189" i="32"/>
  <c r="AQ189" i="32"/>
  <c r="AP189" i="32"/>
  <c r="AO189" i="32"/>
  <c r="AN189" i="32"/>
  <c r="AM189" i="32"/>
  <c r="AL189" i="32"/>
  <c r="AK189" i="32"/>
  <c r="AJ189" i="32"/>
  <c r="AI189" i="32"/>
  <c r="AH189" i="32"/>
  <c r="AG189" i="32"/>
  <c r="AF189" i="32"/>
  <c r="AE189" i="32"/>
  <c r="AD189" i="32"/>
  <c r="AC189" i="32"/>
  <c r="AB189" i="32"/>
  <c r="AA189" i="32"/>
  <c r="Z189" i="32"/>
  <c r="Y189" i="32"/>
  <c r="X189" i="32"/>
  <c r="W189" i="32"/>
  <c r="V189" i="32"/>
  <c r="U189" i="32"/>
  <c r="T189" i="32"/>
  <c r="AX189" i="32" s="1"/>
  <c r="AZ189" i="32" s="1"/>
  <c r="S189" i="32"/>
  <c r="F189" i="32"/>
  <c r="AW188" i="32"/>
  <c r="AV188" i="32"/>
  <c r="AU188" i="32"/>
  <c r="AT188" i="32"/>
  <c r="AS188" i="32"/>
  <c r="AR188" i="32"/>
  <c r="AQ188" i="32"/>
  <c r="AP188" i="32"/>
  <c r="AO188" i="32"/>
  <c r="AN188" i="32"/>
  <c r="AM188" i="32"/>
  <c r="AL188" i="32"/>
  <c r="AK188" i="32"/>
  <c r="AJ188" i="32"/>
  <c r="AI188" i="32"/>
  <c r="AH188" i="32"/>
  <c r="AG188" i="32"/>
  <c r="AF188" i="32"/>
  <c r="AE188" i="32"/>
  <c r="AD188" i="32"/>
  <c r="AC188" i="32"/>
  <c r="AB188" i="32"/>
  <c r="AA188" i="32"/>
  <c r="Z188" i="32"/>
  <c r="Y188" i="32"/>
  <c r="X188" i="32"/>
  <c r="W188" i="32"/>
  <c r="V188" i="32"/>
  <c r="AX188" i="32" s="1"/>
  <c r="AZ188" i="32" s="1"/>
  <c r="U188" i="32"/>
  <c r="T188" i="32"/>
  <c r="S188" i="32"/>
  <c r="AW186" i="32"/>
  <c r="AV186" i="32"/>
  <c r="AU186" i="32"/>
  <c r="AT186" i="32"/>
  <c r="AS186" i="32"/>
  <c r="AR186" i="32"/>
  <c r="AQ186" i="32"/>
  <c r="AP186" i="32"/>
  <c r="AO186" i="32"/>
  <c r="AN186" i="32"/>
  <c r="AM186" i="32"/>
  <c r="AL186" i="32"/>
  <c r="AK186" i="32"/>
  <c r="AJ186" i="32"/>
  <c r="AI186" i="32"/>
  <c r="AH186" i="32"/>
  <c r="AG186" i="32"/>
  <c r="AF186" i="32"/>
  <c r="AE186" i="32"/>
  <c r="AD186" i="32"/>
  <c r="AC186" i="32"/>
  <c r="AB186" i="32"/>
  <c r="AA186" i="32"/>
  <c r="Z186" i="32"/>
  <c r="Y186" i="32"/>
  <c r="X186" i="32"/>
  <c r="W186" i="32"/>
  <c r="V186" i="32"/>
  <c r="U186" i="32"/>
  <c r="T186" i="32"/>
  <c r="AX186" i="32" s="1"/>
  <c r="AZ186" i="32" s="1"/>
  <c r="S186" i="32"/>
  <c r="F186" i="32"/>
  <c r="AW185" i="32"/>
  <c r="AV185" i="32"/>
  <c r="AU185" i="32"/>
  <c r="AT185" i="32"/>
  <c r="AS185" i="32"/>
  <c r="AR185" i="32"/>
  <c r="AQ185" i="32"/>
  <c r="AP185" i="32"/>
  <c r="AO185" i="32"/>
  <c r="AN185" i="32"/>
  <c r="AM185" i="32"/>
  <c r="AL185" i="32"/>
  <c r="AK185" i="32"/>
  <c r="AJ185" i="32"/>
  <c r="AI185" i="32"/>
  <c r="AH185" i="32"/>
  <c r="AG185" i="32"/>
  <c r="AF185" i="32"/>
  <c r="AE185" i="32"/>
  <c r="AD185" i="32"/>
  <c r="AC185" i="32"/>
  <c r="AB185" i="32"/>
  <c r="AA185" i="32"/>
  <c r="Z185" i="32"/>
  <c r="Y185" i="32"/>
  <c r="X185" i="32"/>
  <c r="W185" i="32"/>
  <c r="V185" i="32"/>
  <c r="AX185" i="32" s="1"/>
  <c r="AZ185" i="32" s="1"/>
  <c r="U185" i="32"/>
  <c r="T185" i="32"/>
  <c r="S185" i="32"/>
  <c r="AW183" i="32"/>
  <c r="AV183" i="32"/>
  <c r="AU183" i="32"/>
  <c r="AT183" i="32"/>
  <c r="AS183" i="32"/>
  <c r="AR183" i="32"/>
  <c r="AQ183" i="32"/>
  <c r="AP183" i="32"/>
  <c r="AO183" i="32"/>
  <c r="AN183" i="32"/>
  <c r="AM183" i="32"/>
  <c r="AL183" i="32"/>
  <c r="AK183" i="32"/>
  <c r="AJ183" i="32"/>
  <c r="AI183" i="32"/>
  <c r="AH183" i="32"/>
  <c r="AG183" i="32"/>
  <c r="AF183" i="32"/>
  <c r="AE183" i="32"/>
  <c r="AD183" i="32"/>
  <c r="AC183" i="32"/>
  <c r="AB183" i="32"/>
  <c r="AA183" i="32"/>
  <c r="Z183" i="32"/>
  <c r="Y183" i="32"/>
  <c r="X183" i="32"/>
  <c r="W183" i="32"/>
  <c r="V183" i="32"/>
  <c r="U183" i="32"/>
  <c r="T183" i="32"/>
  <c r="AX183" i="32" s="1"/>
  <c r="AZ183" i="32" s="1"/>
  <c r="S183" i="32"/>
  <c r="F183" i="32"/>
  <c r="AW182" i="32"/>
  <c r="AV182" i="32"/>
  <c r="AU182" i="32"/>
  <c r="AT182" i="32"/>
  <c r="AS182" i="32"/>
  <c r="AR182" i="32"/>
  <c r="AQ182" i="32"/>
  <c r="AP182" i="32"/>
  <c r="AO182" i="32"/>
  <c r="AN182" i="32"/>
  <c r="AM182" i="32"/>
  <c r="AL182" i="32"/>
  <c r="AK182" i="32"/>
  <c r="AJ182" i="32"/>
  <c r="AI182" i="32"/>
  <c r="AH182" i="32"/>
  <c r="AG182" i="32"/>
  <c r="AF182" i="32"/>
  <c r="AE182" i="32"/>
  <c r="AD182" i="32"/>
  <c r="AC182" i="32"/>
  <c r="AB182" i="32"/>
  <c r="AA182" i="32"/>
  <c r="Z182" i="32"/>
  <c r="Y182" i="32"/>
  <c r="X182" i="32"/>
  <c r="W182" i="32"/>
  <c r="V182" i="32"/>
  <c r="AX182" i="32" s="1"/>
  <c r="AZ182" i="32" s="1"/>
  <c r="U182" i="32"/>
  <c r="T182" i="32"/>
  <c r="S182" i="32"/>
  <c r="AW180" i="32"/>
  <c r="AV180" i="32"/>
  <c r="AU180" i="32"/>
  <c r="AT180" i="32"/>
  <c r="AS180" i="32"/>
  <c r="AR180" i="32"/>
  <c r="AQ180" i="32"/>
  <c r="AP180" i="32"/>
  <c r="AO180" i="32"/>
  <c r="AN180" i="32"/>
  <c r="AM180" i="32"/>
  <c r="AL180" i="32"/>
  <c r="AK180" i="32"/>
  <c r="AJ180" i="32"/>
  <c r="AI180" i="32"/>
  <c r="AH180" i="32"/>
  <c r="AG180" i="32"/>
  <c r="AF180" i="32"/>
  <c r="AE180" i="32"/>
  <c r="AD180" i="32"/>
  <c r="AC180" i="32"/>
  <c r="AB180" i="32"/>
  <c r="AA180" i="32"/>
  <c r="Z180" i="32"/>
  <c r="Y180" i="32"/>
  <c r="X180" i="32"/>
  <c r="W180" i="32"/>
  <c r="V180" i="32"/>
  <c r="U180" i="32"/>
  <c r="T180" i="32"/>
  <c r="AX180" i="32" s="1"/>
  <c r="AZ180" i="32" s="1"/>
  <c r="S180" i="32"/>
  <c r="F180" i="32"/>
  <c r="AW179" i="32"/>
  <c r="AV179" i="32"/>
  <c r="AU179" i="32"/>
  <c r="AT179" i="32"/>
  <c r="AS179" i="32"/>
  <c r="AR179" i="32"/>
  <c r="AQ179" i="32"/>
  <c r="AP179" i="32"/>
  <c r="AO179" i="32"/>
  <c r="AN179" i="32"/>
  <c r="AM179" i="32"/>
  <c r="AL179" i="32"/>
  <c r="AK179" i="32"/>
  <c r="AJ179" i="32"/>
  <c r="AI179" i="32"/>
  <c r="AH179" i="32"/>
  <c r="AG179" i="32"/>
  <c r="AF179" i="32"/>
  <c r="AE179" i="32"/>
  <c r="AD179" i="32"/>
  <c r="AC179" i="32"/>
  <c r="AB179" i="32"/>
  <c r="AA179" i="32"/>
  <c r="Z179" i="32"/>
  <c r="Y179" i="32"/>
  <c r="X179" i="32"/>
  <c r="W179" i="32"/>
  <c r="V179" i="32"/>
  <c r="AX179" i="32" s="1"/>
  <c r="AZ179" i="32" s="1"/>
  <c r="U179" i="32"/>
  <c r="T179" i="32"/>
  <c r="S179" i="32"/>
  <c r="AW177" i="32"/>
  <c r="AV177" i="32"/>
  <c r="AU177" i="32"/>
  <c r="AT177" i="32"/>
  <c r="AS177" i="32"/>
  <c r="AR177" i="32"/>
  <c r="AQ177" i="32"/>
  <c r="AP177" i="32"/>
  <c r="AO177" i="32"/>
  <c r="AN177" i="32"/>
  <c r="AM177" i="32"/>
  <c r="AL177" i="32"/>
  <c r="AK177" i="32"/>
  <c r="AJ177" i="32"/>
  <c r="AI177" i="32"/>
  <c r="AH177" i="32"/>
  <c r="AG177" i="32"/>
  <c r="AF177" i="32"/>
  <c r="AE177" i="32"/>
  <c r="AD177" i="32"/>
  <c r="AC177" i="32"/>
  <c r="AB177" i="32"/>
  <c r="AA177" i="32"/>
  <c r="Z177" i="32"/>
  <c r="Y177" i="32"/>
  <c r="X177" i="32"/>
  <c r="W177" i="32"/>
  <c r="V177" i="32"/>
  <c r="U177" i="32"/>
  <c r="T177" i="32"/>
  <c r="AX177" i="32" s="1"/>
  <c r="AZ177" i="32" s="1"/>
  <c r="S177" i="32"/>
  <c r="F177" i="32"/>
  <c r="AW176" i="32"/>
  <c r="AV176" i="32"/>
  <c r="AU176" i="32"/>
  <c r="AT176" i="32"/>
  <c r="AS176" i="32"/>
  <c r="AR176" i="32"/>
  <c r="AQ176" i="32"/>
  <c r="AP176" i="32"/>
  <c r="AO176" i="32"/>
  <c r="AN176" i="32"/>
  <c r="AM176" i="32"/>
  <c r="AL176" i="32"/>
  <c r="AK176" i="32"/>
  <c r="AJ176" i="32"/>
  <c r="AI176" i="32"/>
  <c r="AH176" i="32"/>
  <c r="AG176" i="32"/>
  <c r="AF176" i="32"/>
  <c r="AE176" i="32"/>
  <c r="AD176" i="32"/>
  <c r="AC176" i="32"/>
  <c r="AB176" i="32"/>
  <c r="AA176" i="32"/>
  <c r="Z176" i="32"/>
  <c r="Y176" i="32"/>
  <c r="X176" i="32"/>
  <c r="W176" i="32"/>
  <c r="V176" i="32"/>
  <c r="AX176" i="32" s="1"/>
  <c r="AZ176" i="32" s="1"/>
  <c r="U176" i="32"/>
  <c r="T176" i="32"/>
  <c r="S176" i="32"/>
  <c r="AW174" i="32"/>
  <c r="AV174" i="32"/>
  <c r="AU174" i="32"/>
  <c r="AT174" i="32"/>
  <c r="AS174" i="32"/>
  <c r="AR174" i="32"/>
  <c r="AQ174" i="32"/>
  <c r="AP174" i="32"/>
  <c r="AO174" i="32"/>
  <c r="AN174" i="32"/>
  <c r="AM174" i="32"/>
  <c r="AL174" i="32"/>
  <c r="AK174" i="32"/>
  <c r="AJ174" i="32"/>
  <c r="AI174" i="32"/>
  <c r="AH174" i="32"/>
  <c r="AG174" i="32"/>
  <c r="AF174" i="32"/>
  <c r="AE174" i="32"/>
  <c r="AD174" i="32"/>
  <c r="AC174" i="32"/>
  <c r="AB174" i="32"/>
  <c r="AA174" i="32"/>
  <c r="Z174" i="32"/>
  <c r="Y174" i="32"/>
  <c r="X174" i="32"/>
  <c r="W174" i="32"/>
  <c r="V174" i="32"/>
  <c r="U174" i="32"/>
  <c r="T174" i="32"/>
  <c r="AX174" i="32" s="1"/>
  <c r="AZ174" i="32" s="1"/>
  <c r="S174" i="32"/>
  <c r="F174" i="32"/>
  <c r="AW173" i="32"/>
  <c r="AV173" i="32"/>
  <c r="AU173" i="32"/>
  <c r="AT173" i="32"/>
  <c r="AS173" i="32"/>
  <c r="AR173" i="32"/>
  <c r="AQ173" i="32"/>
  <c r="AP173" i="32"/>
  <c r="AO173" i="32"/>
  <c r="AN173" i="32"/>
  <c r="AM173" i="32"/>
  <c r="AL173" i="32"/>
  <c r="AK173" i="32"/>
  <c r="AJ173" i="32"/>
  <c r="AI173" i="32"/>
  <c r="AH173" i="32"/>
  <c r="AG173" i="32"/>
  <c r="AF173" i="32"/>
  <c r="AE173" i="32"/>
  <c r="AD173" i="32"/>
  <c r="AC173" i="32"/>
  <c r="AB173" i="32"/>
  <c r="AA173" i="32"/>
  <c r="Z173" i="32"/>
  <c r="Y173" i="32"/>
  <c r="X173" i="32"/>
  <c r="W173" i="32"/>
  <c r="V173" i="32"/>
  <c r="AX173" i="32" s="1"/>
  <c r="AZ173" i="32" s="1"/>
  <c r="U173" i="32"/>
  <c r="T173" i="32"/>
  <c r="S173" i="32"/>
  <c r="AW171" i="32"/>
  <c r="AV171" i="32"/>
  <c r="AU171" i="32"/>
  <c r="AT171" i="32"/>
  <c r="AS171" i="32"/>
  <c r="AR171" i="32"/>
  <c r="AQ171" i="32"/>
  <c r="AP171" i="32"/>
  <c r="AO171" i="32"/>
  <c r="AN171" i="32"/>
  <c r="AM171" i="32"/>
  <c r="AL171" i="32"/>
  <c r="AK171" i="32"/>
  <c r="AJ171" i="32"/>
  <c r="AI171" i="32"/>
  <c r="AH171" i="32"/>
  <c r="AG171" i="32"/>
  <c r="AF171" i="32"/>
  <c r="AE171" i="32"/>
  <c r="AD171" i="32"/>
  <c r="AC171" i="32"/>
  <c r="AB171" i="32"/>
  <c r="AA171" i="32"/>
  <c r="Z171" i="32"/>
  <c r="Y171" i="32"/>
  <c r="X171" i="32"/>
  <c r="W171" i="32"/>
  <c r="V171" i="32"/>
  <c r="U171" i="32"/>
  <c r="T171" i="32"/>
  <c r="AX171" i="32" s="1"/>
  <c r="AZ171" i="32" s="1"/>
  <c r="S171" i="32"/>
  <c r="F171" i="32"/>
  <c r="AW170" i="32"/>
  <c r="AV170" i="32"/>
  <c r="AU170" i="32"/>
  <c r="AT170" i="32"/>
  <c r="AS170" i="32"/>
  <c r="AR170" i="32"/>
  <c r="AQ170" i="32"/>
  <c r="AP170" i="32"/>
  <c r="AO170" i="32"/>
  <c r="AN170" i="32"/>
  <c r="AM170" i="32"/>
  <c r="AL170" i="32"/>
  <c r="AK170" i="32"/>
  <c r="AJ170" i="32"/>
  <c r="AI170" i="32"/>
  <c r="AH170" i="32"/>
  <c r="AG170" i="32"/>
  <c r="AF170" i="32"/>
  <c r="AE170" i="32"/>
  <c r="AD170" i="32"/>
  <c r="AC170" i="32"/>
  <c r="AB170" i="32"/>
  <c r="AA170" i="32"/>
  <c r="Z170" i="32"/>
  <c r="Y170" i="32"/>
  <c r="X170" i="32"/>
  <c r="W170" i="32"/>
  <c r="V170" i="32"/>
  <c r="AX170" i="32" s="1"/>
  <c r="AZ170" i="32" s="1"/>
  <c r="U170" i="32"/>
  <c r="T170" i="32"/>
  <c r="S170" i="32"/>
  <c r="AW168" i="32"/>
  <c r="AV168" i="32"/>
  <c r="AU168" i="32"/>
  <c r="AT168" i="32"/>
  <c r="AS168" i="32"/>
  <c r="AR168" i="32"/>
  <c r="AQ168" i="32"/>
  <c r="AP168" i="32"/>
  <c r="AO168" i="32"/>
  <c r="AN168" i="32"/>
  <c r="AM168" i="32"/>
  <c r="AL168" i="32"/>
  <c r="AK168" i="32"/>
  <c r="AJ168" i="32"/>
  <c r="AI168" i="32"/>
  <c r="AH168" i="32"/>
  <c r="AG168" i="32"/>
  <c r="AF168" i="32"/>
  <c r="AE168" i="32"/>
  <c r="AD168" i="32"/>
  <c r="AC168" i="32"/>
  <c r="AB168" i="32"/>
  <c r="AA168" i="32"/>
  <c r="Z168" i="32"/>
  <c r="Y168" i="32"/>
  <c r="X168" i="32"/>
  <c r="W168" i="32"/>
  <c r="V168" i="32"/>
  <c r="U168" i="32"/>
  <c r="T168" i="32"/>
  <c r="AX168" i="32" s="1"/>
  <c r="AZ168" i="32" s="1"/>
  <c r="S168" i="32"/>
  <c r="F168" i="32"/>
  <c r="AW167" i="32"/>
  <c r="AV167" i="32"/>
  <c r="AU167" i="32"/>
  <c r="AT167" i="32"/>
  <c r="AS167" i="32"/>
  <c r="AR167" i="32"/>
  <c r="AQ167" i="32"/>
  <c r="AP167" i="32"/>
  <c r="AO167" i="32"/>
  <c r="AN167" i="32"/>
  <c r="AM167" i="32"/>
  <c r="AL167" i="32"/>
  <c r="AK167" i="32"/>
  <c r="AJ167" i="32"/>
  <c r="AI167" i="32"/>
  <c r="AH167" i="32"/>
  <c r="AG167" i="32"/>
  <c r="AF167" i="32"/>
  <c r="AE167" i="32"/>
  <c r="AD167" i="32"/>
  <c r="AC167" i="32"/>
  <c r="AB167" i="32"/>
  <c r="AA167" i="32"/>
  <c r="Z167" i="32"/>
  <c r="Y167" i="32"/>
  <c r="X167" i="32"/>
  <c r="W167" i="32"/>
  <c r="V167" i="32"/>
  <c r="AX167" i="32" s="1"/>
  <c r="AZ167" i="32" s="1"/>
  <c r="U167" i="32"/>
  <c r="T167" i="32"/>
  <c r="S167" i="32"/>
  <c r="AW165" i="32"/>
  <c r="AV165" i="32"/>
  <c r="AU165" i="32"/>
  <c r="AT165" i="32"/>
  <c r="AS165" i="32"/>
  <c r="AR165" i="32"/>
  <c r="AQ165" i="32"/>
  <c r="AP165" i="32"/>
  <c r="AO165" i="32"/>
  <c r="AN165" i="32"/>
  <c r="AM165" i="32"/>
  <c r="AL165" i="32"/>
  <c r="AK165" i="32"/>
  <c r="AJ165" i="32"/>
  <c r="AI165" i="32"/>
  <c r="AH165" i="32"/>
  <c r="AG165" i="32"/>
  <c r="AF165" i="32"/>
  <c r="AE165" i="32"/>
  <c r="AD165" i="32"/>
  <c r="AC165" i="32"/>
  <c r="AB165" i="32"/>
  <c r="AA165" i="32"/>
  <c r="Z165" i="32"/>
  <c r="Y165" i="32"/>
  <c r="X165" i="32"/>
  <c r="W165" i="32"/>
  <c r="V165" i="32"/>
  <c r="U165" i="32"/>
  <c r="T165" i="32"/>
  <c r="AX165" i="32" s="1"/>
  <c r="AZ165" i="32" s="1"/>
  <c r="S165" i="32"/>
  <c r="F165" i="32"/>
  <c r="AW164" i="32"/>
  <c r="AV164" i="32"/>
  <c r="AU164" i="32"/>
  <c r="AT164" i="32"/>
  <c r="AS164" i="32"/>
  <c r="AR164" i="32"/>
  <c r="AQ164" i="32"/>
  <c r="AP164" i="32"/>
  <c r="AO164" i="32"/>
  <c r="AN164" i="32"/>
  <c r="AM164" i="32"/>
  <c r="AL164" i="32"/>
  <c r="AK164" i="32"/>
  <c r="AJ164" i="32"/>
  <c r="AI164" i="32"/>
  <c r="AH164" i="32"/>
  <c r="AG164" i="32"/>
  <c r="AF164" i="32"/>
  <c r="AE164" i="32"/>
  <c r="AD164" i="32"/>
  <c r="AC164" i="32"/>
  <c r="AB164" i="32"/>
  <c r="AA164" i="32"/>
  <c r="Z164" i="32"/>
  <c r="Y164" i="32"/>
  <c r="X164" i="32"/>
  <c r="W164" i="32"/>
  <c r="V164" i="32"/>
  <c r="AX164" i="32" s="1"/>
  <c r="AZ164" i="32" s="1"/>
  <c r="U164" i="32"/>
  <c r="T164" i="32"/>
  <c r="S164" i="32"/>
  <c r="AW162" i="32"/>
  <c r="AV162" i="32"/>
  <c r="AU162" i="32"/>
  <c r="AT162" i="32"/>
  <c r="AS162" i="32"/>
  <c r="AR162" i="32"/>
  <c r="AQ162" i="32"/>
  <c r="AP162" i="32"/>
  <c r="AO162" i="32"/>
  <c r="AN162" i="32"/>
  <c r="AM162" i="32"/>
  <c r="AL162" i="32"/>
  <c r="AK162" i="32"/>
  <c r="AJ162" i="32"/>
  <c r="AI162" i="32"/>
  <c r="AH162" i="32"/>
  <c r="AG162" i="32"/>
  <c r="AF162" i="32"/>
  <c r="AE162" i="32"/>
  <c r="AD162" i="32"/>
  <c r="AC162" i="32"/>
  <c r="AB162" i="32"/>
  <c r="AA162" i="32"/>
  <c r="Z162" i="32"/>
  <c r="Y162" i="32"/>
  <c r="X162" i="32"/>
  <c r="W162" i="32"/>
  <c r="V162" i="32"/>
  <c r="U162" i="32"/>
  <c r="T162" i="32"/>
  <c r="AX162" i="32" s="1"/>
  <c r="AZ162" i="32" s="1"/>
  <c r="S162" i="32"/>
  <c r="F162" i="32"/>
  <c r="AW161" i="32"/>
  <c r="AV161" i="32"/>
  <c r="AU161" i="32"/>
  <c r="AT161" i="32"/>
  <c r="AS161" i="32"/>
  <c r="AR161" i="32"/>
  <c r="AQ161" i="32"/>
  <c r="AP161" i="32"/>
  <c r="AO161" i="32"/>
  <c r="AN161" i="32"/>
  <c r="AM161" i="32"/>
  <c r="AL161" i="32"/>
  <c r="AK161" i="32"/>
  <c r="AJ161" i="32"/>
  <c r="AI161" i="32"/>
  <c r="AH161" i="32"/>
  <c r="AG161" i="32"/>
  <c r="AF161" i="32"/>
  <c r="AE161" i="32"/>
  <c r="AD161" i="32"/>
  <c r="AC161" i="32"/>
  <c r="AB161" i="32"/>
  <c r="AA161" i="32"/>
  <c r="Z161" i="32"/>
  <c r="Y161" i="32"/>
  <c r="X161" i="32"/>
  <c r="W161" i="32"/>
  <c r="V161" i="32"/>
  <c r="AX161" i="32" s="1"/>
  <c r="AZ161" i="32" s="1"/>
  <c r="U161" i="32"/>
  <c r="T161" i="32"/>
  <c r="S161" i="32"/>
  <c r="AW159" i="32"/>
  <c r="AV159" i="32"/>
  <c r="AU159" i="32"/>
  <c r="AT159" i="32"/>
  <c r="AS159" i="32"/>
  <c r="AR159" i="32"/>
  <c r="AQ159" i="32"/>
  <c r="AP159" i="32"/>
  <c r="AO159" i="32"/>
  <c r="AN159" i="32"/>
  <c r="AM159" i="32"/>
  <c r="AL159" i="32"/>
  <c r="AK159" i="32"/>
  <c r="AJ159" i="32"/>
  <c r="AI159" i="32"/>
  <c r="AH159" i="32"/>
  <c r="AG159" i="32"/>
  <c r="AF159" i="32"/>
  <c r="AE159" i="32"/>
  <c r="AD159" i="32"/>
  <c r="AC159" i="32"/>
  <c r="AB159" i="32"/>
  <c r="AA159" i="32"/>
  <c r="Z159" i="32"/>
  <c r="Y159" i="32"/>
  <c r="X159" i="32"/>
  <c r="W159" i="32"/>
  <c r="V159" i="32"/>
  <c r="U159" i="32"/>
  <c r="T159" i="32"/>
  <c r="AX159" i="32" s="1"/>
  <c r="AZ159" i="32" s="1"/>
  <c r="S159" i="32"/>
  <c r="F159" i="32"/>
  <c r="AW158" i="32"/>
  <c r="AV158" i="32"/>
  <c r="AU158" i="32"/>
  <c r="AT158" i="32"/>
  <c r="AS158" i="32"/>
  <c r="AR158" i="32"/>
  <c r="AQ158" i="32"/>
  <c r="AP158" i="32"/>
  <c r="AO158" i="32"/>
  <c r="AN158" i="32"/>
  <c r="AM158" i="32"/>
  <c r="AL158" i="32"/>
  <c r="AK158" i="32"/>
  <c r="AJ158" i="32"/>
  <c r="AI158" i="32"/>
  <c r="AH158" i="32"/>
  <c r="AG158" i="32"/>
  <c r="AF158" i="32"/>
  <c r="AE158" i="32"/>
  <c r="AD158" i="32"/>
  <c r="AC158" i="32"/>
  <c r="AB158" i="32"/>
  <c r="AA158" i="32"/>
  <c r="Z158" i="32"/>
  <c r="Y158" i="32"/>
  <c r="X158" i="32"/>
  <c r="W158" i="32"/>
  <c r="V158" i="32"/>
  <c r="AX158" i="32" s="1"/>
  <c r="AZ158" i="32" s="1"/>
  <c r="U158" i="32"/>
  <c r="T158" i="32"/>
  <c r="S158" i="32"/>
  <c r="AW156" i="32"/>
  <c r="AV156" i="32"/>
  <c r="AU156" i="32"/>
  <c r="AT156" i="32"/>
  <c r="AS156" i="32"/>
  <c r="AR156" i="32"/>
  <c r="AQ156" i="32"/>
  <c r="AP156" i="32"/>
  <c r="AO156" i="32"/>
  <c r="AN156" i="32"/>
  <c r="AM156" i="32"/>
  <c r="AL156" i="32"/>
  <c r="AK156" i="32"/>
  <c r="AJ156" i="32"/>
  <c r="AI156" i="32"/>
  <c r="AH156" i="32"/>
  <c r="AG156" i="32"/>
  <c r="AF156" i="32"/>
  <c r="AE156" i="32"/>
  <c r="AD156" i="32"/>
  <c r="AC156" i="32"/>
  <c r="AB156" i="32"/>
  <c r="AA156" i="32"/>
  <c r="Z156" i="32"/>
  <c r="Y156" i="32"/>
  <c r="X156" i="32"/>
  <c r="W156" i="32"/>
  <c r="V156" i="32"/>
  <c r="U156" i="32"/>
  <c r="T156" i="32"/>
  <c r="AX156" i="32" s="1"/>
  <c r="AZ156" i="32" s="1"/>
  <c r="S156" i="32"/>
  <c r="F156" i="32"/>
  <c r="AW155" i="32"/>
  <c r="AV155" i="32"/>
  <c r="AU155" i="32"/>
  <c r="AT155" i="32"/>
  <c r="AS155" i="32"/>
  <c r="AR155" i="32"/>
  <c r="AQ155" i="32"/>
  <c r="AP155" i="32"/>
  <c r="AO155" i="32"/>
  <c r="AN155" i="32"/>
  <c r="AM155" i="32"/>
  <c r="AL155" i="32"/>
  <c r="AK155" i="32"/>
  <c r="AJ155" i="32"/>
  <c r="AI155" i="32"/>
  <c r="AH155" i="32"/>
  <c r="AG155" i="32"/>
  <c r="AF155" i="32"/>
  <c r="AE155" i="32"/>
  <c r="AD155" i="32"/>
  <c r="AC155" i="32"/>
  <c r="AB155" i="32"/>
  <c r="AA155" i="32"/>
  <c r="Z155" i="32"/>
  <c r="Y155" i="32"/>
  <c r="X155" i="32"/>
  <c r="W155" i="32"/>
  <c r="V155" i="32"/>
  <c r="AX155" i="32" s="1"/>
  <c r="AZ155" i="32" s="1"/>
  <c r="U155" i="32"/>
  <c r="T155" i="32"/>
  <c r="S155" i="32"/>
  <c r="AW153" i="32"/>
  <c r="AV153" i="32"/>
  <c r="AU153" i="32"/>
  <c r="AT153" i="32"/>
  <c r="AS153" i="32"/>
  <c r="AR153" i="32"/>
  <c r="AQ153" i="32"/>
  <c r="AP153" i="32"/>
  <c r="AO153" i="32"/>
  <c r="AN153" i="32"/>
  <c r="AM153" i="32"/>
  <c r="AL153" i="32"/>
  <c r="AK153" i="32"/>
  <c r="AJ153" i="32"/>
  <c r="AI153" i="32"/>
  <c r="AH153" i="32"/>
  <c r="AG153" i="32"/>
  <c r="AF153" i="32"/>
  <c r="AE153" i="32"/>
  <c r="AD153" i="32"/>
  <c r="AC153" i="32"/>
  <c r="AB153" i="32"/>
  <c r="AA153" i="32"/>
  <c r="Z153" i="32"/>
  <c r="Y153" i="32"/>
  <c r="X153" i="32"/>
  <c r="W153" i="32"/>
  <c r="V153" i="32"/>
  <c r="U153" i="32"/>
  <c r="T153" i="32"/>
  <c r="AX153" i="32" s="1"/>
  <c r="AZ153" i="32" s="1"/>
  <c r="S153" i="32"/>
  <c r="F153" i="32"/>
  <c r="AW152" i="32"/>
  <c r="AV152" i="32"/>
  <c r="AU152" i="32"/>
  <c r="AT152" i="32"/>
  <c r="AS152" i="32"/>
  <c r="AR152" i="32"/>
  <c r="AQ152" i="32"/>
  <c r="AP152" i="32"/>
  <c r="AO152" i="32"/>
  <c r="AN152" i="32"/>
  <c r="AM152" i="32"/>
  <c r="AL152" i="32"/>
  <c r="AK152" i="32"/>
  <c r="AJ152" i="32"/>
  <c r="AI152" i="32"/>
  <c r="AH152" i="32"/>
  <c r="AG152" i="32"/>
  <c r="AF152" i="32"/>
  <c r="AE152" i="32"/>
  <c r="AD152" i="32"/>
  <c r="AC152" i="32"/>
  <c r="AB152" i="32"/>
  <c r="AA152" i="32"/>
  <c r="Z152" i="32"/>
  <c r="Y152" i="32"/>
  <c r="X152" i="32"/>
  <c r="W152" i="32"/>
  <c r="V152" i="32"/>
  <c r="AX152" i="32" s="1"/>
  <c r="AZ152" i="32" s="1"/>
  <c r="U152" i="32"/>
  <c r="T152" i="32"/>
  <c r="S152" i="32"/>
  <c r="AW150" i="32"/>
  <c r="AV150" i="32"/>
  <c r="AU150" i="32"/>
  <c r="AT150" i="32"/>
  <c r="AS150" i="32"/>
  <c r="AR150" i="32"/>
  <c r="AQ150" i="32"/>
  <c r="AP150" i="32"/>
  <c r="AO150" i="32"/>
  <c r="AN150" i="32"/>
  <c r="AM150" i="32"/>
  <c r="AL150" i="32"/>
  <c r="AK150" i="32"/>
  <c r="AJ150" i="32"/>
  <c r="AI150" i="32"/>
  <c r="AH150" i="32"/>
  <c r="AG150" i="32"/>
  <c r="AF150" i="32"/>
  <c r="AE150" i="32"/>
  <c r="AD150" i="32"/>
  <c r="AC150" i="32"/>
  <c r="AB150" i="32"/>
  <c r="AA150" i="32"/>
  <c r="Z150" i="32"/>
  <c r="Y150" i="32"/>
  <c r="X150" i="32"/>
  <c r="W150" i="32"/>
  <c r="V150" i="32"/>
  <c r="U150" i="32"/>
  <c r="T150" i="32"/>
  <c r="AX150" i="32" s="1"/>
  <c r="AZ150" i="32" s="1"/>
  <c r="S150" i="32"/>
  <c r="F150" i="32"/>
  <c r="AW149" i="32"/>
  <c r="AV149" i="32"/>
  <c r="AU149" i="32"/>
  <c r="AT149" i="32"/>
  <c r="AS149" i="32"/>
  <c r="AR149" i="32"/>
  <c r="AQ149" i="32"/>
  <c r="AP149" i="32"/>
  <c r="AO149" i="32"/>
  <c r="AN149" i="32"/>
  <c r="AM149" i="32"/>
  <c r="AL149" i="32"/>
  <c r="AK149" i="32"/>
  <c r="AJ149" i="32"/>
  <c r="AI149" i="32"/>
  <c r="AH149" i="32"/>
  <c r="AG149" i="32"/>
  <c r="AF149" i="32"/>
  <c r="AE149" i="32"/>
  <c r="AD149" i="32"/>
  <c r="AC149" i="32"/>
  <c r="AB149" i="32"/>
  <c r="AA149" i="32"/>
  <c r="Z149" i="32"/>
  <c r="Y149" i="32"/>
  <c r="X149" i="32"/>
  <c r="W149" i="32"/>
  <c r="V149" i="32"/>
  <c r="AX149" i="32" s="1"/>
  <c r="AZ149" i="32" s="1"/>
  <c r="U149" i="32"/>
  <c r="T149" i="32"/>
  <c r="S149" i="32"/>
  <c r="AW147" i="32"/>
  <c r="AV147" i="32"/>
  <c r="AU147" i="32"/>
  <c r="AT147" i="32"/>
  <c r="AS147" i="32"/>
  <c r="AR147" i="32"/>
  <c r="AQ147" i="32"/>
  <c r="AP147" i="32"/>
  <c r="AO147" i="32"/>
  <c r="AN147" i="32"/>
  <c r="AM147" i="32"/>
  <c r="AL147" i="32"/>
  <c r="AK147" i="32"/>
  <c r="AJ147" i="32"/>
  <c r="AI147" i="32"/>
  <c r="AH147" i="32"/>
  <c r="AG147" i="32"/>
  <c r="AF147" i="32"/>
  <c r="AE147" i="32"/>
  <c r="AD147" i="32"/>
  <c r="AC147" i="32"/>
  <c r="AB147" i="32"/>
  <c r="AA147" i="32"/>
  <c r="Z147" i="32"/>
  <c r="Y147" i="32"/>
  <c r="X147" i="32"/>
  <c r="W147" i="32"/>
  <c r="V147" i="32"/>
  <c r="U147" i="32"/>
  <c r="T147" i="32"/>
  <c r="S147" i="32"/>
  <c r="F147" i="32"/>
  <c r="AW146" i="32"/>
  <c r="AV146" i="32"/>
  <c r="AU146" i="32"/>
  <c r="AT146" i="32"/>
  <c r="AS146" i="32"/>
  <c r="AR146" i="32"/>
  <c r="AQ146" i="32"/>
  <c r="AP146" i="32"/>
  <c r="AO146" i="32"/>
  <c r="AN146" i="32"/>
  <c r="AM146" i="32"/>
  <c r="AL146" i="32"/>
  <c r="AK146" i="32"/>
  <c r="AJ146" i="32"/>
  <c r="AI146" i="32"/>
  <c r="AH146" i="32"/>
  <c r="AG146" i="32"/>
  <c r="AF146" i="32"/>
  <c r="AE146" i="32"/>
  <c r="AD146" i="32"/>
  <c r="AC146" i="32"/>
  <c r="AB146" i="32"/>
  <c r="AA146" i="32"/>
  <c r="Z146" i="32"/>
  <c r="Y146" i="32"/>
  <c r="X146" i="32"/>
  <c r="W146" i="32"/>
  <c r="V146" i="32"/>
  <c r="U146" i="32"/>
  <c r="T146" i="32"/>
  <c r="S146" i="32"/>
  <c r="AX146" i="32" s="1"/>
  <c r="AZ146" i="32" s="1"/>
  <c r="AW144" i="32"/>
  <c r="AV144" i="32"/>
  <c r="AU144" i="32"/>
  <c r="AT144" i="32"/>
  <c r="AS144" i="32"/>
  <c r="AR144" i="32"/>
  <c r="AQ144" i="32"/>
  <c r="AP144" i="32"/>
  <c r="AO144" i="32"/>
  <c r="AN144" i="32"/>
  <c r="AM144" i="32"/>
  <c r="AL144" i="32"/>
  <c r="AK144" i="32"/>
  <c r="AJ144" i="32"/>
  <c r="AI144" i="32"/>
  <c r="AH144" i="32"/>
  <c r="AG144" i="32"/>
  <c r="AF144" i="32"/>
  <c r="AE144" i="32"/>
  <c r="AD144" i="32"/>
  <c r="AC144" i="32"/>
  <c r="AB144" i="32"/>
  <c r="AA144" i="32"/>
  <c r="Z144" i="32"/>
  <c r="Y144" i="32"/>
  <c r="X144" i="32"/>
  <c r="W144" i="32"/>
  <c r="V144" i="32"/>
  <c r="U144" i="32"/>
  <c r="T144" i="32"/>
  <c r="AX144" i="32" s="1"/>
  <c r="AZ144" i="32" s="1"/>
  <c r="S144" i="32"/>
  <c r="F144" i="32"/>
  <c r="AW143" i="32"/>
  <c r="AV143" i="32"/>
  <c r="AU143" i="32"/>
  <c r="AT143" i="32"/>
  <c r="AS143" i="32"/>
  <c r="AR143" i="32"/>
  <c r="AQ143" i="32"/>
  <c r="AP143" i="32"/>
  <c r="AO143" i="32"/>
  <c r="AN143" i="32"/>
  <c r="AM143" i="32"/>
  <c r="AL143" i="32"/>
  <c r="AK143" i="32"/>
  <c r="AJ143" i="32"/>
  <c r="AI143" i="32"/>
  <c r="AH143" i="32"/>
  <c r="AG143" i="32"/>
  <c r="AF143" i="32"/>
  <c r="AE143" i="32"/>
  <c r="AD143" i="32"/>
  <c r="AC143" i="32"/>
  <c r="AB143" i="32"/>
  <c r="AA143" i="32"/>
  <c r="Z143" i="32"/>
  <c r="Y143" i="32"/>
  <c r="X143" i="32"/>
  <c r="W143" i="32"/>
  <c r="V143" i="32"/>
  <c r="AX143" i="32" s="1"/>
  <c r="AZ143" i="32" s="1"/>
  <c r="U143" i="32"/>
  <c r="T143" i="32"/>
  <c r="S143" i="32"/>
  <c r="AW141" i="32"/>
  <c r="AV141" i="32"/>
  <c r="AU141" i="32"/>
  <c r="AT141" i="32"/>
  <c r="AS141" i="32"/>
  <c r="AR141" i="32"/>
  <c r="AQ141" i="32"/>
  <c r="AP141" i="32"/>
  <c r="AO141" i="32"/>
  <c r="AN141" i="32"/>
  <c r="AM141" i="32"/>
  <c r="AL141" i="32"/>
  <c r="AK141" i="32"/>
  <c r="AJ141" i="32"/>
  <c r="AI141" i="32"/>
  <c r="AH141" i="32"/>
  <c r="AG141" i="32"/>
  <c r="AF141" i="32"/>
  <c r="AE141" i="32"/>
  <c r="AD141" i="32"/>
  <c r="AC141" i="32"/>
  <c r="AB141" i="32"/>
  <c r="AA141" i="32"/>
  <c r="Z141" i="32"/>
  <c r="Y141" i="32"/>
  <c r="X141" i="32"/>
  <c r="W141" i="32"/>
  <c r="V141" i="32"/>
  <c r="U141" i="32"/>
  <c r="T141" i="32"/>
  <c r="AX141" i="32" s="1"/>
  <c r="AZ141" i="32" s="1"/>
  <c r="S141" i="32"/>
  <c r="F141" i="32"/>
  <c r="AW140" i="32"/>
  <c r="AV140" i="32"/>
  <c r="AU140" i="32"/>
  <c r="AT140" i="32"/>
  <c r="AS140" i="32"/>
  <c r="AR140" i="32"/>
  <c r="AQ140" i="32"/>
  <c r="AP140" i="32"/>
  <c r="AO140" i="32"/>
  <c r="AN140" i="32"/>
  <c r="AM140" i="32"/>
  <c r="AL140" i="32"/>
  <c r="AK140" i="32"/>
  <c r="AJ140" i="32"/>
  <c r="AI140" i="32"/>
  <c r="AH140" i="32"/>
  <c r="AG140" i="32"/>
  <c r="AF140" i="32"/>
  <c r="AE140" i="32"/>
  <c r="AD140" i="32"/>
  <c r="AC140" i="32"/>
  <c r="AB140" i="32"/>
  <c r="AA140" i="32"/>
  <c r="Z140" i="32"/>
  <c r="Y140" i="32"/>
  <c r="X140" i="32"/>
  <c r="W140" i="32"/>
  <c r="V140" i="32"/>
  <c r="U140" i="32"/>
  <c r="AX140" i="32" s="1"/>
  <c r="AZ140" i="32" s="1"/>
  <c r="T140" i="32"/>
  <c r="S140" i="32"/>
  <c r="AW138" i="32"/>
  <c r="AV138" i="32"/>
  <c r="AU138" i="32"/>
  <c r="AT138" i="32"/>
  <c r="AS138" i="32"/>
  <c r="AR138" i="32"/>
  <c r="AQ138" i="32"/>
  <c r="AP138" i="32"/>
  <c r="AO138" i="32"/>
  <c r="AN138" i="32"/>
  <c r="AM138" i="32"/>
  <c r="AL138" i="32"/>
  <c r="AK138" i="32"/>
  <c r="AJ138" i="32"/>
  <c r="AI138" i="32"/>
  <c r="AH138" i="32"/>
  <c r="AG138" i="32"/>
  <c r="AF138" i="32"/>
  <c r="AE138" i="32"/>
  <c r="AD138" i="32"/>
  <c r="AC138" i="32"/>
  <c r="AB138" i="32"/>
  <c r="AA138" i="32"/>
  <c r="Z138" i="32"/>
  <c r="Y138" i="32"/>
  <c r="X138" i="32"/>
  <c r="W138" i="32"/>
  <c r="V138" i="32"/>
  <c r="U138" i="32"/>
  <c r="T138" i="32"/>
  <c r="S138" i="32"/>
  <c r="AX138" i="32" s="1"/>
  <c r="AZ138" i="32" s="1"/>
  <c r="F138" i="32"/>
  <c r="AW137" i="32"/>
  <c r="AV137" i="32"/>
  <c r="AU137" i="32"/>
  <c r="AT137" i="32"/>
  <c r="AS137" i="32"/>
  <c r="AR137" i="32"/>
  <c r="AQ137" i="32"/>
  <c r="AP137" i="32"/>
  <c r="AO137" i="32"/>
  <c r="AN137" i="32"/>
  <c r="AM137" i="32"/>
  <c r="AL137" i="32"/>
  <c r="AK137" i="32"/>
  <c r="AJ137" i="32"/>
  <c r="AI137" i="32"/>
  <c r="AH137" i="32"/>
  <c r="AG137" i="32"/>
  <c r="AF137" i="32"/>
  <c r="AE137" i="32"/>
  <c r="AD137" i="32"/>
  <c r="AC137" i="32"/>
  <c r="AB137" i="32"/>
  <c r="AA137" i="32"/>
  <c r="Z137" i="32"/>
  <c r="Y137" i="32"/>
  <c r="X137" i="32"/>
  <c r="W137" i="32"/>
  <c r="V137" i="32"/>
  <c r="U137" i="32"/>
  <c r="AX137" i="32" s="1"/>
  <c r="AZ137" i="32" s="1"/>
  <c r="T137" i="32"/>
  <c r="S137" i="32"/>
  <c r="AW135" i="32"/>
  <c r="AV135" i="32"/>
  <c r="AU135" i="32"/>
  <c r="AT135" i="32"/>
  <c r="AS135" i="32"/>
  <c r="AR135" i="32"/>
  <c r="AQ135" i="32"/>
  <c r="AP135" i="32"/>
  <c r="AO135" i="32"/>
  <c r="AN135" i="32"/>
  <c r="AM135" i="32"/>
  <c r="AL135" i="32"/>
  <c r="AK135" i="32"/>
  <c r="AJ135" i="32"/>
  <c r="AI135" i="32"/>
  <c r="AH135" i="32"/>
  <c r="AG135" i="32"/>
  <c r="AF135" i="32"/>
  <c r="AE135" i="32"/>
  <c r="AD135" i="32"/>
  <c r="AC135" i="32"/>
  <c r="AB135" i="32"/>
  <c r="AA135" i="32"/>
  <c r="Z135" i="32"/>
  <c r="Y135" i="32"/>
  <c r="X135" i="32"/>
  <c r="W135" i="32"/>
  <c r="V135" i="32"/>
  <c r="U135" i="32"/>
  <c r="T135" i="32"/>
  <c r="S135" i="32"/>
  <c r="AX135" i="32" s="1"/>
  <c r="AZ135" i="32" s="1"/>
  <c r="F135" i="32"/>
  <c r="AW134" i="32"/>
  <c r="AV134" i="32"/>
  <c r="AU134" i="32"/>
  <c r="AT134" i="32"/>
  <c r="AS134" i="32"/>
  <c r="AR134" i="32"/>
  <c r="AQ134" i="32"/>
  <c r="AP134" i="32"/>
  <c r="AO134" i="32"/>
  <c r="AN134" i="32"/>
  <c r="AM134" i="32"/>
  <c r="AL134" i="32"/>
  <c r="AK134" i="32"/>
  <c r="AJ134" i="32"/>
  <c r="AI134" i="32"/>
  <c r="AH134" i="32"/>
  <c r="AG134" i="32"/>
  <c r="AF134" i="32"/>
  <c r="AE134" i="32"/>
  <c r="AD134" i="32"/>
  <c r="AC134" i="32"/>
  <c r="AB134" i="32"/>
  <c r="AA134" i="32"/>
  <c r="Z134" i="32"/>
  <c r="Y134" i="32"/>
  <c r="X134" i="32"/>
  <c r="W134" i="32"/>
  <c r="V134" i="32"/>
  <c r="U134" i="32"/>
  <c r="AX134" i="32" s="1"/>
  <c r="AZ134" i="32" s="1"/>
  <c r="T134" i="32"/>
  <c r="S134" i="32"/>
  <c r="AW132" i="32"/>
  <c r="AV132" i="32"/>
  <c r="AU132" i="32"/>
  <c r="AT132" i="32"/>
  <c r="AS132" i="32"/>
  <c r="AR132" i="32"/>
  <c r="AQ132" i="32"/>
  <c r="AP132" i="32"/>
  <c r="AO132" i="32"/>
  <c r="AN132" i="32"/>
  <c r="AM132" i="32"/>
  <c r="AL132" i="32"/>
  <c r="AK132" i="32"/>
  <c r="AJ132" i="32"/>
  <c r="AI132" i="32"/>
  <c r="AH132" i="32"/>
  <c r="AG132" i="32"/>
  <c r="AF132" i="32"/>
  <c r="AE132" i="32"/>
  <c r="AD132" i="32"/>
  <c r="AC132" i="32"/>
  <c r="AB132" i="32"/>
  <c r="AA132" i="32"/>
  <c r="Z132" i="32"/>
  <c r="Y132" i="32"/>
  <c r="X132" i="32"/>
  <c r="W132" i="32"/>
  <c r="V132" i="32"/>
  <c r="U132" i="32"/>
  <c r="T132" i="32"/>
  <c r="S132" i="32"/>
  <c r="AX132" i="32" s="1"/>
  <c r="AZ132" i="32" s="1"/>
  <c r="F132" i="32"/>
  <c r="AW131" i="32"/>
  <c r="AV131" i="32"/>
  <c r="AU131" i="32"/>
  <c r="AT131" i="32"/>
  <c r="AS131" i="32"/>
  <c r="AR131" i="32"/>
  <c r="AQ131" i="32"/>
  <c r="AP131" i="32"/>
  <c r="AO131" i="32"/>
  <c r="AN131" i="32"/>
  <c r="AM131" i="32"/>
  <c r="AL131" i="32"/>
  <c r="AK131" i="32"/>
  <c r="AJ131" i="32"/>
  <c r="AI131" i="32"/>
  <c r="AH131" i="32"/>
  <c r="AG131" i="32"/>
  <c r="AF131" i="32"/>
  <c r="AE131" i="32"/>
  <c r="AD131" i="32"/>
  <c r="AC131" i="32"/>
  <c r="AB131" i="32"/>
  <c r="AA131" i="32"/>
  <c r="Z131" i="32"/>
  <c r="Y131" i="32"/>
  <c r="X131" i="32"/>
  <c r="W131" i="32"/>
  <c r="V131" i="32"/>
  <c r="U131" i="32"/>
  <c r="AX131" i="32" s="1"/>
  <c r="AZ131" i="32" s="1"/>
  <c r="T131" i="32"/>
  <c r="S131" i="32"/>
  <c r="AW129" i="32"/>
  <c r="AV129" i="32"/>
  <c r="AU129" i="32"/>
  <c r="AT129" i="32"/>
  <c r="AS129" i="32"/>
  <c r="AR129" i="32"/>
  <c r="AQ129" i="32"/>
  <c r="AP129" i="32"/>
  <c r="AO129" i="32"/>
  <c r="AN129" i="32"/>
  <c r="AM129" i="32"/>
  <c r="AL129" i="32"/>
  <c r="AK129" i="32"/>
  <c r="AJ129" i="32"/>
  <c r="AI129" i="32"/>
  <c r="AH129" i="32"/>
  <c r="AG129" i="32"/>
  <c r="AF129" i="32"/>
  <c r="AE129" i="32"/>
  <c r="AD129" i="32"/>
  <c r="AC129" i="32"/>
  <c r="AB129" i="32"/>
  <c r="AA129" i="32"/>
  <c r="Z129" i="32"/>
  <c r="Y129" i="32"/>
  <c r="X129" i="32"/>
  <c r="W129" i="32"/>
  <c r="V129" i="32"/>
  <c r="U129" i="32"/>
  <c r="T129" i="32"/>
  <c r="S129" i="32"/>
  <c r="AX129" i="32" s="1"/>
  <c r="AZ129" i="32" s="1"/>
  <c r="F129" i="32"/>
  <c r="AW128" i="32"/>
  <c r="AV128" i="32"/>
  <c r="AU128" i="32"/>
  <c r="AT128" i="32"/>
  <c r="AS128" i="32"/>
  <c r="AR128" i="32"/>
  <c r="AQ128" i="32"/>
  <c r="AP128" i="32"/>
  <c r="AO128" i="32"/>
  <c r="AN128" i="32"/>
  <c r="AM128" i="32"/>
  <c r="AL128" i="32"/>
  <c r="AK128" i="32"/>
  <c r="AJ128" i="32"/>
  <c r="AI128" i="32"/>
  <c r="AH128" i="32"/>
  <c r="AG128" i="32"/>
  <c r="AF128" i="32"/>
  <c r="AE128" i="32"/>
  <c r="AD128" i="32"/>
  <c r="AC128" i="32"/>
  <c r="AB128" i="32"/>
  <c r="AA128" i="32"/>
  <c r="Z128" i="32"/>
  <c r="Y128" i="32"/>
  <c r="X128" i="32"/>
  <c r="W128" i="32"/>
  <c r="V128" i="32"/>
  <c r="U128" i="32"/>
  <c r="AX128" i="32" s="1"/>
  <c r="AZ128" i="32" s="1"/>
  <c r="T128" i="32"/>
  <c r="S128" i="32"/>
  <c r="AW126" i="32"/>
  <c r="AV126" i="32"/>
  <c r="AU126" i="32"/>
  <c r="AT126" i="32"/>
  <c r="AS126" i="32"/>
  <c r="AR126" i="32"/>
  <c r="AQ126" i="32"/>
  <c r="AP126" i="32"/>
  <c r="AO126" i="32"/>
  <c r="AN126" i="32"/>
  <c r="AM126" i="32"/>
  <c r="AL126" i="32"/>
  <c r="AK126" i="32"/>
  <c r="AJ126" i="32"/>
  <c r="AI126" i="32"/>
  <c r="AH126" i="32"/>
  <c r="AG126" i="32"/>
  <c r="AF126" i="32"/>
  <c r="AE126" i="32"/>
  <c r="AD126" i="32"/>
  <c r="AC126" i="32"/>
  <c r="AB126" i="32"/>
  <c r="AA126" i="32"/>
  <c r="Z126" i="32"/>
  <c r="Y126" i="32"/>
  <c r="X126" i="32"/>
  <c r="W126" i="32"/>
  <c r="V126" i="32"/>
  <c r="U126" i="32"/>
  <c r="T126" i="32"/>
  <c r="S126" i="32"/>
  <c r="AX126" i="32" s="1"/>
  <c r="AZ126" i="32" s="1"/>
  <c r="F126" i="32"/>
  <c r="AW125" i="32"/>
  <c r="AV125" i="32"/>
  <c r="AU125" i="32"/>
  <c r="AT125" i="32"/>
  <c r="AS125" i="32"/>
  <c r="AR125" i="32"/>
  <c r="AQ125" i="32"/>
  <c r="AP125" i="32"/>
  <c r="AO125" i="32"/>
  <c r="AN125" i="32"/>
  <c r="AM125" i="32"/>
  <c r="AL125" i="32"/>
  <c r="AK125" i="32"/>
  <c r="AJ125" i="32"/>
  <c r="AI125" i="32"/>
  <c r="AH125" i="32"/>
  <c r="AG125" i="32"/>
  <c r="AF125" i="32"/>
  <c r="AE125" i="32"/>
  <c r="AD125" i="32"/>
  <c r="AC125" i="32"/>
  <c r="AB125" i="32"/>
  <c r="AA125" i="32"/>
  <c r="Z125" i="32"/>
  <c r="Y125" i="32"/>
  <c r="X125" i="32"/>
  <c r="W125" i="32"/>
  <c r="V125" i="32"/>
  <c r="U125" i="32"/>
  <c r="AX125" i="32" s="1"/>
  <c r="AZ125" i="32" s="1"/>
  <c r="T125" i="32"/>
  <c r="S125" i="32"/>
  <c r="AW123" i="32"/>
  <c r="AV123" i="32"/>
  <c r="AU123" i="32"/>
  <c r="AT123" i="32"/>
  <c r="AS123" i="32"/>
  <c r="AR123" i="32"/>
  <c r="AQ123" i="32"/>
  <c r="AP123" i="32"/>
  <c r="AO123" i="32"/>
  <c r="AN123" i="32"/>
  <c r="AM123" i="32"/>
  <c r="AL123" i="32"/>
  <c r="AK123" i="32"/>
  <c r="AJ123" i="32"/>
  <c r="AI123" i="32"/>
  <c r="AH123" i="32"/>
  <c r="AG123" i="32"/>
  <c r="AF123" i="32"/>
  <c r="AE123" i="32"/>
  <c r="AD123" i="32"/>
  <c r="AC123" i="32"/>
  <c r="AB123" i="32"/>
  <c r="AA123" i="32"/>
  <c r="Z123" i="32"/>
  <c r="Y123" i="32"/>
  <c r="X123" i="32"/>
  <c r="W123" i="32"/>
  <c r="V123" i="32"/>
  <c r="U123" i="32"/>
  <c r="T123" i="32"/>
  <c r="S123" i="32"/>
  <c r="AX123" i="32" s="1"/>
  <c r="AZ123" i="32" s="1"/>
  <c r="F123" i="32"/>
  <c r="AW122" i="32"/>
  <c r="AV122" i="32"/>
  <c r="AU122" i="32"/>
  <c r="AT122" i="32"/>
  <c r="AS122" i="32"/>
  <c r="AR122" i="32"/>
  <c r="AQ122" i="32"/>
  <c r="AP122" i="32"/>
  <c r="AO122" i="32"/>
  <c r="AN122" i="32"/>
  <c r="AM122" i="32"/>
  <c r="AL122" i="32"/>
  <c r="AK122" i="32"/>
  <c r="AJ122" i="32"/>
  <c r="AI122" i="32"/>
  <c r="AH122" i="32"/>
  <c r="AG122" i="32"/>
  <c r="AF122" i="32"/>
  <c r="AE122" i="32"/>
  <c r="AD122" i="32"/>
  <c r="AC122" i="32"/>
  <c r="AB122" i="32"/>
  <c r="AA122" i="32"/>
  <c r="Z122" i="32"/>
  <c r="Y122" i="32"/>
  <c r="X122" i="32"/>
  <c r="W122" i="32"/>
  <c r="V122" i="32"/>
  <c r="U122" i="32"/>
  <c r="AX122" i="32" s="1"/>
  <c r="AZ122" i="32" s="1"/>
  <c r="T122" i="32"/>
  <c r="S122" i="32"/>
  <c r="AW120" i="32"/>
  <c r="AV120" i="32"/>
  <c r="AU120" i="32"/>
  <c r="AT120" i="32"/>
  <c r="AS120" i="32"/>
  <c r="AR120" i="32"/>
  <c r="AQ120" i="32"/>
  <c r="AP120" i="32"/>
  <c r="AO120" i="32"/>
  <c r="AN120" i="32"/>
  <c r="AM120" i="32"/>
  <c r="AL120" i="32"/>
  <c r="AK120" i="32"/>
  <c r="AJ120" i="32"/>
  <c r="AI120" i="32"/>
  <c r="AH120" i="32"/>
  <c r="AG120" i="32"/>
  <c r="AF120" i="32"/>
  <c r="AE120" i="32"/>
  <c r="AD120" i="32"/>
  <c r="AC120" i="32"/>
  <c r="AB120" i="32"/>
  <c r="AA120" i="32"/>
  <c r="Z120" i="32"/>
  <c r="Y120" i="32"/>
  <c r="X120" i="32"/>
  <c r="W120" i="32"/>
  <c r="V120" i="32"/>
  <c r="U120" i="32"/>
  <c r="T120" i="32"/>
  <c r="S120" i="32"/>
  <c r="AX120" i="32" s="1"/>
  <c r="AZ120" i="32" s="1"/>
  <c r="F120" i="32"/>
  <c r="AW119" i="32"/>
  <c r="AV119" i="32"/>
  <c r="AU119" i="32"/>
  <c r="AT119" i="32"/>
  <c r="AS119" i="32"/>
  <c r="AR119" i="32"/>
  <c r="AQ119" i="32"/>
  <c r="AP119" i="32"/>
  <c r="AO119" i="32"/>
  <c r="AN119" i="32"/>
  <c r="AM119" i="32"/>
  <c r="AL119" i="32"/>
  <c r="AK119" i="32"/>
  <c r="AJ119" i="32"/>
  <c r="AI119" i="32"/>
  <c r="AH119" i="32"/>
  <c r="AG119" i="32"/>
  <c r="AF119" i="32"/>
  <c r="AE119" i="32"/>
  <c r="AD119" i="32"/>
  <c r="AC119" i="32"/>
  <c r="AB119" i="32"/>
  <c r="AA119" i="32"/>
  <c r="Z119" i="32"/>
  <c r="Y119" i="32"/>
  <c r="X119" i="32"/>
  <c r="W119" i="32"/>
  <c r="V119" i="32"/>
  <c r="U119" i="32"/>
  <c r="AX119" i="32" s="1"/>
  <c r="AZ119" i="32" s="1"/>
  <c r="T119" i="32"/>
  <c r="S119" i="32"/>
  <c r="AW117" i="32"/>
  <c r="AV117" i="32"/>
  <c r="AU117" i="32"/>
  <c r="AT117" i="32"/>
  <c r="AS117" i="32"/>
  <c r="AR117" i="32"/>
  <c r="AQ117" i="32"/>
  <c r="AP117" i="32"/>
  <c r="AO117" i="32"/>
  <c r="AN117" i="32"/>
  <c r="AM117" i="32"/>
  <c r="AL117" i="32"/>
  <c r="AK117" i="32"/>
  <c r="AJ117" i="32"/>
  <c r="AI117" i="32"/>
  <c r="AH117" i="32"/>
  <c r="AG117" i="32"/>
  <c r="AF117" i="32"/>
  <c r="AE117" i="32"/>
  <c r="AD117" i="32"/>
  <c r="AC117" i="32"/>
  <c r="AB117" i="32"/>
  <c r="AA117" i="32"/>
  <c r="Z117" i="32"/>
  <c r="Y117" i="32"/>
  <c r="X117" i="32"/>
  <c r="W117" i="32"/>
  <c r="V117" i="32"/>
  <c r="U117" i="32"/>
  <c r="T117" i="32"/>
  <c r="S117" i="32"/>
  <c r="AX117" i="32" s="1"/>
  <c r="AZ117" i="32" s="1"/>
  <c r="F117" i="32"/>
  <c r="AW116" i="32"/>
  <c r="AV116" i="32"/>
  <c r="AU116" i="32"/>
  <c r="AT116" i="32"/>
  <c r="AS116" i="32"/>
  <c r="AR116" i="32"/>
  <c r="AQ116" i="32"/>
  <c r="AP116" i="32"/>
  <c r="AO116" i="32"/>
  <c r="AN116" i="32"/>
  <c r="AM116" i="32"/>
  <c r="AL116" i="32"/>
  <c r="AK116" i="32"/>
  <c r="AJ116" i="32"/>
  <c r="AI116" i="32"/>
  <c r="AH116" i="32"/>
  <c r="AG116" i="32"/>
  <c r="AF116" i="32"/>
  <c r="AE116" i="32"/>
  <c r="AD116" i="32"/>
  <c r="AC116" i="32"/>
  <c r="AB116" i="32"/>
  <c r="AA116" i="32"/>
  <c r="Z116" i="32"/>
  <c r="Y116" i="32"/>
  <c r="X116" i="32"/>
  <c r="W116" i="32"/>
  <c r="V116" i="32"/>
  <c r="U116" i="32"/>
  <c r="AX116" i="32" s="1"/>
  <c r="AZ116" i="32" s="1"/>
  <c r="T116" i="32"/>
  <c r="S116" i="32"/>
  <c r="AW114" i="32"/>
  <c r="AV114" i="32"/>
  <c r="AU114" i="32"/>
  <c r="AT114" i="32"/>
  <c r="AS114" i="32"/>
  <c r="AR114" i="32"/>
  <c r="AQ114" i="32"/>
  <c r="AP114" i="32"/>
  <c r="AO114" i="32"/>
  <c r="AN114" i="32"/>
  <c r="AM114" i="32"/>
  <c r="AL114" i="32"/>
  <c r="AK114" i="32"/>
  <c r="AJ114" i="32"/>
  <c r="AI114" i="32"/>
  <c r="AH114" i="32"/>
  <c r="AG114" i="32"/>
  <c r="AF114" i="32"/>
  <c r="AE114" i="32"/>
  <c r="AD114" i="32"/>
  <c r="AC114" i="32"/>
  <c r="AB114" i="32"/>
  <c r="AA114" i="32"/>
  <c r="Z114" i="32"/>
  <c r="Y114" i="32"/>
  <c r="X114" i="32"/>
  <c r="W114" i="32"/>
  <c r="V114" i="32"/>
  <c r="U114" i="32"/>
  <c r="T114" i="32"/>
  <c r="S114" i="32"/>
  <c r="AX114" i="32" s="1"/>
  <c r="AZ114" i="32" s="1"/>
  <c r="F114" i="32"/>
  <c r="AW113" i="32"/>
  <c r="AV113" i="32"/>
  <c r="AU113" i="32"/>
  <c r="AT113" i="32"/>
  <c r="AS113" i="32"/>
  <c r="AR113" i="32"/>
  <c r="AQ113" i="32"/>
  <c r="AP113" i="32"/>
  <c r="AO113" i="32"/>
  <c r="AN113" i="32"/>
  <c r="AM113" i="32"/>
  <c r="AL113" i="32"/>
  <c r="AK113" i="32"/>
  <c r="AJ113" i="32"/>
  <c r="AI113" i="32"/>
  <c r="AH113" i="32"/>
  <c r="AG113" i="32"/>
  <c r="AF113" i="32"/>
  <c r="AE113" i="32"/>
  <c r="AD113" i="32"/>
  <c r="AC113" i="32"/>
  <c r="AB113" i="32"/>
  <c r="AA113" i="32"/>
  <c r="Z113" i="32"/>
  <c r="Y113" i="32"/>
  <c r="X113" i="32"/>
  <c r="W113" i="32"/>
  <c r="V113" i="32"/>
  <c r="U113" i="32"/>
  <c r="AX113" i="32" s="1"/>
  <c r="AZ113" i="32" s="1"/>
  <c r="T113" i="32"/>
  <c r="S113" i="32"/>
  <c r="AW111" i="32"/>
  <c r="AV111" i="32"/>
  <c r="AU111" i="32"/>
  <c r="AT111" i="32"/>
  <c r="AS111" i="32"/>
  <c r="AR111" i="32"/>
  <c r="AQ111" i="32"/>
  <c r="AP111" i="32"/>
  <c r="AO111" i="32"/>
  <c r="AN111" i="32"/>
  <c r="AM111" i="32"/>
  <c r="AL111" i="32"/>
  <c r="AK111" i="32"/>
  <c r="AJ111" i="32"/>
  <c r="AI111" i="32"/>
  <c r="AH111" i="32"/>
  <c r="AG111" i="32"/>
  <c r="AF111" i="32"/>
  <c r="AE111" i="32"/>
  <c r="AD111" i="32"/>
  <c r="AC111" i="32"/>
  <c r="AB111" i="32"/>
  <c r="AA111" i="32"/>
  <c r="Z111" i="32"/>
  <c r="Y111" i="32"/>
  <c r="X111" i="32"/>
  <c r="W111" i="32"/>
  <c r="V111" i="32"/>
  <c r="U111" i="32"/>
  <c r="T111" i="32"/>
  <c r="S111" i="32"/>
  <c r="AX111" i="32" s="1"/>
  <c r="AZ111" i="32" s="1"/>
  <c r="F111" i="32"/>
  <c r="AW110" i="32"/>
  <c r="AV110" i="32"/>
  <c r="AU110" i="32"/>
  <c r="AT110" i="32"/>
  <c r="AS110" i="32"/>
  <c r="AR110" i="32"/>
  <c r="AQ110" i="32"/>
  <c r="AP110" i="32"/>
  <c r="AO110" i="32"/>
  <c r="AN110" i="32"/>
  <c r="AM110" i="32"/>
  <c r="AL110" i="32"/>
  <c r="AK110" i="32"/>
  <c r="AJ110" i="32"/>
  <c r="AI110" i="32"/>
  <c r="AH110" i="32"/>
  <c r="AG110" i="32"/>
  <c r="AF110" i="32"/>
  <c r="AE110" i="32"/>
  <c r="AD110" i="32"/>
  <c r="AC110" i="32"/>
  <c r="AB110" i="32"/>
  <c r="AA110" i="32"/>
  <c r="Z110" i="32"/>
  <c r="Y110" i="32"/>
  <c r="X110" i="32"/>
  <c r="W110" i="32"/>
  <c r="V110" i="32"/>
  <c r="U110" i="32"/>
  <c r="AX110" i="32" s="1"/>
  <c r="AZ110" i="32" s="1"/>
  <c r="T110" i="32"/>
  <c r="S110" i="32"/>
  <c r="AW108" i="32"/>
  <c r="AV108" i="32"/>
  <c r="AU108" i="32"/>
  <c r="AT108" i="32"/>
  <c r="AS108" i="32"/>
  <c r="AR108" i="32"/>
  <c r="AQ108" i="32"/>
  <c r="AP108" i="32"/>
  <c r="AO108" i="32"/>
  <c r="AN108" i="32"/>
  <c r="AM108" i="32"/>
  <c r="AL108" i="32"/>
  <c r="AK108" i="32"/>
  <c r="AJ108" i="32"/>
  <c r="AI108" i="32"/>
  <c r="AH108" i="32"/>
  <c r="AG108" i="32"/>
  <c r="AF108" i="32"/>
  <c r="AE108" i="32"/>
  <c r="AD108" i="32"/>
  <c r="AC108" i="32"/>
  <c r="AB108" i="32"/>
  <c r="AA108" i="32"/>
  <c r="Z108" i="32"/>
  <c r="Y108" i="32"/>
  <c r="X108" i="32"/>
  <c r="W108" i="32"/>
  <c r="V108" i="32"/>
  <c r="U108" i="32"/>
  <c r="T108" i="32"/>
  <c r="S108" i="32"/>
  <c r="AX108" i="32" s="1"/>
  <c r="AZ108" i="32" s="1"/>
  <c r="F108" i="32"/>
  <c r="AW107" i="32"/>
  <c r="AV107" i="32"/>
  <c r="AU107" i="32"/>
  <c r="AT107" i="32"/>
  <c r="AS107" i="32"/>
  <c r="AR107" i="32"/>
  <c r="AQ107" i="32"/>
  <c r="AP107" i="32"/>
  <c r="AO107" i="32"/>
  <c r="AN107" i="32"/>
  <c r="AM107" i="32"/>
  <c r="AL107" i="32"/>
  <c r="AK107" i="32"/>
  <c r="AJ107" i="32"/>
  <c r="AI107" i="32"/>
  <c r="AH107" i="32"/>
  <c r="AG107" i="32"/>
  <c r="AF107" i="32"/>
  <c r="AE107" i="32"/>
  <c r="AD107" i="32"/>
  <c r="AC107" i="32"/>
  <c r="AB107" i="32"/>
  <c r="AA107" i="32"/>
  <c r="Z107" i="32"/>
  <c r="Y107" i="32"/>
  <c r="X107" i="32"/>
  <c r="W107" i="32"/>
  <c r="V107" i="32"/>
  <c r="U107" i="32"/>
  <c r="AX107" i="32" s="1"/>
  <c r="AZ107" i="32" s="1"/>
  <c r="T107" i="32"/>
  <c r="S107" i="32"/>
  <c r="AW105" i="32"/>
  <c r="AV105" i="32"/>
  <c r="AU105" i="32"/>
  <c r="AT105" i="32"/>
  <c r="AS105" i="32"/>
  <c r="AR105" i="32"/>
  <c r="AQ105" i="32"/>
  <c r="AP105" i="32"/>
  <c r="AO105" i="32"/>
  <c r="AN105" i="32"/>
  <c r="AM105" i="32"/>
  <c r="AL105" i="32"/>
  <c r="AK105" i="32"/>
  <c r="AJ105" i="32"/>
  <c r="AI105" i="32"/>
  <c r="AH105" i="32"/>
  <c r="AG105" i="32"/>
  <c r="AF105" i="32"/>
  <c r="AE105" i="32"/>
  <c r="AD105" i="32"/>
  <c r="AC105" i="32"/>
  <c r="AB105" i="32"/>
  <c r="AA105" i="32"/>
  <c r="Z105" i="32"/>
  <c r="Y105" i="32"/>
  <c r="X105" i="32"/>
  <c r="W105" i="32"/>
  <c r="V105" i="32"/>
  <c r="U105" i="32"/>
  <c r="T105" i="32"/>
  <c r="S105" i="32"/>
  <c r="AX105" i="32" s="1"/>
  <c r="AZ105" i="32" s="1"/>
  <c r="F105" i="32"/>
  <c r="AW104" i="32"/>
  <c r="AV104" i="32"/>
  <c r="AU104" i="32"/>
  <c r="AT104" i="32"/>
  <c r="AS104" i="32"/>
  <c r="AR104" i="32"/>
  <c r="AQ104" i="32"/>
  <c r="AP104" i="32"/>
  <c r="AO104" i="32"/>
  <c r="AN104" i="32"/>
  <c r="AM104" i="32"/>
  <c r="AL104" i="32"/>
  <c r="AK104" i="32"/>
  <c r="AJ104" i="32"/>
  <c r="AI104" i="32"/>
  <c r="AH104" i="32"/>
  <c r="AG104" i="32"/>
  <c r="AF104" i="32"/>
  <c r="AE104" i="32"/>
  <c r="AD104" i="32"/>
  <c r="AC104" i="32"/>
  <c r="AB104" i="32"/>
  <c r="AA104" i="32"/>
  <c r="Z104" i="32"/>
  <c r="Y104" i="32"/>
  <c r="X104" i="32"/>
  <c r="W104" i="32"/>
  <c r="V104" i="32"/>
  <c r="U104" i="32"/>
  <c r="AX104" i="32" s="1"/>
  <c r="AZ104" i="32" s="1"/>
  <c r="T104" i="32"/>
  <c r="S104" i="32"/>
  <c r="AW102" i="32"/>
  <c r="AV102" i="32"/>
  <c r="AU102" i="32"/>
  <c r="AT102" i="32"/>
  <c r="AS102" i="32"/>
  <c r="AR102" i="32"/>
  <c r="AQ102" i="32"/>
  <c r="AP102" i="32"/>
  <c r="AO102" i="32"/>
  <c r="AN102" i="32"/>
  <c r="AM102" i="32"/>
  <c r="AL102" i="32"/>
  <c r="AK102" i="32"/>
  <c r="AJ102" i="32"/>
  <c r="AI102" i="32"/>
  <c r="AH102" i="32"/>
  <c r="AG102" i="32"/>
  <c r="AF102" i="32"/>
  <c r="AE102" i="32"/>
  <c r="AD102" i="32"/>
  <c r="AC102" i="32"/>
  <c r="AB102" i="32"/>
  <c r="AA102" i="32"/>
  <c r="Z102" i="32"/>
  <c r="Y102" i="32"/>
  <c r="X102" i="32"/>
  <c r="W102" i="32"/>
  <c r="V102" i="32"/>
  <c r="U102" i="32"/>
  <c r="T102" i="32"/>
  <c r="S102" i="32"/>
  <c r="AX102" i="32" s="1"/>
  <c r="AZ102" i="32" s="1"/>
  <c r="F102" i="32"/>
  <c r="AW101" i="32"/>
  <c r="AV101" i="32"/>
  <c r="AU101" i="32"/>
  <c r="AT101" i="32"/>
  <c r="AS101" i="32"/>
  <c r="AR101" i="32"/>
  <c r="AQ101" i="32"/>
  <c r="AP101" i="32"/>
  <c r="AO101" i="32"/>
  <c r="AN101" i="32"/>
  <c r="AM101" i="32"/>
  <c r="AL101" i="32"/>
  <c r="AK101" i="32"/>
  <c r="AJ101" i="32"/>
  <c r="AI101" i="32"/>
  <c r="AH101" i="32"/>
  <c r="AG101" i="32"/>
  <c r="AF101" i="32"/>
  <c r="AE101" i="32"/>
  <c r="AD101" i="32"/>
  <c r="AC101" i="32"/>
  <c r="AB101" i="32"/>
  <c r="AA101" i="32"/>
  <c r="Z101" i="32"/>
  <c r="Y101" i="32"/>
  <c r="X101" i="32"/>
  <c r="W101" i="32"/>
  <c r="V101" i="32"/>
  <c r="U101" i="32"/>
  <c r="AX101" i="32" s="1"/>
  <c r="AZ101" i="32" s="1"/>
  <c r="T101" i="32"/>
  <c r="S101" i="32"/>
  <c r="AW99" i="32"/>
  <c r="AV99" i="32"/>
  <c r="AU99" i="32"/>
  <c r="AT99" i="32"/>
  <c r="AS99" i="32"/>
  <c r="AR99" i="32"/>
  <c r="AQ99" i="32"/>
  <c r="AP99" i="32"/>
  <c r="AO99" i="32"/>
  <c r="AN99" i="32"/>
  <c r="AM99" i="32"/>
  <c r="AL99" i="32"/>
  <c r="AK99" i="32"/>
  <c r="AJ99" i="32"/>
  <c r="AI99" i="32"/>
  <c r="AH99" i="32"/>
  <c r="AG99" i="32"/>
  <c r="AF99" i="32"/>
  <c r="AE99" i="32"/>
  <c r="AD99" i="32"/>
  <c r="AC99" i="32"/>
  <c r="AB99" i="32"/>
  <c r="AA99" i="32"/>
  <c r="Z99" i="32"/>
  <c r="Y99" i="32"/>
  <c r="X99" i="32"/>
  <c r="W99" i="32"/>
  <c r="V99" i="32"/>
  <c r="U99" i="32"/>
  <c r="T99" i="32"/>
  <c r="S99" i="32"/>
  <c r="AX99" i="32" s="1"/>
  <c r="AZ99" i="32" s="1"/>
  <c r="F99" i="32"/>
  <c r="AW98" i="32"/>
  <c r="AV98" i="32"/>
  <c r="AU98" i="32"/>
  <c r="AT98" i="32"/>
  <c r="AS98" i="32"/>
  <c r="AR98" i="32"/>
  <c r="AQ98" i="32"/>
  <c r="AP98" i="32"/>
  <c r="AO98" i="32"/>
  <c r="AN98" i="32"/>
  <c r="AM98" i="32"/>
  <c r="AL98" i="32"/>
  <c r="AK98" i="32"/>
  <c r="AJ98" i="32"/>
  <c r="AI98" i="32"/>
  <c r="AH98" i="32"/>
  <c r="AG98" i="32"/>
  <c r="AF98" i="32"/>
  <c r="AE98" i="32"/>
  <c r="AD98" i="32"/>
  <c r="AC98" i="32"/>
  <c r="AB98" i="32"/>
  <c r="AA98" i="32"/>
  <c r="Z98" i="32"/>
  <c r="Y98" i="32"/>
  <c r="X98" i="32"/>
  <c r="W98" i="32"/>
  <c r="V98" i="32"/>
  <c r="U98" i="32"/>
  <c r="AX98" i="32" s="1"/>
  <c r="AZ98" i="32" s="1"/>
  <c r="T98" i="32"/>
  <c r="S98" i="32"/>
  <c r="AW96" i="32"/>
  <c r="AV96" i="32"/>
  <c r="AU96" i="32"/>
  <c r="AT96" i="32"/>
  <c r="AS96" i="32"/>
  <c r="AR96" i="32"/>
  <c r="AQ96" i="32"/>
  <c r="AP96" i="32"/>
  <c r="AO96" i="32"/>
  <c r="AN96" i="32"/>
  <c r="AM96" i="32"/>
  <c r="AL96" i="32"/>
  <c r="AK96" i="32"/>
  <c r="AJ96" i="32"/>
  <c r="AI96" i="32"/>
  <c r="AH96" i="32"/>
  <c r="AG96" i="32"/>
  <c r="AF96" i="32"/>
  <c r="AE96" i="32"/>
  <c r="AD96" i="32"/>
  <c r="AC96" i="32"/>
  <c r="AB96" i="32"/>
  <c r="AA96" i="32"/>
  <c r="Z96" i="32"/>
  <c r="Y96" i="32"/>
  <c r="X96" i="32"/>
  <c r="W96" i="32"/>
  <c r="V96" i="32"/>
  <c r="U96" i="32"/>
  <c r="T96" i="32"/>
  <c r="S96" i="32"/>
  <c r="AX96" i="32" s="1"/>
  <c r="AZ96" i="32" s="1"/>
  <c r="F96" i="32"/>
  <c r="AW95" i="32"/>
  <c r="AV95" i="32"/>
  <c r="AU95" i="32"/>
  <c r="AT95" i="32"/>
  <c r="AS95" i="32"/>
  <c r="AR95" i="32"/>
  <c r="AQ95" i="32"/>
  <c r="AP95" i="32"/>
  <c r="AO95" i="32"/>
  <c r="AN95" i="32"/>
  <c r="AM95" i="32"/>
  <c r="AL95" i="32"/>
  <c r="AK95" i="32"/>
  <c r="AJ95" i="32"/>
  <c r="AI95" i="32"/>
  <c r="AH95" i="32"/>
  <c r="AG95" i="32"/>
  <c r="AF95" i="32"/>
  <c r="AE95" i="32"/>
  <c r="AD95" i="32"/>
  <c r="AC95" i="32"/>
  <c r="AB95" i="32"/>
  <c r="AA95" i="32"/>
  <c r="Z95" i="32"/>
  <c r="Y95" i="32"/>
  <c r="X95" i="32"/>
  <c r="W95" i="32"/>
  <c r="V95" i="32"/>
  <c r="U95" i="32"/>
  <c r="AX95" i="32" s="1"/>
  <c r="AZ95" i="32" s="1"/>
  <c r="T95" i="32"/>
  <c r="S95" i="32"/>
  <c r="AW93" i="32"/>
  <c r="AV93" i="32"/>
  <c r="AU93" i="32"/>
  <c r="AT93" i="32"/>
  <c r="AS93" i="32"/>
  <c r="AR93" i="32"/>
  <c r="AQ93" i="32"/>
  <c r="AP93" i="32"/>
  <c r="AO93" i="32"/>
  <c r="AN93" i="32"/>
  <c r="AM93" i="32"/>
  <c r="AL93" i="32"/>
  <c r="AK93" i="32"/>
  <c r="AJ93" i="32"/>
  <c r="AI93" i="32"/>
  <c r="AH93" i="32"/>
  <c r="AG93" i="32"/>
  <c r="AF93" i="32"/>
  <c r="AE93" i="32"/>
  <c r="AD93" i="32"/>
  <c r="AC93" i="32"/>
  <c r="AB93" i="32"/>
  <c r="AA93" i="32"/>
  <c r="Z93" i="32"/>
  <c r="Y93" i="32"/>
  <c r="X93" i="32"/>
  <c r="W93" i="32"/>
  <c r="V93" i="32"/>
  <c r="U93" i="32"/>
  <c r="T93" i="32"/>
  <c r="S93" i="32"/>
  <c r="AX93" i="32" s="1"/>
  <c r="AZ93" i="32" s="1"/>
  <c r="F93" i="32"/>
  <c r="AW92" i="32"/>
  <c r="AV92" i="32"/>
  <c r="AU92" i="32"/>
  <c r="AT92" i="32"/>
  <c r="AS92" i="32"/>
  <c r="AR92" i="32"/>
  <c r="AQ92" i="32"/>
  <c r="AP92" i="32"/>
  <c r="AO92" i="32"/>
  <c r="AN92" i="32"/>
  <c r="AM92" i="32"/>
  <c r="AL92" i="32"/>
  <c r="AK92" i="32"/>
  <c r="AJ92" i="32"/>
  <c r="AI92" i="32"/>
  <c r="AH92" i="32"/>
  <c r="AG92" i="32"/>
  <c r="AF92" i="32"/>
  <c r="AE92" i="32"/>
  <c r="AD92" i="32"/>
  <c r="AC92" i="32"/>
  <c r="AB92" i="32"/>
  <c r="AA92" i="32"/>
  <c r="Z92" i="32"/>
  <c r="Y92" i="32"/>
  <c r="X92" i="32"/>
  <c r="W92" i="32"/>
  <c r="V92" i="32"/>
  <c r="U92" i="32"/>
  <c r="AX92" i="32" s="1"/>
  <c r="AZ92" i="32" s="1"/>
  <c r="T92" i="32"/>
  <c r="S92" i="32"/>
  <c r="AW90" i="32"/>
  <c r="AV90" i="32"/>
  <c r="AU90" i="32"/>
  <c r="AT90" i="32"/>
  <c r="AS90" i="32"/>
  <c r="AR90" i="32"/>
  <c r="AQ90" i="32"/>
  <c r="AP90" i="32"/>
  <c r="AO90" i="32"/>
  <c r="AN90" i="32"/>
  <c r="AM90" i="32"/>
  <c r="AL90" i="32"/>
  <c r="AK90" i="32"/>
  <c r="AJ90" i="32"/>
  <c r="AI90" i="32"/>
  <c r="AH90" i="32"/>
  <c r="AG90" i="32"/>
  <c r="AF90" i="32"/>
  <c r="AE90" i="32"/>
  <c r="AD90" i="32"/>
  <c r="AC90" i="32"/>
  <c r="AB90" i="32"/>
  <c r="AA90" i="32"/>
  <c r="Z90" i="32"/>
  <c r="Y90" i="32"/>
  <c r="X90" i="32"/>
  <c r="W90" i="32"/>
  <c r="V90" i="32"/>
  <c r="U90" i="32"/>
  <c r="T90" i="32"/>
  <c r="S90" i="32"/>
  <c r="AX90" i="32" s="1"/>
  <c r="AZ90" i="32" s="1"/>
  <c r="F90" i="32"/>
  <c r="AW89" i="32"/>
  <c r="AV89" i="32"/>
  <c r="AU89" i="32"/>
  <c r="AT89" i="32"/>
  <c r="AS89" i="32"/>
  <c r="AR89" i="32"/>
  <c r="AQ89" i="32"/>
  <c r="AP89" i="32"/>
  <c r="AO89" i="32"/>
  <c r="AN89" i="32"/>
  <c r="AM89" i="32"/>
  <c r="AL89" i="32"/>
  <c r="AK89" i="32"/>
  <c r="AJ89" i="32"/>
  <c r="AI89" i="32"/>
  <c r="AH89" i="32"/>
  <c r="AG89" i="32"/>
  <c r="AF89" i="32"/>
  <c r="AE89" i="32"/>
  <c r="AD89" i="32"/>
  <c r="AC89" i="32"/>
  <c r="AB89" i="32"/>
  <c r="AA89" i="32"/>
  <c r="Z89" i="32"/>
  <c r="Y89" i="32"/>
  <c r="X89" i="32"/>
  <c r="W89" i="32"/>
  <c r="V89" i="32"/>
  <c r="U89" i="32"/>
  <c r="AX89" i="32" s="1"/>
  <c r="AZ89" i="32" s="1"/>
  <c r="T89" i="32"/>
  <c r="S89" i="32"/>
  <c r="AW87" i="32"/>
  <c r="AV87" i="32"/>
  <c r="AU87" i="32"/>
  <c r="AT87" i="32"/>
  <c r="AS87" i="32"/>
  <c r="AR87" i="32"/>
  <c r="AQ87" i="32"/>
  <c r="AP87" i="32"/>
  <c r="AO87" i="32"/>
  <c r="AN87" i="32"/>
  <c r="AM87" i="32"/>
  <c r="AL87" i="32"/>
  <c r="AK87" i="32"/>
  <c r="AJ87" i="32"/>
  <c r="AI87" i="32"/>
  <c r="AH87" i="32"/>
  <c r="AG87" i="32"/>
  <c r="AF87" i="32"/>
  <c r="AE87" i="32"/>
  <c r="AD87" i="32"/>
  <c r="AC87" i="32"/>
  <c r="AB87" i="32"/>
  <c r="AA87" i="32"/>
  <c r="Z87" i="32"/>
  <c r="Y87" i="32"/>
  <c r="X87" i="32"/>
  <c r="W87" i="32"/>
  <c r="V87" i="32"/>
  <c r="U87" i="32"/>
  <c r="T87" i="32"/>
  <c r="S87" i="32"/>
  <c r="AX87" i="32" s="1"/>
  <c r="AZ87" i="32" s="1"/>
  <c r="F87" i="32"/>
  <c r="AW86" i="32"/>
  <c r="AV86" i="32"/>
  <c r="AU86" i="32"/>
  <c r="AT86" i="32"/>
  <c r="AS86" i="32"/>
  <c r="AR86" i="32"/>
  <c r="AQ86" i="32"/>
  <c r="AP86" i="32"/>
  <c r="AO86" i="32"/>
  <c r="AN86" i="32"/>
  <c r="AM86" i="32"/>
  <c r="AL86" i="32"/>
  <c r="AK86" i="32"/>
  <c r="AJ86" i="32"/>
  <c r="AI86" i="32"/>
  <c r="AH86" i="32"/>
  <c r="AG86" i="32"/>
  <c r="AF86" i="32"/>
  <c r="AE86" i="32"/>
  <c r="AD86" i="32"/>
  <c r="AC86" i="32"/>
  <c r="AB86" i="32"/>
  <c r="AA86" i="32"/>
  <c r="Z86" i="32"/>
  <c r="Y86" i="32"/>
  <c r="X86" i="32"/>
  <c r="W86" i="32"/>
  <c r="V86" i="32"/>
  <c r="U86" i="32"/>
  <c r="AX86" i="32" s="1"/>
  <c r="AZ86" i="32" s="1"/>
  <c r="T86" i="32"/>
  <c r="S86" i="32"/>
  <c r="AW84" i="32"/>
  <c r="AV84" i="32"/>
  <c r="AU84" i="32"/>
  <c r="AT84" i="32"/>
  <c r="AS84" i="32"/>
  <c r="AR84" i="32"/>
  <c r="AQ84" i="32"/>
  <c r="AP84" i="32"/>
  <c r="AO84" i="32"/>
  <c r="AN84" i="32"/>
  <c r="AM84" i="32"/>
  <c r="AL84" i="32"/>
  <c r="AK84" i="32"/>
  <c r="AJ84" i="32"/>
  <c r="AI84" i="32"/>
  <c r="AH84" i="32"/>
  <c r="AG84" i="32"/>
  <c r="AF84" i="32"/>
  <c r="AE84" i="32"/>
  <c r="AD84" i="32"/>
  <c r="AC84" i="32"/>
  <c r="AB84" i="32"/>
  <c r="AA84" i="32"/>
  <c r="Z84" i="32"/>
  <c r="Y84" i="32"/>
  <c r="X84" i="32"/>
  <c r="W84" i="32"/>
  <c r="V84" i="32"/>
  <c r="U84" i="32"/>
  <c r="T84" i="32"/>
  <c r="S84" i="32"/>
  <c r="AX84" i="32" s="1"/>
  <c r="AZ84" i="32" s="1"/>
  <c r="F84" i="32"/>
  <c r="AW83" i="32"/>
  <c r="AV83" i="32"/>
  <c r="AU83" i="32"/>
  <c r="AT83" i="32"/>
  <c r="AS83" i="32"/>
  <c r="AR83" i="32"/>
  <c r="AQ83" i="32"/>
  <c r="AP83" i="32"/>
  <c r="AO83" i="32"/>
  <c r="AN83" i="32"/>
  <c r="AM83" i="32"/>
  <c r="AL83" i="32"/>
  <c r="AK83" i="32"/>
  <c r="AJ83" i="32"/>
  <c r="AI83" i="32"/>
  <c r="AH83" i="32"/>
  <c r="AG83" i="32"/>
  <c r="AF83" i="32"/>
  <c r="AE83" i="32"/>
  <c r="AD83" i="32"/>
  <c r="AC83" i="32"/>
  <c r="AB83" i="32"/>
  <c r="AA83" i="32"/>
  <c r="Z83" i="32"/>
  <c r="Y83" i="32"/>
  <c r="X83" i="32"/>
  <c r="W83" i="32"/>
  <c r="V83" i="32"/>
  <c r="U83" i="32"/>
  <c r="AX83" i="32" s="1"/>
  <c r="AZ83" i="32" s="1"/>
  <c r="T83" i="32"/>
  <c r="S83" i="32"/>
  <c r="AW81" i="32"/>
  <c r="AV81" i="32"/>
  <c r="AU81" i="32"/>
  <c r="AT81" i="32"/>
  <c r="AS81" i="32"/>
  <c r="AR81" i="32"/>
  <c r="AQ81" i="32"/>
  <c r="AP81" i="32"/>
  <c r="AO81" i="32"/>
  <c r="AN81" i="32"/>
  <c r="AM81" i="32"/>
  <c r="AL81" i="32"/>
  <c r="AK81" i="32"/>
  <c r="AJ81" i="32"/>
  <c r="AI81" i="32"/>
  <c r="AH81" i="32"/>
  <c r="AG81" i="32"/>
  <c r="AF81" i="32"/>
  <c r="AE81" i="32"/>
  <c r="AD81" i="32"/>
  <c r="AC81" i="32"/>
  <c r="AB81" i="32"/>
  <c r="AA81" i="32"/>
  <c r="Z81" i="32"/>
  <c r="Y81" i="32"/>
  <c r="X81" i="32"/>
  <c r="W81" i="32"/>
  <c r="V81" i="32"/>
  <c r="U81" i="32"/>
  <c r="T81" i="32"/>
  <c r="S81" i="32"/>
  <c r="AX81" i="32" s="1"/>
  <c r="AZ81" i="32" s="1"/>
  <c r="F81" i="32"/>
  <c r="AW80" i="32"/>
  <c r="AV80" i="32"/>
  <c r="AU80" i="32"/>
  <c r="AT80" i="32"/>
  <c r="AS80" i="32"/>
  <c r="AR80" i="32"/>
  <c r="AQ80" i="32"/>
  <c r="AP80" i="32"/>
  <c r="AO80" i="32"/>
  <c r="AN80" i="32"/>
  <c r="AM80" i="32"/>
  <c r="AL80" i="32"/>
  <c r="AK80" i="32"/>
  <c r="AJ80" i="32"/>
  <c r="AI80" i="32"/>
  <c r="AH80" i="32"/>
  <c r="AG80" i="32"/>
  <c r="AF80" i="32"/>
  <c r="AE80" i="32"/>
  <c r="AD80" i="32"/>
  <c r="AC80" i="32"/>
  <c r="AB80" i="32"/>
  <c r="AA80" i="32"/>
  <c r="Z80" i="32"/>
  <c r="Y80" i="32"/>
  <c r="X80" i="32"/>
  <c r="W80" i="32"/>
  <c r="V80" i="32"/>
  <c r="U80" i="32"/>
  <c r="AX80" i="32" s="1"/>
  <c r="AZ80" i="32" s="1"/>
  <c r="T80" i="32"/>
  <c r="S80" i="32"/>
  <c r="AW78" i="32"/>
  <c r="AV78" i="32"/>
  <c r="AU78" i="32"/>
  <c r="AT78" i="32"/>
  <c r="AS78" i="32"/>
  <c r="AR78" i="32"/>
  <c r="AQ78" i="32"/>
  <c r="AP78" i="32"/>
  <c r="AO78" i="32"/>
  <c r="AN78" i="32"/>
  <c r="AM78" i="32"/>
  <c r="AL78" i="32"/>
  <c r="AK78" i="32"/>
  <c r="AJ78" i="32"/>
  <c r="AI78" i="32"/>
  <c r="AH78" i="32"/>
  <c r="AG78" i="32"/>
  <c r="AF78" i="32"/>
  <c r="AE78" i="32"/>
  <c r="AD78" i="32"/>
  <c r="AC78" i="32"/>
  <c r="AB78" i="32"/>
  <c r="AA78" i="32"/>
  <c r="Z78" i="32"/>
  <c r="Y78" i="32"/>
  <c r="X78" i="32"/>
  <c r="W78" i="32"/>
  <c r="V78" i="32"/>
  <c r="U78" i="32"/>
  <c r="T78" i="32"/>
  <c r="S78" i="32"/>
  <c r="AX78" i="32" s="1"/>
  <c r="AZ78" i="32" s="1"/>
  <c r="F78" i="32"/>
  <c r="AW77" i="32"/>
  <c r="AV77" i="32"/>
  <c r="AU77" i="32"/>
  <c r="AT77" i="32"/>
  <c r="AS77" i="32"/>
  <c r="AR77" i="32"/>
  <c r="AQ77" i="32"/>
  <c r="AP77" i="32"/>
  <c r="AO77" i="32"/>
  <c r="AN77" i="32"/>
  <c r="AM77" i="32"/>
  <c r="AL77" i="32"/>
  <c r="AK77" i="32"/>
  <c r="AJ77" i="32"/>
  <c r="AI77" i="32"/>
  <c r="AH77" i="32"/>
  <c r="AG77" i="32"/>
  <c r="AF77" i="32"/>
  <c r="AE77" i="32"/>
  <c r="AD77" i="32"/>
  <c r="AC77" i="32"/>
  <c r="AB77" i="32"/>
  <c r="AA77" i="32"/>
  <c r="Z77" i="32"/>
  <c r="Y77" i="32"/>
  <c r="X77" i="32"/>
  <c r="W77" i="32"/>
  <c r="V77" i="32"/>
  <c r="U77" i="32"/>
  <c r="AX77" i="32" s="1"/>
  <c r="AZ77" i="32" s="1"/>
  <c r="T77" i="32"/>
  <c r="S77" i="32"/>
  <c r="AW75" i="32"/>
  <c r="AV75" i="32"/>
  <c r="AU75" i="32"/>
  <c r="AT75" i="32"/>
  <c r="AS75" i="32"/>
  <c r="AR75" i="32"/>
  <c r="AQ75" i="32"/>
  <c r="AP75" i="32"/>
  <c r="AO75" i="32"/>
  <c r="AN75" i="32"/>
  <c r="AM75" i="32"/>
  <c r="AL75" i="32"/>
  <c r="AK75" i="32"/>
  <c r="AJ75" i="32"/>
  <c r="AI75" i="32"/>
  <c r="AH75" i="32"/>
  <c r="AG75" i="32"/>
  <c r="AF75" i="32"/>
  <c r="AE75" i="32"/>
  <c r="AD75" i="32"/>
  <c r="AC75" i="32"/>
  <c r="AB75" i="32"/>
  <c r="AA75" i="32"/>
  <c r="Z75" i="32"/>
  <c r="Y75" i="32"/>
  <c r="X75" i="32"/>
  <c r="W75" i="32"/>
  <c r="V75" i="32"/>
  <c r="U75" i="32"/>
  <c r="T75" i="32"/>
  <c r="S75" i="32"/>
  <c r="AX75" i="32" s="1"/>
  <c r="AZ75" i="32" s="1"/>
  <c r="F75" i="32"/>
  <c r="AW74" i="32"/>
  <c r="AV74" i="32"/>
  <c r="AU74" i="32"/>
  <c r="AT74" i="32"/>
  <c r="AS74" i="32"/>
  <c r="AR74" i="32"/>
  <c r="AQ74" i="32"/>
  <c r="AP74" i="32"/>
  <c r="AO74" i="32"/>
  <c r="AN74" i="32"/>
  <c r="AM74" i="32"/>
  <c r="AL74" i="32"/>
  <c r="AK74" i="32"/>
  <c r="AJ74" i="32"/>
  <c r="AI74" i="32"/>
  <c r="AH74" i="32"/>
  <c r="AG74" i="32"/>
  <c r="AF74" i="32"/>
  <c r="AE74" i="32"/>
  <c r="AD74" i="32"/>
  <c r="AC74" i="32"/>
  <c r="AB74" i="32"/>
  <c r="AA74" i="32"/>
  <c r="Z74" i="32"/>
  <c r="Y74" i="32"/>
  <c r="X74" i="32"/>
  <c r="W74" i="32"/>
  <c r="V74" i="32"/>
  <c r="U74" i="32"/>
  <c r="AX74" i="32" s="1"/>
  <c r="AZ74" i="32" s="1"/>
  <c r="T74" i="32"/>
  <c r="S74" i="32"/>
  <c r="AW72" i="32"/>
  <c r="AV72" i="32"/>
  <c r="AU72" i="32"/>
  <c r="AT72" i="32"/>
  <c r="AS72" i="32"/>
  <c r="AR72" i="32"/>
  <c r="AQ72" i="32"/>
  <c r="AP72" i="32"/>
  <c r="AO72" i="32"/>
  <c r="AN72" i="32"/>
  <c r="AM72" i="32"/>
  <c r="AL72" i="32"/>
  <c r="AK72" i="32"/>
  <c r="AJ72" i="32"/>
  <c r="AI72" i="32"/>
  <c r="AH72" i="32"/>
  <c r="AG72" i="32"/>
  <c r="AF72" i="32"/>
  <c r="AE72" i="32"/>
  <c r="AD72" i="32"/>
  <c r="AC72" i="32"/>
  <c r="AB72" i="32"/>
  <c r="AA72" i="32"/>
  <c r="Z72" i="32"/>
  <c r="Y72" i="32"/>
  <c r="X72" i="32"/>
  <c r="W72" i="32"/>
  <c r="V72" i="32"/>
  <c r="U72" i="32"/>
  <c r="T72" i="32"/>
  <c r="S72" i="32"/>
  <c r="AX72" i="32" s="1"/>
  <c r="AZ72" i="32" s="1"/>
  <c r="F72" i="32"/>
  <c r="AW71" i="32"/>
  <c r="AV71" i="32"/>
  <c r="AU71" i="32"/>
  <c r="AT71" i="32"/>
  <c r="AS71" i="32"/>
  <c r="AR71" i="32"/>
  <c r="AQ71" i="32"/>
  <c r="AP71" i="32"/>
  <c r="AO71" i="32"/>
  <c r="AN71" i="32"/>
  <c r="AM71" i="32"/>
  <c r="AL71" i="32"/>
  <c r="AK71" i="32"/>
  <c r="AJ71" i="32"/>
  <c r="AI71" i="32"/>
  <c r="AH71" i="32"/>
  <c r="AG71" i="32"/>
  <c r="AF71" i="32"/>
  <c r="AE71" i="32"/>
  <c r="AD71" i="32"/>
  <c r="AC71" i="32"/>
  <c r="AB71" i="32"/>
  <c r="AA71" i="32"/>
  <c r="Z71" i="32"/>
  <c r="Y71" i="32"/>
  <c r="X71" i="32"/>
  <c r="W71" i="32"/>
  <c r="V71" i="32"/>
  <c r="U71" i="32"/>
  <c r="AX71" i="32" s="1"/>
  <c r="AZ71" i="32" s="1"/>
  <c r="T71" i="32"/>
  <c r="S71" i="32"/>
  <c r="AW69" i="32"/>
  <c r="AV69" i="32"/>
  <c r="AU69" i="32"/>
  <c r="AT69" i="32"/>
  <c r="AS69" i="32"/>
  <c r="AR69" i="32"/>
  <c r="AQ69" i="32"/>
  <c r="AP69" i="32"/>
  <c r="AO69" i="32"/>
  <c r="AN69" i="32"/>
  <c r="AM69" i="32"/>
  <c r="AL69" i="32"/>
  <c r="AK69" i="32"/>
  <c r="AJ69" i="32"/>
  <c r="AI69" i="32"/>
  <c r="AH69" i="32"/>
  <c r="AG69" i="32"/>
  <c r="AF69" i="32"/>
  <c r="AE69" i="32"/>
  <c r="AD69" i="32"/>
  <c r="AC69" i="32"/>
  <c r="AB69" i="32"/>
  <c r="AA69" i="32"/>
  <c r="Z69" i="32"/>
  <c r="Y69" i="32"/>
  <c r="X69" i="32"/>
  <c r="W69" i="32"/>
  <c r="V69" i="32"/>
  <c r="U69" i="32"/>
  <c r="T69" i="32"/>
  <c r="S69" i="32"/>
  <c r="AX69" i="32" s="1"/>
  <c r="AZ69" i="32" s="1"/>
  <c r="F69" i="32"/>
  <c r="AW68" i="32"/>
  <c r="AV68" i="32"/>
  <c r="AU68" i="32"/>
  <c r="AT68" i="32"/>
  <c r="AS68" i="32"/>
  <c r="AR68" i="32"/>
  <c r="AQ68" i="32"/>
  <c r="AP68" i="32"/>
  <c r="AO68" i="32"/>
  <c r="AN68" i="32"/>
  <c r="AM68" i="32"/>
  <c r="AL68" i="32"/>
  <c r="AK68" i="32"/>
  <c r="AJ68" i="32"/>
  <c r="AI68" i="32"/>
  <c r="AH68" i="32"/>
  <c r="AG68" i="32"/>
  <c r="AF68" i="32"/>
  <c r="AE68" i="32"/>
  <c r="AD68" i="32"/>
  <c r="AC68" i="32"/>
  <c r="AB68" i="32"/>
  <c r="AA68" i="32"/>
  <c r="Z68" i="32"/>
  <c r="Y68" i="32"/>
  <c r="X68" i="32"/>
  <c r="W68" i="32"/>
  <c r="V68" i="32"/>
  <c r="U68" i="32"/>
  <c r="AX68" i="32" s="1"/>
  <c r="AZ68" i="32" s="1"/>
  <c r="T68" i="32"/>
  <c r="S68" i="32"/>
  <c r="AW66" i="32"/>
  <c r="AV66" i="32"/>
  <c r="AU66" i="32"/>
  <c r="AT66" i="32"/>
  <c r="AS66" i="32"/>
  <c r="AR66" i="32"/>
  <c r="AQ66" i="32"/>
  <c r="AP66" i="32"/>
  <c r="AO66" i="32"/>
  <c r="AN66" i="32"/>
  <c r="AM66" i="32"/>
  <c r="AL66" i="32"/>
  <c r="AK66" i="32"/>
  <c r="AJ66" i="32"/>
  <c r="AI66" i="32"/>
  <c r="AH66" i="32"/>
  <c r="AG66" i="32"/>
  <c r="AF66" i="32"/>
  <c r="AE66" i="32"/>
  <c r="AD66" i="32"/>
  <c r="AC66" i="32"/>
  <c r="AB66" i="32"/>
  <c r="AA66" i="32"/>
  <c r="Z66" i="32"/>
  <c r="Y66" i="32"/>
  <c r="X66" i="32"/>
  <c r="W66" i="32"/>
  <c r="V66" i="32"/>
  <c r="U66" i="32"/>
  <c r="T66" i="32"/>
  <c r="S66" i="32"/>
  <c r="AX66" i="32" s="1"/>
  <c r="AZ66" i="32" s="1"/>
  <c r="F66" i="32"/>
  <c r="AW65" i="32"/>
  <c r="AV65" i="32"/>
  <c r="AU65" i="32"/>
  <c r="AT65" i="32"/>
  <c r="AS65" i="32"/>
  <c r="AR65" i="32"/>
  <c r="AQ65" i="32"/>
  <c r="AP65" i="32"/>
  <c r="AO65" i="32"/>
  <c r="AN65" i="32"/>
  <c r="AM65" i="32"/>
  <c r="AL65" i="32"/>
  <c r="AK65" i="32"/>
  <c r="AJ65" i="32"/>
  <c r="AI65" i="32"/>
  <c r="AH65" i="32"/>
  <c r="AG65" i="32"/>
  <c r="AF65" i="32"/>
  <c r="AE65" i="32"/>
  <c r="AD65" i="32"/>
  <c r="AC65" i="32"/>
  <c r="AB65" i="32"/>
  <c r="AA65" i="32"/>
  <c r="Z65" i="32"/>
  <c r="Y65" i="32"/>
  <c r="X65" i="32"/>
  <c r="W65" i="32"/>
  <c r="V65" i="32"/>
  <c r="U65" i="32"/>
  <c r="AX65" i="32" s="1"/>
  <c r="AZ65" i="32" s="1"/>
  <c r="T65" i="32"/>
  <c r="S65" i="32"/>
  <c r="AW63" i="32"/>
  <c r="AV63" i="32"/>
  <c r="AU63" i="32"/>
  <c r="AT63" i="32"/>
  <c r="AS63" i="32"/>
  <c r="AR63" i="32"/>
  <c r="AQ63" i="32"/>
  <c r="AP63" i="32"/>
  <c r="AO63" i="32"/>
  <c r="AN63" i="32"/>
  <c r="AM63" i="32"/>
  <c r="AL63" i="32"/>
  <c r="AK63" i="32"/>
  <c r="AJ63" i="32"/>
  <c r="AI63" i="32"/>
  <c r="AH63" i="32"/>
  <c r="AG63" i="32"/>
  <c r="AF63" i="32"/>
  <c r="AE63" i="32"/>
  <c r="AD63" i="32"/>
  <c r="AC63" i="32"/>
  <c r="AB63" i="32"/>
  <c r="AA63" i="32"/>
  <c r="Z63" i="32"/>
  <c r="Y63" i="32"/>
  <c r="X63" i="32"/>
  <c r="W63" i="32"/>
  <c r="V63" i="32"/>
  <c r="U63" i="32"/>
  <c r="T63" i="32"/>
  <c r="S63" i="32"/>
  <c r="AX63" i="32" s="1"/>
  <c r="AZ63" i="32" s="1"/>
  <c r="F63" i="32"/>
  <c r="AW62" i="32"/>
  <c r="AV62" i="32"/>
  <c r="AU62" i="32"/>
  <c r="AT62" i="32"/>
  <c r="AS62" i="32"/>
  <c r="AR62" i="32"/>
  <c r="AQ62" i="32"/>
  <c r="AP62" i="32"/>
  <c r="AO62" i="32"/>
  <c r="AN62" i="32"/>
  <c r="AM62" i="32"/>
  <c r="AL62" i="32"/>
  <c r="AK62" i="32"/>
  <c r="AJ62" i="32"/>
  <c r="AI62" i="32"/>
  <c r="AH62" i="32"/>
  <c r="AG62" i="32"/>
  <c r="AF62" i="32"/>
  <c r="AE62" i="32"/>
  <c r="AD62" i="32"/>
  <c r="AC62" i="32"/>
  <c r="AB62" i="32"/>
  <c r="AA62" i="32"/>
  <c r="Z62" i="32"/>
  <c r="Y62" i="32"/>
  <c r="X62" i="32"/>
  <c r="W62" i="32"/>
  <c r="V62" i="32"/>
  <c r="U62" i="32"/>
  <c r="AX62" i="32" s="1"/>
  <c r="AZ62" i="32" s="1"/>
  <c r="T62" i="32"/>
  <c r="S62" i="32"/>
  <c r="AW60" i="32"/>
  <c r="AV60" i="32"/>
  <c r="AU60" i="32"/>
  <c r="AT60" i="32"/>
  <c r="AS60" i="32"/>
  <c r="AR60" i="32"/>
  <c r="AQ60" i="32"/>
  <c r="AP60" i="32"/>
  <c r="AO60" i="32"/>
  <c r="AN60" i="32"/>
  <c r="AM60" i="32"/>
  <c r="AL60" i="32"/>
  <c r="AK60" i="32"/>
  <c r="AJ60" i="32"/>
  <c r="AI60" i="32"/>
  <c r="AH60" i="32"/>
  <c r="AG60" i="32"/>
  <c r="AF60" i="32"/>
  <c r="AE60" i="32"/>
  <c r="AD60" i="32"/>
  <c r="AC60" i="32"/>
  <c r="AB60" i="32"/>
  <c r="AA60" i="32"/>
  <c r="Z60" i="32"/>
  <c r="Y60" i="32"/>
  <c r="X60" i="32"/>
  <c r="W60" i="32"/>
  <c r="V60" i="32"/>
  <c r="U60" i="32"/>
  <c r="T60" i="32"/>
  <c r="S60" i="32"/>
  <c r="AX60" i="32" s="1"/>
  <c r="AZ60" i="32" s="1"/>
  <c r="AW59" i="32"/>
  <c r="AV59" i="32"/>
  <c r="AU59" i="32"/>
  <c r="AT59" i="32"/>
  <c r="AS59" i="32"/>
  <c r="AR59" i="32"/>
  <c r="AQ59" i="32"/>
  <c r="AP59" i="32"/>
  <c r="AO59" i="32"/>
  <c r="AN59" i="32"/>
  <c r="AM59" i="32"/>
  <c r="AL59" i="32"/>
  <c r="AK59" i="32"/>
  <c r="AJ59" i="32"/>
  <c r="AI59" i="32"/>
  <c r="AH59" i="32"/>
  <c r="AG59" i="32"/>
  <c r="AF59" i="32"/>
  <c r="AE59" i="32"/>
  <c r="AD59" i="32"/>
  <c r="AC59" i="32"/>
  <c r="AB59" i="32"/>
  <c r="AA59" i="32"/>
  <c r="Z59" i="32"/>
  <c r="Y59" i="32"/>
  <c r="X59" i="32"/>
  <c r="W59" i="32"/>
  <c r="V59" i="32"/>
  <c r="U59" i="32"/>
  <c r="AX59" i="32" s="1"/>
  <c r="AZ59" i="32" s="1"/>
  <c r="T59" i="32"/>
  <c r="S59" i="32"/>
  <c r="AW57" i="32"/>
  <c r="AV57" i="32"/>
  <c r="AU57" i="32"/>
  <c r="AT57" i="32"/>
  <c r="AS57" i="32"/>
  <c r="AR57" i="32"/>
  <c r="AQ57" i="32"/>
  <c r="AP57" i="32"/>
  <c r="AO57" i="32"/>
  <c r="AN57" i="32"/>
  <c r="AM57" i="32"/>
  <c r="AL57" i="32"/>
  <c r="AK57" i="32"/>
  <c r="AJ57" i="32"/>
  <c r="AI57" i="32"/>
  <c r="AH57" i="32"/>
  <c r="AG57" i="32"/>
  <c r="AF57" i="32"/>
  <c r="AE57" i="32"/>
  <c r="AD57" i="32"/>
  <c r="AC57" i="32"/>
  <c r="AB57" i="32"/>
  <c r="AA57" i="32"/>
  <c r="Z57" i="32"/>
  <c r="Y57" i="32"/>
  <c r="X57" i="32"/>
  <c r="W57" i="32"/>
  <c r="V57" i="32"/>
  <c r="U57" i="32"/>
  <c r="T57" i="32"/>
  <c r="S57" i="32"/>
  <c r="AX57" i="32" s="1"/>
  <c r="AZ57" i="32" s="1"/>
  <c r="F57" i="32"/>
  <c r="AW56" i="32"/>
  <c r="AV56" i="32"/>
  <c r="AU56" i="32"/>
  <c r="AT56" i="32"/>
  <c r="AS56" i="32"/>
  <c r="AR56" i="32"/>
  <c r="AQ56" i="32"/>
  <c r="AP56" i="32"/>
  <c r="AO56" i="32"/>
  <c r="AN56" i="32"/>
  <c r="AM56" i="32"/>
  <c r="AL56" i="32"/>
  <c r="AK56" i="32"/>
  <c r="AJ56" i="32"/>
  <c r="AI56" i="32"/>
  <c r="AH56" i="32"/>
  <c r="AG56" i="32"/>
  <c r="AF56" i="32"/>
  <c r="AE56" i="32"/>
  <c r="AD56" i="32"/>
  <c r="AC56" i="32"/>
  <c r="AB56" i="32"/>
  <c r="AA56" i="32"/>
  <c r="Z56" i="32"/>
  <c r="Y56" i="32"/>
  <c r="X56" i="32"/>
  <c r="W56" i="32"/>
  <c r="V56" i="32"/>
  <c r="U56" i="32"/>
  <c r="AX56" i="32" s="1"/>
  <c r="AZ56" i="32" s="1"/>
  <c r="T56" i="32"/>
  <c r="S56"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AX54" i="32" s="1"/>
  <c r="AZ54" i="32" s="1"/>
  <c r="F54" i="32"/>
  <c r="AW53" i="32"/>
  <c r="AV53" i="32"/>
  <c r="AU53" i="32"/>
  <c r="AT53" i="32"/>
  <c r="AS53" i="32"/>
  <c r="AR53" i="32"/>
  <c r="AQ53" i="32"/>
  <c r="AP53" i="32"/>
  <c r="AO53" i="32"/>
  <c r="AN53" i="32"/>
  <c r="AM53" i="32"/>
  <c r="AL53" i="32"/>
  <c r="AK53" i="32"/>
  <c r="AJ53" i="32"/>
  <c r="AI53" i="32"/>
  <c r="AH53" i="32"/>
  <c r="AG53" i="32"/>
  <c r="AF53" i="32"/>
  <c r="AE53" i="32"/>
  <c r="AD53" i="32"/>
  <c r="AC53" i="32"/>
  <c r="AB53" i="32"/>
  <c r="AA53" i="32"/>
  <c r="Z53" i="32"/>
  <c r="Y53" i="32"/>
  <c r="X53" i="32"/>
  <c r="W53" i="32"/>
  <c r="V53" i="32"/>
  <c r="U53" i="32"/>
  <c r="AX53" i="32" s="1"/>
  <c r="AZ53" i="32" s="1"/>
  <c r="T53" i="32"/>
  <c r="S53" i="32"/>
  <c r="AW51" i="32"/>
  <c r="AV51" i="32"/>
  <c r="AU51" i="32"/>
  <c r="AT51" i="32"/>
  <c r="AS51" i="32"/>
  <c r="AR51" i="32"/>
  <c r="AQ51" i="32"/>
  <c r="AP51" i="32"/>
  <c r="AO51" i="32"/>
  <c r="AN51" i="32"/>
  <c r="AM51" i="32"/>
  <c r="AL51" i="32"/>
  <c r="AK51" i="32"/>
  <c r="AJ51" i="32"/>
  <c r="AI51" i="32"/>
  <c r="AH51" i="32"/>
  <c r="AG51" i="32"/>
  <c r="AF51" i="32"/>
  <c r="AE51" i="32"/>
  <c r="AD51" i="32"/>
  <c r="AC51" i="32"/>
  <c r="AB51" i="32"/>
  <c r="AA51" i="32"/>
  <c r="Z51" i="32"/>
  <c r="Y51" i="32"/>
  <c r="X51" i="32"/>
  <c r="W51" i="32"/>
  <c r="V51" i="32"/>
  <c r="U51" i="32"/>
  <c r="T51" i="32"/>
  <c r="S51" i="32"/>
  <c r="AX51" i="32" s="1"/>
  <c r="AZ51" i="32" s="1"/>
  <c r="F51"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AX50" i="32" s="1"/>
  <c r="AZ50" i="32" s="1"/>
  <c r="T50" i="32"/>
  <c r="S50" i="32"/>
  <c r="AW48" i="32"/>
  <c r="AV48" i="32"/>
  <c r="AU48" i="32"/>
  <c r="AT48" i="32"/>
  <c r="AS48" i="32"/>
  <c r="AR48" i="32"/>
  <c r="AQ48" i="32"/>
  <c r="AP48" i="32"/>
  <c r="AO48" i="32"/>
  <c r="AN48" i="32"/>
  <c r="AM48" i="32"/>
  <c r="AL48" i="32"/>
  <c r="AK48" i="32"/>
  <c r="AJ48" i="32"/>
  <c r="AI48" i="32"/>
  <c r="AH48" i="32"/>
  <c r="AG48" i="32"/>
  <c r="AF48" i="32"/>
  <c r="AE48" i="32"/>
  <c r="AD48" i="32"/>
  <c r="AC48" i="32"/>
  <c r="AB48" i="32"/>
  <c r="AA48" i="32"/>
  <c r="Z48" i="32"/>
  <c r="Y48" i="32"/>
  <c r="X48" i="32"/>
  <c r="W48" i="32"/>
  <c r="V48" i="32"/>
  <c r="U48" i="32"/>
  <c r="T48" i="32"/>
  <c r="S48" i="32"/>
  <c r="AX48" i="32" s="1"/>
  <c r="AZ48" i="32" s="1"/>
  <c r="F48"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AX47" i="32" s="1"/>
  <c r="AZ47" i="32" s="1"/>
  <c r="T47" i="32"/>
  <c r="S47"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AX45" i="32" s="1"/>
  <c r="AZ45" i="32" s="1"/>
  <c r="F45" i="32"/>
  <c r="AW44" i="32"/>
  <c r="AV44" i="32"/>
  <c r="AU44" i="32"/>
  <c r="AT44" i="32"/>
  <c r="AS44" i="32"/>
  <c r="AR44" i="32"/>
  <c r="AQ44" i="32"/>
  <c r="AP44" i="32"/>
  <c r="AO44" i="32"/>
  <c r="AN44" i="32"/>
  <c r="AM44" i="32"/>
  <c r="AL44" i="32"/>
  <c r="AK44" i="32"/>
  <c r="AJ44" i="32"/>
  <c r="AI44" i="32"/>
  <c r="AH44" i="32"/>
  <c r="AG44" i="32"/>
  <c r="AF44" i="32"/>
  <c r="AE44" i="32"/>
  <c r="AD44" i="32"/>
  <c r="AC44" i="32"/>
  <c r="AB44" i="32"/>
  <c r="AA44" i="32"/>
  <c r="Z44" i="32"/>
  <c r="Y44" i="32"/>
  <c r="X44" i="32"/>
  <c r="W44" i="32"/>
  <c r="V44" i="32"/>
  <c r="U44" i="32"/>
  <c r="AX44" i="32" s="1"/>
  <c r="AZ44" i="32" s="1"/>
  <c r="T44" i="32"/>
  <c r="S44" i="32"/>
  <c r="AW42" i="32"/>
  <c r="AV42" i="32"/>
  <c r="AU42" i="32"/>
  <c r="AT42" i="32"/>
  <c r="AS42" i="32"/>
  <c r="AR42" i="32"/>
  <c r="AQ42" i="32"/>
  <c r="AP42" i="32"/>
  <c r="AO42" i="32"/>
  <c r="AN42" i="32"/>
  <c r="AM42" i="32"/>
  <c r="AL42" i="32"/>
  <c r="AK42" i="32"/>
  <c r="AJ42" i="32"/>
  <c r="AI42" i="32"/>
  <c r="AH42" i="32"/>
  <c r="AG42" i="32"/>
  <c r="AF42" i="32"/>
  <c r="AE42" i="32"/>
  <c r="AD42" i="32"/>
  <c r="AC42" i="32"/>
  <c r="AB42" i="32"/>
  <c r="AA42" i="32"/>
  <c r="Z42" i="32"/>
  <c r="Y42" i="32"/>
  <c r="X42" i="32"/>
  <c r="W42" i="32"/>
  <c r="V42" i="32"/>
  <c r="U42" i="32"/>
  <c r="T42" i="32"/>
  <c r="S42" i="32"/>
  <c r="AX42" i="32" s="1"/>
  <c r="AZ42" i="32" s="1"/>
  <c r="F42" i="32"/>
  <c r="AW41" i="32"/>
  <c r="AV41" i="32"/>
  <c r="AU41" i="32"/>
  <c r="AT41" i="32"/>
  <c r="AS41" i="32"/>
  <c r="AR41" i="32"/>
  <c r="AQ41" i="32"/>
  <c r="AP41" i="32"/>
  <c r="AO41" i="32"/>
  <c r="AN41" i="32"/>
  <c r="AM41" i="32"/>
  <c r="AL41" i="32"/>
  <c r="AK41" i="32"/>
  <c r="AJ41" i="32"/>
  <c r="AI41" i="32"/>
  <c r="AH41" i="32"/>
  <c r="AG41" i="32"/>
  <c r="AF41" i="32"/>
  <c r="AE41" i="32"/>
  <c r="AD41" i="32"/>
  <c r="AC41" i="32"/>
  <c r="AB41" i="32"/>
  <c r="AA41" i="32"/>
  <c r="Z41" i="32"/>
  <c r="Y41" i="32"/>
  <c r="X41" i="32"/>
  <c r="W41" i="32"/>
  <c r="V41" i="32"/>
  <c r="U41" i="32"/>
  <c r="AX41" i="32" s="1"/>
  <c r="AZ41" i="32" s="1"/>
  <c r="T41" i="32"/>
  <c r="S41" i="32"/>
  <c r="AW39" i="32"/>
  <c r="AV39" i="32"/>
  <c r="AU39" i="32"/>
  <c r="AT39" i="32"/>
  <c r="AS39" i="32"/>
  <c r="AR39" i="32"/>
  <c r="AQ39" i="32"/>
  <c r="AP39" i="32"/>
  <c r="AO39" i="32"/>
  <c r="AN39" i="32"/>
  <c r="AM39" i="32"/>
  <c r="AL39" i="32"/>
  <c r="AK39" i="32"/>
  <c r="AJ39" i="32"/>
  <c r="AI39" i="32"/>
  <c r="AH39" i="32"/>
  <c r="AG39" i="32"/>
  <c r="AF39" i="32"/>
  <c r="AE39" i="32"/>
  <c r="AD39" i="32"/>
  <c r="AC39" i="32"/>
  <c r="AB39" i="32"/>
  <c r="AA39" i="32"/>
  <c r="Z39" i="32"/>
  <c r="Y39" i="32"/>
  <c r="X39" i="32"/>
  <c r="W39" i="32"/>
  <c r="V39" i="32"/>
  <c r="U39" i="32"/>
  <c r="T39" i="32"/>
  <c r="S39" i="32"/>
  <c r="AX39" i="32" s="1"/>
  <c r="AZ39" i="32" s="1"/>
  <c r="F39"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AX38" i="32" s="1"/>
  <c r="AZ38" i="32" s="1"/>
  <c r="T38" i="32"/>
  <c r="S38"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Z36" i="32"/>
  <c r="Y36" i="32"/>
  <c r="X36" i="32"/>
  <c r="W36" i="32"/>
  <c r="V36" i="32"/>
  <c r="U36" i="32"/>
  <c r="T36" i="32"/>
  <c r="S36" i="32"/>
  <c r="AX36" i="32" s="1"/>
  <c r="AZ36" i="32" s="1"/>
  <c r="F36" i="32"/>
  <c r="AW35" i="32"/>
  <c r="AV35" i="32"/>
  <c r="AU35" i="32"/>
  <c r="AT35" i="32"/>
  <c r="AS35" i="32"/>
  <c r="AR35" i="32"/>
  <c r="AQ35" i="32"/>
  <c r="AP35" i="32"/>
  <c r="AO35" i="32"/>
  <c r="AN35" i="32"/>
  <c r="AM35" i="32"/>
  <c r="AL35" i="32"/>
  <c r="AK35" i="32"/>
  <c r="AJ35" i="32"/>
  <c r="AI35" i="32"/>
  <c r="AH35" i="32"/>
  <c r="AG35" i="32"/>
  <c r="AF35" i="32"/>
  <c r="AE35" i="32"/>
  <c r="AD35" i="32"/>
  <c r="AC35" i="32"/>
  <c r="AB35" i="32"/>
  <c r="AA35" i="32"/>
  <c r="Z35" i="32"/>
  <c r="Y35" i="32"/>
  <c r="X35" i="32"/>
  <c r="W35" i="32"/>
  <c r="V35" i="32"/>
  <c r="U35" i="32"/>
  <c r="AX35" i="32" s="1"/>
  <c r="AZ35" i="32" s="1"/>
  <c r="T35" i="32"/>
  <c r="S35" i="32"/>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AX33" i="32" s="1"/>
  <c r="AZ33" i="32" s="1"/>
  <c r="F33"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AX32" i="32" s="1"/>
  <c r="AZ32" i="32" s="1"/>
  <c r="T32" i="32"/>
  <c r="S32" i="32"/>
  <c r="AW30" i="32"/>
  <c r="AV30" i="32"/>
  <c r="AU30" i="32"/>
  <c r="AT30" i="32"/>
  <c r="AS30" i="32"/>
  <c r="AR30" i="32"/>
  <c r="AQ30" i="32"/>
  <c r="AP30" i="32"/>
  <c r="AO30" i="32"/>
  <c r="AN30" i="32"/>
  <c r="AM30" i="32"/>
  <c r="AL30" i="32"/>
  <c r="AK30" i="32"/>
  <c r="AJ30" i="32"/>
  <c r="AI30" i="32"/>
  <c r="AH30" i="32"/>
  <c r="AG30" i="32"/>
  <c r="AF30" i="32"/>
  <c r="AE30" i="32"/>
  <c r="AD30" i="32"/>
  <c r="AC30" i="32"/>
  <c r="AB30" i="32"/>
  <c r="AA30" i="32"/>
  <c r="Z30" i="32"/>
  <c r="Y30" i="32"/>
  <c r="X30" i="32"/>
  <c r="W30" i="32"/>
  <c r="V30" i="32"/>
  <c r="U30" i="32"/>
  <c r="T30" i="32"/>
  <c r="S30" i="32"/>
  <c r="AX30" i="32" s="1"/>
  <c r="AZ30" i="32" s="1"/>
  <c r="F30"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AX29" i="32" s="1"/>
  <c r="AZ29" i="32" s="1"/>
  <c r="T29" i="32"/>
  <c r="S29" i="32"/>
  <c r="AW27" i="32"/>
  <c r="AV27" i="32"/>
  <c r="AU27" i="32"/>
  <c r="AT27" i="32"/>
  <c r="AS27" i="32"/>
  <c r="AR27" i="32"/>
  <c r="AQ27" i="32"/>
  <c r="AP27" i="32"/>
  <c r="AO27" i="32"/>
  <c r="AN27" i="32"/>
  <c r="AM27" i="32"/>
  <c r="AL27" i="32"/>
  <c r="AK27" i="32"/>
  <c r="AJ27" i="32"/>
  <c r="AI27" i="32"/>
  <c r="AH27" i="32"/>
  <c r="AG27" i="32"/>
  <c r="AF27" i="32"/>
  <c r="AE27" i="32"/>
  <c r="AD27" i="32"/>
  <c r="AC27" i="32"/>
  <c r="AB27" i="32"/>
  <c r="AA27" i="32"/>
  <c r="Z27" i="32"/>
  <c r="Y27" i="32"/>
  <c r="X27" i="32"/>
  <c r="W27" i="32"/>
  <c r="V27" i="32"/>
  <c r="U27" i="32"/>
  <c r="T27" i="32"/>
  <c r="S27" i="32"/>
  <c r="AW26" i="32"/>
  <c r="AV26" i="32"/>
  <c r="AU26" i="32"/>
  <c r="AT26" i="32"/>
  <c r="AS26" i="32"/>
  <c r="AR26" i="32"/>
  <c r="AQ26" i="32"/>
  <c r="AP26" i="32"/>
  <c r="AO26" i="32"/>
  <c r="AN26" i="32"/>
  <c r="AM26" i="32"/>
  <c r="AL26" i="32"/>
  <c r="AK26" i="32"/>
  <c r="AJ26" i="32"/>
  <c r="AI26" i="32"/>
  <c r="AH26" i="32"/>
  <c r="AG26" i="32"/>
  <c r="AF26" i="32"/>
  <c r="AE26" i="32"/>
  <c r="AD26" i="32"/>
  <c r="AC26" i="32"/>
  <c r="AB26" i="32"/>
  <c r="AA26" i="32"/>
  <c r="Z26" i="32"/>
  <c r="Y26" i="32"/>
  <c r="X26" i="32"/>
  <c r="W26" i="32"/>
  <c r="V26" i="32"/>
  <c r="U26" i="32"/>
  <c r="AX26" i="32" s="1"/>
  <c r="AZ26" i="32" s="1"/>
  <c r="T26" i="32"/>
  <c r="S26" i="32"/>
  <c r="B25" i="32"/>
  <c r="B28" i="32" s="1"/>
  <c r="B31" i="32" s="1"/>
  <c r="B34" i="32" s="1"/>
  <c r="B37" i="32" s="1"/>
  <c r="B40" i="32" s="1"/>
  <c r="B43" i="32" s="1"/>
  <c r="B46" i="32" s="1"/>
  <c r="B49" i="32" s="1"/>
  <c r="B52" i="32" s="1"/>
  <c r="B55" i="32" s="1"/>
  <c r="B58" i="32" s="1"/>
  <c r="B61" i="32" s="1"/>
  <c r="B64" i="32" s="1"/>
  <c r="B67" i="32" s="1"/>
  <c r="B70" i="32" s="1"/>
  <c r="B73" i="32" s="1"/>
  <c r="B76" i="32" s="1"/>
  <c r="B79" i="32" s="1"/>
  <c r="B82" i="32" s="1"/>
  <c r="B85" i="32" s="1"/>
  <c r="B88" i="32" s="1"/>
  <c r="B91" i="32" s="1"/>
  <c r="B94" i="32" s="1"/>
  <c r="B97" i="32" s="1"/>
  <c r="B100" i="32" s="1"/>
  <c r="B103" i="32" s="1"/>
  <c r="B106" i="32" s="1"/>
  <c r="B109" i="32" s="1"/>
  <c r="B112" i="32" s="1"/>
  <c r="B115" i="32" s="1"/>
  <c r="B118" i="32" s="1"/>
  <c r="B121" i="32" s="1"/>
  <c r="B124" i="32" s="1"/>
  <c r="B127" i="32" s="1"/>
  <c r="B130" i="32" s="1"/>
  <c r="B133" i="32" s="1"/>
  <c r="B136" i="32" s="1"/>
  <c r="B139" i="32" s="1"/>
  <c r="B142" i="32" s="1"/>
  <c r="B145" i="32" s="1"/>
  <c r="B148" i="32" s="1"/>
  <c r="B151" i="32" s="1"/>
  <c r="B154" i="32" s="1"/>
  <c r="B157" i="32" s="1"/>
  <c r="B160" i="32" s="1"/>
  <c r="B163" i="32" s="1"/>
  <c r="B166" i="32" s="1"/>
  <c r="B169" i="32" s="1"/>
  <c r="B172" i="32" s="1"/>
  <c r="B175" i="32" s="1"/>
  <c r="B178" i="32" s="1"/>
  <c r="B181" i="32" s="1"/>
  <c r="B184" i="32" s="1"/>
  <c r="B187" i="32" s="1"/>
  <c r="B190" i="32" s="1"/>
  <c r="B193" i="32" s="1"/>
  <c r="B196" i="32" s="1"/>
  <c r="B199" i="32" s="1"/>
  <c r="B202" i="32" s="1"/>
  <c r="B205" i="32" s="1"/>
  <c r="B208" i="32" s="1"/>
  <c r="B211" i="32" s="1"/>
  <c r="B214" i="32" s="1"/>
  <c r="B217" i="32" s="1"/>
  <c r="B220" i="32" s="1"/>
  <c r="B223" i="32" s="1"/>
  <c r="B226" i="32" s="1"/>
  <c r="B229" i="32" s="1"/>
  <c r="B232" i="32" s="1"/>
  <c r="B235" i="32" s="1"/>
  <c r="B238" i="32" s="1"/>
  <c r="B241" i="32" s="1"/>
  <c r="B244" i="32" s="1"/>
  <c r="B247" i="32" s="1"/>
  <c r="B250" i="32" s="1"/>
  <c r="B253" i="32" s="1"/>
  <c r="B256" i="32" s="1"/>
  <c r="B259" i="32" s="1"/>
  <c r="B262" i="32" s="1"/>
  <c r="B265" i="32" s="1"/>
  <c r="B268" i="32" s="1"/>
  <c r="B271" i="32" s="1"/>
  <c r="B274" i="32" s="1"/>
  <c r="B277" i="32" s="1"/>
  <c r="B280" i="32" s="1"/>
  <c r="B283" i="32" s="1"/>
  <c r="B286" i="32" s="1"/>
  <c r="B289" i="32" s="1"/>
  <c r="B292" i="32" s="1"/>
  <c r="B295" i="32" s="1"/>
  <c r="B298" i="32" s="1"/>
  <c r="B301" i="32" s="1"/>
  <c r="B304" i="32" s="1"/>
  <c r="B307" i="32" s="1"/>
  <c r="B310" i="32" s="1"/>
  <c r="B313" i="32" s="1"/>
  <c r="B316" i="32" s="1"/>
  <c r="B319" i="32" s="1"/>
  <c r="AW24" i="32"/>
  <c r="AV24" i="32"/>
  <c r="AU24" i="32"/>
  <c r="AT24" i="32"/>
  <c r="AS24" i="32"/>
  <c r="AR24" i="32"/>
  <c r="AQ24" i="32"/>
  <c r="AP24" i="32"/>
  <c r="AO24" i="32"/>
  <c r="AN24" i="32"/>
  <c r="AM24" i="32"/>
  <c r="AL24" i="32"/>
  <c r="AK24" i="32"/>
  <c r="AJ24" i="32"/>
  <c r="AI24" i="32"/>
  <c r="AH24" i="32"/>
  <c r="AG24" i="32"/>
  <c r="AF24" i="32"/>
  <c r="AE24" i="32"/>
  <c r="AD24" i="32"/>
  <c r="AC24" i="32"/>
  <c r="AB24" i="32"/>
  <c r="AA24" i="32"/>
  <c r="Z24" i="32"/>
  <c r="Y24" i="32"/>
  <c r="X24" i="32"/>
  <c r="W24" i="32"/>
  <c r="V24" i="32"/>
  <c r="U24" i="32"/>
  <c r="T24" i="32"/>
  <c r="S24" i="32"/>
  <c r="AX24" i="32" s="1"/>
  <c r="AZ24" i="32" s="1"/>
  <c r="AW23" i="32"/>
  <c r="AV23" i="32"/>
  <c r="AU23" i="32"/>
  <c r="AT23" i="32"/>
  <c r="AS23" i="32"/>
  <c r="AR23" i="32"/>
  <c r="AQ23" i="32"/>
  <c r="AP23" i="32"/>
  <c r="AO23" i="32"/>
  <c r="AN23" i="32"/>
  <c r="AM23" i="32"/>
  <c r="AL23" i="32"/>
  <c r="AK23" i="32"/>
  <c r="AJ23" i="32"/>
  <c r="AI23" i="32"/>
  <c r="AH23" i="32"/>
  <c r="AG23" i="32"/>
  <c r="AF23" i="32"/>
  <c r="AE23" i="32"/>
  <c r="AD23" i="32"/>
  <c r="AC23" i="32"/>
  <c r="AB23" i="32"/>
  <c r="AA23" i="32"/>
  <c r="Z23" i="32"/>
  <c r="Y23" i="32"/>
  <c r="X23" i="32"/>
  <c r="W23" i="32"/>
  <c r="V23" i="32"/>
  <c r="U23" i="32"/>
  <c r="AX23" i="32" s="1"/>
  <c r="AZ23" i="32" s="1"/>
  <c r="T23" i="32"/>
  <c r="S23" i="32"/>
  <c r="AV21" i="32"/>
  <c r="AV20" i="32"/>
  <c r="AU20" i="32"/>
  <c r="AU21" i="32" s="1"/>
  <c r="AQ20" i="32"/>
  <c r="AQ21" i="32" s="1"/>
  <c r="AM20" i="32"/>
  <c r="AM21" i="32" s="1"/>
  <c r="AI20" i="32"/>
  <c r="AI21" i="32" s="1"/>
  <c r="AE20" i="32"/>
  <c r="AE21" i="32" s="1"/>
  <c r="AA20" i="32"/>
  <c r="AA21" i="32" s="1"/>
  <c r="W20" i="32"/>
  <c r="W21" i="32" s="1"/>
  <c r="S20" i="32"/>
  <c r="S21" i="32" s="1"/>
  <c r="AW19" i="32"/>
  <c r="AW20" i="32" s="1"/>
  <c r="AW21" i="32" s="1"/>
  <c r="AV19" i="32"/>
  <c r="AU19" i="32"/>
  <c r="AX17" i="32"/>
  <c r="BC14" i="32"/>
  <c r="AC2" i="32"/>
  <c r="AT20" i="32" s="1"/>
  <c r="AT21" i="32" s="1"/>
  <c r="AX27" i="32" l="1"/>
  <c r="AZ27" i="32" s="1"/>
  <c r="BB8" i="32"/>
  <c r="U20" i="32"/>
  <c r="U21" i="32" s="1"/>
  <c r="Y20" i="32"/>
  <c r="Y21" i="32" s="1"/>
  <c r="AC20" i="32"/>
  <c r="AC21" i="32" s="1"/>
  <c r="AG20" i="32"/>
  <c r="AG21" i="32" s="1"/>
  <c r="AK20" i="32"/>
  <c r="AK21" i="32" s="1"/>
  <c r="AO20" i="32"/>
  <c r="AO21" i="32" s="1"/>
  <c r="AS20" i="32"/>
  <c r="AS21" i="32" s="1"/>
  <c r="AX147" i="32"/>
  <c r="AZ147" i="32" s="1"/>
  <c r="T20" i="32"/>
  <c r="T21" i="32" s="1"/>
  <c r="X20" i="32"/>
  <c r="X21" i="32" s="1"/>
  <c r="AB20" i="32"/>
  <c r="AB21" i="32" s="1"/>
  <c r="AF20" i="32"/>
  <c r="AF21" i="32" s="1"/>
  <c r="AJ20" i="32"/>
  <c r="AJ21" i="32" s="1"/>
  <c r="AN20" i="32"/>
  <c r="AN21" i="32" s="1"/>
  <c r="AR20" i="32"/>
  <c r="AR21" i="32" s="1"/>
  <c r="V20" i="32"/>
  <c r="V21" i="32" s="1"/>
  <c r="Z20" i="32"/>
  <c r="Z21" i="32" s="1"/>
  <c r="AD20" i="32"/>
  <c r="AD21" i="32" s="1"/>
  <c r="AH20" i="32"/>
  <c r="AH21" i="32" s="1"/>
  <c r="AL20" i="32"/>
  <c r="AL21" i="32" s="1"/>
  <c r="AP20" i="32"/>
  <c r="AP21" i="32" s="1"/>
  <c r="AV331" i="32"/>
  <c r="AR331" i="32"/>
  <c r="AN331" i="32"/>
  <c r="AJ331" i="32"/>
  <c r="AF331" i="32"/>
  <c r="AB331" i="32"/>
  <c r="X331" i="32"/>
  <c r="T331" i="32"/>
  <c r="AU330" i="32"/>
  <c r="AQ330" i="32"/>
  <c r="AM330" i="32"/>
  <c r="AI330" i="32"/>
  <c r="AE330" i="32"/>
  <c r="AA330" i="32"/>
  <c r="W330" i="32"/>
  <c r="S330" i="32"/>
  <c r="AT329" i="32"/>
  <c r="AP329" i="32"/>
  <c r="AL329" i="32"/>
  <c r="AH329" i="32"/>
  <c r="AD329" i="32"/>
  <c r="Z329" i="32"/>
  <c r="V329" i="32"/>
  <c r="AW328" i="32"/>
  <c r="AS328" i="32"/>
  <c r="AO328" i="32"/>
  <c r="AK328" i="32"/>
  <c r="AG328" i="32"/>
  <c r="AC328" i="32"/>
  <c r="Y328" i="32"/>
  <c r="U328" i="32"/>
  <c r="AW324" i="32"/>
  <c r="AS324" i="32"/>
  <c r="AO324" i="32"/>
  <c r="AK324" i="32"/>
  <c r="AG324" i="32"/>
  <c r="AC324" i="32"/>
  <c r="Y324" i="32"/>
  <c r="U324" i="32"/>
  <c r="AX323" i="32"/>
  <c r="AZ323" i="32" s="1"/>
  <c r="AT323" i="32"/>
  <c r="AP323" i="32"/>
  <c r="AL323" i="32"/>
  <c r="AH323" i="32"/>
  <c r="AD323" i="32"/>
  <c r="Z323" i="32"/>
  <c r="V323" i="32"/>
  <c r="AU331" i="32"/>
  <c r="AQ331" i="32"/>
  <c r="AM331" i="32"/>
  <c r="AI331" i="32"/>
  <c r="AE331" i="32"/>
  <c r="AA331" i="32"/>
  <c r="W331" i="32"/>
  <c r="S331" i="32"/>
  <c r="AT330" i="32"/>
  <c r="AP330" i="32"/>
  <c r="AL330" i="32"/>
  <c r="AH330" i="32"/>
  <c r="AD330" i="32"/>
  <c r="Z330" i="32"/>
  <c r="V330" i="32"/>
  <c r="AW329" i="32"/>
  <c r="AS329" i="32"/>
  <c r="AO329" i="32"/>
  <c r="AK329" i="32"/>
  <c r="AG329" i="32"/>
  <c r="AC329" i="32"/>
  <c r="Y329" i="32"/>
  <c r="U329" i="32"/>
  <c r="AV328" i="32"/>
  <c r="AR328" i="32"/>
  <c r="AN328" i="32"/>
  <c r="AJ328" i="32"/>
  <c r="AF328" i="32"/>
  <c r="AB328" i="32"/>
  <c r="X328" i="32"/>
  <c r="T328" i="32"/>
  <c r="AV324" i="32"/>
  <c r="AR324" i="32"/>
  <c r="AN324" i="32"/>
  <c r="AJ324" i="32"/>
  <c r="AF324" i="32"/>
  <c r="AB324" i="32"/>
  <c r="X324" i="32"/>
  <c r="T324" i="32"/>
  <c r="AW323" i="32"/>
  <c r="AS323" i="32"/>
  <c r="AO323" i="32"/>
  <c r="AK323" i="32"/>
  <c r="AG323" i="32"/>
  <c r="AC323" i="32"/>
  <c r="Y323" i="32"/>
  <c r="U323" i="32"/>
  <c r="AT331" i="32"/>
  <c r="AP331" i="32"/>
  <c r="AL331" i="32"/>
  <c r="AH331" i="32"/>
  <c r="AD331" i="32"/>
  <c r="Z331" i="32"/>
  <c r="V331" i="32"/>
  <c r="AW330" i="32"/>
  <c r="AS330" i="32"/>
  <c r="AO330" i="32"/>
  <c r="AK330" i="32"/>
  <c r="AG330" i="32"/>
  <c r="AC330" i="32"/>
  <c r="Y330" i="32"/>
  <c r="U330" i="32"/>
  <c r="AV329" i="32"/>
  <c r="AR329" i="32"/>
  <c r="AN329" i="32"/>
  <c r="AJ329" i="32"/>
  <c r="AF329" i="32"/>
  <c r="AB329" i="32"/>
  <c r="X329" i="32"/>
  <c r="T329" i="32"/>
  <c r="AU328" i="32"/>
  <c r="AQ328" i="32"/>
  <c r="AM328" i="32"/>
  <c r="AI328" i="32"/>
  <c r="AE328" i="32"/>
  <c r="AA328" i="32"/>
  <c r="W328" i="32"/>
  <c r="S328" i="32"/>
  <c r="AU324" i="32"/>
  <c r="AQ324" i="32"/>
  <c r="AM324" i="32"/>
  <c r="AI324" i="32"/>
  <c r="AE324" i="32"/>
  <c r="AA324" i="32"/>
  <c r="W324" i="32"/>
  <c r="S324" i="32"/>
  <c r="AV323" i="32"/>
  <c r="AR323" i="32"/>
  <c r="AN323" i="32"/>
  <c r="AJ323" i="32"/>
  <c r="AF323" i="32"/>
  <c r="AB323" i="32"/>
  <c r="X323" i="32"/>
  <c r="T323" i="32"/>
  <c r="AS331" i="32"/>
  <c r="AC331" i="32"/>
  <c r="AR330" i="32"/>
  <c r="AB330" i="32"/>
  <c r="AQ329" i="32"/>
  <c r="AA329" i="32"/>
  <c r="AP328" i="32"/>
  <c r="Z328" i="32"/>
  <c r="AL324" i="32"/>
  <c r="V324" i="32"/>
  <c r="AM323" i="32"/>
  <c r="W323" i="32"/>
  <c r="AO331" i="32"/>
  <c r="Y331" i="32"/>
  <c r="AN330" i="32"/>
  <c r="X330" i="32"/>
  <c r="AM329" i="32"/>
  <c r="W329" i="32"/>
  <c r="AL328" i="32"/>
  <c r="V328" i="32"/>
  <c r="AX324" i="32"/>
  <c r="AZ324" i="32" s="1"/>
  <c r="AH324" i="32"/>
  <c r="AI323" i="32"/>
  <c r="S323" i="32"/>
  <c r="AK331" i="32"/>
  <c r="U331" i="32"/>
  <c r="AJ330" i="32"/>
  <c r="T330" i="32"/>
  <c r="AI329" i="32"/>
  <c r="S329" i="32"/>
  <c r="AH328" i="32"/>
  <c r="AT324" i="32"/>
  <c r="AD324" i="32"/>
  <c r="AU323" i="32"/>
  <c r="AE323" i="32"/>
  <c r="AW331" i="32"/>
  <c r="AG331" i="32"/>
  <c r="AV330" i="32"/>
  <c r="AF330" i="32"/>
  <c r="AU329" i="32"/>
  <c r="AE329" i="32"/>
  <c r="AT328" i="32"/>
  <c r="AD328" i="32"/>
  <c r="AP324" i="32"/>
  <c r="Z324" i="32"/>
  <c r="AQ323" i="32"/>
  <c r="AA323" i="32"/>
  <c r="AX279" i="32"/>
  <c r="AZ279" i="32" s="1"/>
  <c r="AX285" i="32"/>
  <c r="AZ285" i="32" s="1"/>
  <c r="AX291" i="32"/>
  <c r="AZ291" i="32" s="1"/>
  <c r="AX297" i="32"/>
  <c r="AZ297" i="32" s="1"/>
  <c r="AX303" i="32"/>
  <c r="AZ303" i="32" s="1"/>
  <c r="AX309" i="32"/>
  <c r="AZ309" i="32" s="1"/>
  <c r="AX315" i="32"/>
  <c r="AZ315" i="32" s="1"/>
  <c r="AX213" i="32"/>
  <c r="AZ213" i="32" s="1"/>
  <c r="AX210" i="32"/>
  <c r="AZ210" i="32" s="1"/>
  <c r="AX222" i="32"/>
  <c r="AZ222" i="32" s="1"/>
  <c r="AX228" i="32"/>
  <c r="AZ228" i="32" s="1"/>
  <c r="AX234" i="32"/>
  <c r="AZ234" i="32" s="1"/>
  <c r="AX240" i="32"/>
  <c r="AZ240" i="32" s="1"/>
  <c r="AX246" i="32"/>
  <c r="AZ246" i="32" s="1"/>
  <c r="AX252" i="32"/>
  <c r="AZ252" i="32" s="1"/>
  <c r="AX258" i="32"/>
  <c r="AZ258" i="32" s="1"/>
  <c r="AX264" i="32"/>
  <c r="AZ264" i="32" s="1"/>
  <c r="AX270" i="32"/>
  <c r="AZ270" i="32" s="1"/>
  <c r="AX276" i="32"/>
  <c r="AZ276" i="32" s="1"/>
  <c r="AX282" i="32"/>
  <c r="AZ282" i="32" s="1"/>
  <c r="AX288" i="32"/>
  <c r="AZ288" i="32" s="1"/>
  <c r="AX294" i="32"/>
  <c r="AZ294" i="32" s="1"/>
  <c r="AX300" i="32"/>
  <c r="AZ300" i="32" s="1"/>
  <c r="AX306" i="32"/>
  <c r="AZ306" i="32" s="1"/>
  <c r="AX312" i="32"/>
  <c r="AZ312" i="32" s="1"/>
  <c r="AX321" i="32"/>
  <c r="AZ321" i="32" s="1"/>
</calcChain>
</file>

<file path=xl/sharedStrings.xml><?xml version="1.0" encoding="utf-8"?>
<sst xmlns="http://schemas.openxmlformats.org/spreadsheetml/2006/main" count="2901" uniqueCount="1542">
  <si>
    <t>自　主　点　検　の　ポ　イ　ン　ト</t>
  </si>
  <si>
    <t>自主点検項目</t>
    <rPh sb="0" eb="2">
      <t>ジシュ</t>
    </rPh>
    <rPh sb="2" eb="4">
      <t>テンケン</t>
    </rPh>
    <rPh sb="4" eb="6">
      <t>コウモク</t>
    </rPh>
    <phoneticPr fontId="6"/>
  </si>
  <si>
    <t>平12老企54</t>
  </si>
  <si>
    <t>法第41条第8項</t>
  </si>
  <si>
    <t>法第75条第1項</t>
  </si>
  <si>
    <t>法第75条第2項</t>
  </si>
  <si>
    <t>※</t>
  </si>
  <si>
    <t>④</t>
  </si>
  <si>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</si>
  <si>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5"/>
  </si>
  <si>
    <t>第１</t>
    <rPh sb="0" eb="1">
      <t>ダイ</t>
    </rPh>
    <phoneticPr fontId="5"/>
  </si>
  <si>
    <t>基本方針</t>
    <rPh sb="0" eb="2">
      <t>キホン</t>
    </rPh>
    <rPh sb="2" eb="4">
      <t>ホウシン</t>
    </rPh>
    <phoneticPr fontId="5"/>
  </si>
  <si>
    <t>第２</t>
    <rPh sb="0" eb="1">
      <t>ダイ</t>
    </rPh>
    <phoneticPr fontId="5"/>
  </si>
  <si>
    <t>人員に関する基準</t>
    <rPh sb="0" eb="2">
      <t>ジンイン</t>
    </rPh>
    <rPh sb="3" eb="4">
      <t>カン</t>
    </rPh>
    <rPh sb="6" eb="8">
      <t>キジュン</t>
    </rPh>
    <phoneticPr fontId="5"/>
  </si>
  <si>
    <t>第３</t>
    <rPh sb="0" eb="1">
      <t>ダイ</t>
    </rPh>
    <phoneticPr fontId="5"/>
  </si>
  <si>
    <t>設備に関する基準</t>
    <rPh sb="0" eb="2">
      <t>セツビ</t>
    </rPh>
    <rPh sb="3" eb="4">
      <t>カン</t>
    </rPh>
    <rPh sb="6" eb="8">
      <t>キジュン</t>
    </rPh>
    <phoneticPr fontId="5"/>
  </si>
  <si>
    <t>第４</t>
    <rPh sb="0" eb="1">
      <t>ダイ</t>
    </rPh>
    <phoneticPr fontId="5"/>
  </si>
  <si>
    <t>運営に関する基準</t>
    <rPh sb="0" eb="2">
      <t>ウンエイ</t>
    </rPh>
    <rPh sb="3" eb="4">
      <t>カン</t>
    </rPh>
    <rPh sb="6" eb="8">
      <t>キジュン</t>
    </rPh>
    <phoneticPr fontId="5"/>
  </si>
  <si>
    <t>第５</t>
    <rPh sb="0" eb="1">
      <t>ダイ</t>
    </rPh>
    <phoneticPr fontId="5"/>
  </si>
  <si>
    <t>変更の届出等</t>
    <rPh sb="0" eb="2">
      <t>ヘンコウ</t>
    </rPh>
    <rPh sb="3" eb="5">
      <t>トドケデ</t>
    </rPh>
    <rPh sb="5" eb="6">
      <t>トウ</t>
    </rPh>
    <phoneticPr fontId="5"/>
  </si>
  <si>
    <t>第６</t>
    <rPh sb="0" eb="1">
      <t>ダイ</t>
    </rPh>
    <phoneticPr fontId="5"/>
  </si>
  <si>
    <t>介護給付費の算定及び取扱い</t>
    <rPh sb="0" eb="2">
      <t>カイゴ</t>
    </rPh>
    <rPh sb="2" eb="5">
      <t>キュウフヒ</t>
    </rPh>
    <rPh sb="6" eb="8">
      <t>サンテイ</t>
    </rPh>
    <rPh sb="8" eb="9">
      <t>オヨ</t>
    </rPh>
    <rPh sb="10" eb="12">
      <t>トリアツカ</t>
    </rPh>
    <phoneticPr fontId="5"/>
  </si>
  <si>
    <t>第７</t>
    <rPh sb="0" eb="1">
      <t>ダイ</t>
    </rPh>
    <phoneticPr fontId="5"/>
  </si>
  <si>
    <t>その他</t>
    <rPh sb="2" eb="3">
      <t>タ</t>
    </rPh>
    <phoneticPr fontId="5"/>
  </si>
  <si>
    <t>「法」                  介護保険法（平成９年法律第１２３号）</t>
    <phoneticPr fontId="5"/>
  </si>
  <si>
    <t>介護保険法（平成９年法律第１２３号）</t>
    <phoneticPr fontId="5"/>
  </si>
  <si>
    <t>「施行規則」            介護保険法施行規則（平成１１年厚生省令第３６号）</t>
    <phoneticPr fontId="5"/>
  </si>
  <si>
    <t>介護保険法施行規則（平成１１年厚生省令第３６号）</t>
    <phoneticPr fontId="5"/>
  </si>
  <si>
    <t>「施行令」</t>
    <phoneticPr fontId="5"/>
  </si>
  <si>
    <t>介護保険法施行令（平成１０年政令第４１２号）</t>
  </si>
  <si>
    <t>「平１１厚令３７」</t>
    <phoneticPr fontId="5"/>
  </si>
  <si>
    <t>「平１１老企２５」</t>
    <phoneticPr fontId="5"/>
  </si>
  <si>
    <t>「平１２厚告１９」</t>
    <phoneticPr fontId="5"/>
  </si>
  <si>
    <t>「平１２厚告２７」</t>
    <phoneticPr fontId="5"/>
  </si>
  <si>
    <t>厚生労働大臣が定める地域
（平成２４年３月１３日厚生労働省告示第１２０号）</t>
    <rPh sb="26" eb="28">
      <t>ロウドウ</t>
    </rPh>
    <phoneticPr fontId="5"/>
  </si>
  <si>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5"/>
  </si>
  <si>
    <t>※</t>
    <phoneticPr fontId="5"/>
  </si>
  <si>
    <t>根拠法令</t>
    <rPh sb="0" eb="2">
      <t>コンキョ</t>
    </rPh>
    <rPh sb="2" eb="4">
      <t>ホウレイ</t>
    </rPh>
    <phoneticPr fontId="5"/>
  </si>
  <si>
    <t>一般原則</t>
    <rPh sb="0" eb="2">
      <t>イッパン</t>
    </rPh>
    <rPh sb="2" eb="4">
      <t>ゲンソク</t>
    </rPh>
    <phoneticPr fontId="7"/>
  </si>
  <si>
    <t>第８</t>
    <rPh sb="0" eb="1">
      <t>ダイ</t>
    </rPh>
    <phoneticPr fontId="5"/>
  </si>
  <si>
    <t>指定居宅サービス等の事業の人員、設備及び運営に関する基準
（平成１１年３月３１日厚生省令第３７号）</t>
    <rPh sb="8" eb="9">
      <t>トウ</t>
    </rPh>
    <phoneticPr fontId="5"/>
  </si>
  <si>
    <t>厚生労働大臣が定める利用者等の数の基準及び看護職員等の員数の基準並びに通所介護費等の算定方法（平成１２年２月１０日厚生省告示第２７号）</t>
    <rPh sb="27" eb="29">
      <t>インズウ</t>
    </rPh>
    <phoneticPr fontId="5"/>
  </si>
  <si>
    <t>「平２４厚労告１２０」</t>
    <rPh sb="5" eb="6">
      <t>ロウ</t>
    </rPh>
    <phoneticPr fontId="5"/>
  </si>
  <si>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5"/>
  </si>
  <si>
    <t>「平１２老企３６」</t>
    <phoneticPr fontId="5"/>
  </si>
  <si>
    <t>「高齢者虐待防止法」</t>
  </si>
  <si>
    <t>高齢者虐待の防止、高齢者の養護者に対する支援等に関する法律
（平成１７年法律第１２４号）</t>
    <phoneticPr fontId="7"/>
  </si>
  <si>
    <t>　サービス利用前の健康診断書の提出</t>
    <phoneticPr fontId="5"/>
  </si>
  <si>
    <t>　サービス利用前に利用申込者に対して、健康診断書を提出するよう求めていませんか。また、健康診断書の提出を拒んだ場合、サービスの提供を拒否していませんか。</t>
    <phoneticPr fontId="5"/>
  </si>
  <si>
    <t>・</t>
    <phoneticPr fontId="5"/>
  </si>
  <si>
    <t>健康診断書の提出を求めている場合、その理由及び主な項目</t>
    <phoneticPr fontId="5"/>
  </si>
  <si>
    <t>「平２７厚労告９３」</t>
    <rPh sb="5" eb="6">
      <t>ロウ</t>
    </rPh>
    <phoneticPr fontId="5"/>
  </si>
  <si>
    <t>厚生労働大臣が定める１単位の単価
（平成２７年３月２３日厚生労働省告示第９３号）</t>
    <rPh sb="30" eb="32">
      <t>ロウドウ</t>
    </rPh>
    <phoneticPr fontId="5"/>
  </si>
  <si>
    <t>「平２７厚労告９４」</t>
    <rPh sb="5" eb="6">
      <t>ロウ</t>
    </rPh>
    <phoneticPr fontId="5"/>
  </si>
  <si>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5"/>
  </si>
  <si>
    <t>「平２７厚労告９５」</t>
    <rPh sb="5" eb="6">
      <t>ロウ</t>
    </rPh>
    <phoneticPr fontId="5"/>
  </si>
  <si>
    <t>厚生労働大臣が定める基準（平成２７年３月２３日厚生労働省告示第９５号）</t>
    <rPh sb="25" eb="27">
      <t>ロウドウ</t>
    </rPh>
    <rPh sb="30" eb="31">
      <t>ダイ</t>
    </rPh>
    <phoneticPr fontId="5"/>
  </si>
  <si>
    <t>「平２７厚労告９６」</t>
    <rPh sb="5" eb="6">
      <t>ロウ</t>
    </rPh>
    <phoneticPr fontId="5"/>
  </si>
  <si>
    <t>厚生労働大臣が定める施設基準
（平成２７年３月２３日厚生労働省告示第９６号）</t>
    <rPh sb="28" eb="30">
      <t>ロウドウ</t>
    </rPh>
    <phoneticPr fontId="5"/>
  </si>
  <si>
    <t>「平２１厚労告８３」</t>
    <phoneticPr fontId="5"/>
  </si>
  <si>
    <t>厚生労働大臣が定める中山間地域等の地域
（平成２１年３月１３日厚生労働省告示第８３号）</t>
    <phoneticPr fontId="5"/>
  </si>
  <si>
    <t>自主点検シート（通所介護）</t>
    <rPh sb="0" eb="2">
      <t>ジシュ</t>
    </rPh>
    <rPh sb="2" eb="4">
      <t>テンケン</t>
    </rPh>
    <rPh sb="8" eb="10">
      <t>ツウショ</t>
    </rPh>
    <rPh sb="10" eb="12">
      <t>カイゴ</t>
    </rPh>
    <phoneticPr fontId="5"/>
  </si>
  <si>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5"/>
  </si>
  <si>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5"/>
  </si>
  <si>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5"/>
  </si>
  <si>
    <t>指定居宅サービスに要する費用の額の算定に関する基準
（平成１２年２月１０日厚生省告示第１９号）</t>
    <phoneticPr fontId="5"/>
  </si>
  <si>
    <t>いる・いない
該当なし</t>
    <rPh sb="7" eb="9">
      <t>ガイトウ</t>
    </rPh>
    <phoneticPr fontId="5"/>
  </si>
  <si>
    <t>①</t>
    <phoneticPr fontId="5"/>
  </si>
  <si>
    <t>②</t>
    <phoneticPr fontId="5"/>
  </si>
  <si>
    <t>「平１２老計８」</t>
    <phoneticPr fontId="5"/>
  </si>
  <si>
    <t>③</t>
    <phoneticPr fontId="5"/>
  </si>
  <si>
    <t>④</t>
    <phoneticPr fontId="5"/>
  </si>
  <si>
    <t>二　当該通所介護事業所における虐待の防止のた
　めの指針を整備すること。</t>
    <rPh sb="8" eb="11">
      <t>ジギョウショ</t>
    </rPh>
    <phoneticPr fontId="5"/>
  </si>
  <si>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5"/>
  </si>
  <si>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5"/>
  </si>
  <si>
    <t>②</t>
  </si>
  <si>
    <t>ア</t>
    <phoneticPr fontId="5"/>
  </si>
  <si>
    <t>イ</t>
    <phoneticPr fontId="5"/>
  </si>
  <si>
    <t>いる・いない</t>
    <phoneticPr fontId="5"/>
  </si>
  <si>
    <t>平11老企25
第3の1の3(1)</t>
    <phoneticPr fontId="5"/>
  </si>
  <si>
    <t>平11老企25
第2の2の(2)</t>
    <phoneticPr fontId="5"/>
  </si>
  <si>
    <t>事業主が講ずべき措置の具体的内容</t>
    <phoneticPr fontId="5"/>
  </si>
  <si>
    <t>事業主が講じることが望ましい取組について</t>
    <phoneticPr fontId="5"/>
  </si>
  <si>
    <t>ウ</t>
    <phoneticPr fontId="5"/>
  </si>
  <si>
    <t>　重要事項を記載したファイル等を介護サービスの利用申込者、利用者又はその家族等が自由に閲覧可能な形で事業所内に備え付けることで掲示に代えることができるものです。</t>
    <phoneticPr fontId="5"/>
  </si>
  <si>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5"/>
  </si>
  <si>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5"/>
  </si>
  <si>
    <t>　</t>
    <phoneticPr fontId="5"/>
  </si>
  <si>
    <t>いる・いない
該当なし</t>
    <phoneticPr fontId="5"/>
  </si>
  <si>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5"/>
  </si>
  <si>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5"/>
  </si>
  <si>
    <t>高齢者虐待防止法第2条</t>
    <rPh sb="0" eb="3">
      <t>コウレイシャ</t>
    </rPh>
    <rPh sb="3" eb="5">
      <t>ギャクタイ</t>
    </rPh>
    <rPh sb="5" eb="8">
      <t>ボウシホウ</t>
    </rPh>
    <rPh sb="8" eb="9">
      <t>ダイ</t>
    </rPh>
    <rPh sb="10" eb="11">
      <t>ジョウ</t>
    </rPh>
    <phoneticPr fontId="5"/>
  </si>
  <si>
    <t>37</t>
    <phoneticPr fontId="5"/>
  </si>
  <si>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5"/>
  </si>
  <si>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5"/>
  </si>
  <si>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5"/>
  </si>
  <si>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5"/>
  </si>
  <si>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5"/>
  </si>
  <si>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5"/>
  </si>
  <si>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5"/>
  </si>
  <si>
    <t>　次に掲げる基準のいずれにも適合すること。</t>
    <phoneticPr fontId="5"/>
  </si>
  <si>
    <t>　個別機能訓練加算(Ⅱ)</t>
    <phoneticPr fontId="5"/>
  </si>
  <si>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5"/>
  </si>
  <si>
    <t>　電磁的記録等</t>
    <phoneticPr fontId="5"/>
  </si>
  <si>
    <t>第１　一般原則</t>
    <rPh sb="3" eb="5">
      <t>イッパン</t>
    </rPh>
    <rPh sb="5" eb="7">
      <t>ゲンソク</t>
    </rPh>
    <phoneticPr fontId="5"/>
  </si>
  <si>
    <t>　一般原則</t>
    <rPh sb="1" eb="3">
      <t>イッパン</t>
    </rPh>
    <rPh sb="3" eb="5">
      <t>ゲンソク</t>
    </rPh>
    <phoneticPr fontId="5"/>
  </si>
  <si>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5"/>
  </si>
  <si>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5"/>
  </si>
  <si>
    <t>⑤</t>
    <phoneticPr fontId="5"/>
  </si>
  <si>
    <t>第２　基本方針</t>
    <rPh sb="0" eb="1">
      <t>ダイ</t>
    </rPh>
    <phoneticPr fontId="5"/>
  </si>
  <si>
    <t>　通所介護
の基本方針</t>
    <phoneticPr fontId="5"/>
  </si>
  <si>
    <t>第３　人員に関する基準</t>
    <rPh sb="0" eb="1">
      <t>ダイ</t>
    </rPh>
    <phoneticPr fontId="5"/>
  </si>
  <si>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5"/>
  </si>
  <si>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5"/>
  </si>
  <si>
    <t>平成27年度介護報酬改定に関するQ&amp;A（平成27年4月1日）問49</t>
    <phoneticPr fontId="5"/>
  </si>
  <si>
    <t xml:space="preserve">平11厚令37
第93条第6項
</t>
    <phoneticPr fontId="5"/>
  </si>
  <si>
    <t>令和3年度介護報酬改定に関するQ&amp;A（令和3年3月26日）問44</t>
    <rPh sb="0" eb="2">
      <t>レイワ</t>
    </rPh>
    <rPh sb="3" eb="5">
      <t>ネンド</t>
    </rPh>
    <rPh sb="19" eb="21">
      <t>レイワ</t>
    </rPh>
    <rPh sb="22" eb="23">
      <t>ネン</t>
    </rPh>
    <rPh sb="24" eb="25">
      <t>ガツ</t>
    </rPh>
    <rPh sb="27" eb="28">
      <t>ニチ</t>
    </rPh>
    <phoneticPr fontId="5"/>
  </si>
  <si>
    <t>　看護職員
（共生型通所介護は第３の６のとおり）</t>
    <rPh sb="16" eb="17">
      <t>ダイ</t>
    </rPh>
    <phoneticPr fontId="5"/>
  </si>
  <si>
    <t xml:space="preserve">　看護職員は、次のいずれかの資格を有している者をいいます。
　ア　看護師
　イ　准看護師　
</t>
    <phoneticPr fontId="5"/>
  </si>
  <si>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5"/>
  </si>
  <si>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5"/>
  </si>
  <si>
    <t>令和3年度介護報酬改定に関するQ&amp;A（令和3年3月26日）問45</t>
    <rPh sb="0" eb="2">
      <t>レイワ</t>
    </rPh>
    <rPh sb="3" eb="5">
      <t>ネンド</t>
    </rPh>
    <rPh sb="19" eb="21">
      <t>レイワ</t>
    </rPh>
    <rPh sb="22" eb="23">
      <t>ネン</t>
    </rPh>
    <rPh sb="24" eb="25">
      <t>ガツ</t>
    </rPh>
    <rPh sb="27" eb="28">
      <t>ニチ</t>
    </rPh>
    <phoneticPr fontId="5"/>
  </si>
  <si>
    <t>　介護職員
（共生型通所介護は第３の６のとおり）</t>
    <rPh sb="16" eb="17">
      <t>ダイ</t>
    </rPh>
    <phoneticPr fontId="5"/>
  </si>
  <si>
    <t>　機能訓練指導員を１以上配置していますか。</t>
    <phoneticPr fontId="5"/>
  </si>
  <si>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5"/>
  </si>
  <si>
    <t>平11厚令37
第93条第5項</t>
    <rPh sb="8" eb="9">
      <t>ダイ</t>
    </rPh>
    <rPh sb="11" eb="12">
      <t>ジョウ</t>
    </rPh>
    <rPh sb="12" eb="13">
      <t>ダイ</t>
    </rPh>
    <rPh sb="14" eb="15">
      <t>コウ</t>
    </rPh>
    <phoneticPr fontId="5"/>
  </si>
  <si>
    <t>　利用者の日常生活やレクリエーション、行事を通じて行う機能訓練については、当該事業所の生活相談員又は介護職員が兼務して行っても差し支えありません。</t>
    <phoneticPr fontId="5"/>
  </si>
  <si>
    <t>　管理者
（共生型通所介護は第３の６のとおり）</t>
    <rPh sb="15" eb="16">
      <t>ダイ</t>
    </rPh>
    <phoneticPr fontId="5"/>
  </si>
  <si>
    <t>　共生型通所介護の人員基準</t>
    <rPh sb="1" eb="4">
      <t>キョウセイガタ</t>
    </rPh>
    <rPh sb="4" eb="8">
      <t>ツウショカイゴ</t>
    </rPh>
    <rPh sb="9" eb="11">
      <t>ジンイン</t>
    </rPh>
    <rPh sb="11" eb="13">
      <t>キジュン</t>
    </rPh>
    <phoneticPr fontId="5"/>
  </si>
  <si>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5"/>
  </si>
  <si>
    <t>第４　設備に関する基準</t>
    <phoneticPr fontId="5"/>
  </si>
  <si>
    <t>　設備及び備品等
（共生型通所介護は第４の５のとおり）</t>
    <rPh sb="19" eb="20">
      <t>ダイ</t>
    </rPh>
    <phoneticPr fontId="5"/>
  </si>
  <si>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5"/>
  </si>
  <si>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5"/>
  </si>
  <si>
    <t>　食堂及び機能訓練室
（共生型通所介護は第４の５のとおり）</t>
    <phoneticPr fontId="5"/>
  </si>
  <si>
    <t>　食堂及び機能訓練室は、それぞれ必要な広さを有するものとし、その合計した面積は、３㎡に利用定員を乗じて得た面積以上となっていますか。</t>
    <phoneticPr fontId="5"/>
  </si>
  <si>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5"/>
  </si>
  <si>
    <t>　相談室
（共生型通所介護は第４の５のとおり）</t>
    <phoneticPr fontId="5"/>
  </si>
  <si>
    <t xml:space="preserve">　相談室は、遮へい物の設置等により相談の内容が漏えいしないよう配慮されていますか。
</t>
    <phoneticPr fontId="5"/>
  </si>
  <si>
    <t>　消防法その他の法令等に規定された消火設備その他の非常災害に際して必要な設備を確実に設置していますか。</t>
    <phoneticPr fontId="5"/>
  </si>
  <si>
    <t>　共生型通所介護の設備基準</t>
    <rPh sb="1" eb="4">
      <t>キョウセイガタ</t>
    </rPh>
    <rPh sb="4" eb="8">
      <t>ツウショカイゴ</t>
    </rPh>
    <rPh sb="9" eb="11">
      <t>セツビ</t>
    </rPh>
    <rPh sb="11" eb="13">
      <t>キジュン</t>
    </rPh>
    <phoneticPr fontId="5"/>
  </si>
  <si>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5"/>
  </si>
  <si>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5"/>
  </si>
  <si>
    <t>第５　運営に関する基準　</t>
    <phoneticPr fontId="5"/>
  </si>
  <si>
    <t xml:space="preserve">　内容及び手続の説明及び同意
</t>
    <phoneticPr fontId="5"/>
  </si>
  <si>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5"/>
  </si>
  <si>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5"/>
  </si>
  <si>
    <t>　提供拒否の禁止</t>
    <phoneticPr fontId="5"/>
  </si>
  <si>
    <t>　正当な理由なくサービスの提供を拒んでいませんか。</t>
    <phoneticPr fontId="5"/>
  </si>
  <si>
    <t>　特に、要介護度や所得の多寡を理由にサービスの提供を拒否することはできません。</t>
    <phoneticPr fontId="5"/>
  </si>
  <si>
    <t>　サービス提供困難時の対応</t>
    <phoneticPr fontId="5"/>
  </si>
  <si>
    <t>　受給資格等の確認</t>
    <phoneticPr fontId="5"/>
  </si>
  <si>
    <t>　要介護認定の申請に係る援助</t>
    <phoneticPr fontId="5"/>
  </si>
  <si>
    <t>　心身の状況等の把握</t>
    <phoneticPr fontId="5"/>
  </si>
  <si>
    <t>　居宅介護支援事業者等との連携</t>
    <phoneticPr fontId="5"/>
  </si>
  <si>
    <t>　サービスを提供するに当たっては、居宅介護支援事業者その他の保健医療サービス又は福祉サービスを提供する者との密接な連携に努めていますか。</t>
    <phoneticPr fontId="5"/>
  </si>
  <si>
    <t>　法定代理受領サービスの提供を受けるための援助</t>
    <phoneticPr fontId="5"/>
  </si>
  <si>
    <t>　居宅サービス計画に沿ったサービスの提供</t>
    <phoneticPr fontId="5"/>
  </si>
  <si>
    <t>　居宅サービス計画が作成されている場合は、当該計画に沿ったサービスを提供していますか。</t>
    <phoneticPr fontId="5"/>
  </si>
  <si>
    <t>　居宅サービス計画等の変更の援助</t>
    <phoneticPr fontId="5"/>
  </si>
  <si>
    <t>　利用者が居宅サービス計画の変更を希望する場合は、当該利用者に係る居宅介護支援事業者への連絡その他の必要な援助を行っていますか。　　　　　　　　　　　　　</t>
    <phoneticPr fontId="5"/>
  </si>
  <si>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5"/>
  </si>
  <si>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5"/>
  </si>
  <si>
    <t>　サービスの提供の記録</t>
    <phoneticPr fontId="5"/>
  </si>
  <si>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5"/>
  </si>
  <si>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5"/>
  </si>
  <si>
    <t xml:space="preserve">
</t>
    <phoneticPr fontId="5"/>
  </si>
  <si>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5"/>
  </si>
  <si>
    <t>　利用料等の受領</t>
    <phoneticPr fontId="5"/>
  </si>
  <si>
    <t>　上記①、②の支払を受ける額のほか、次に掲げる費用の額の支払を利用者から受けることができますが、その受領は適切に行っていますか。</t>
    <rPh sb="20" eb="21">
      <t>カカ</t>
    </rPh>
    <phoneticPr fontId="5"/>
  </si>
  <si>
    <t>ア
イ
ウ
エ
オ</t>
    <phoneticPr fontId="5"/>
  </si>
  <si>
    <t>　保険給付の対象となっているサ－ビスと明確に区分されないあいまいな名目による費用の徴収は認められません。</t>
    <phoneticPr fontId="5"/>
  </si>
  <si>
    <t>　上記③の費用の額に係るサービスの提供に当たっては、あらかじめ、利用者又はその家族に対し、当該サ－ビスの内容及び費用について説明を行い、利用者の同意を得ていますか。</t>
    <phoneticPr fontId="5"/>
  </si>
  <si>
    <t>⑥</t>
    <phoneticPr fontId="5"/>
  </si>
  <si>
    <t>⑦</t>
    <phoneticPr fontId="5"/>
  </si>
  <si>
    <t>施行規則第65条</t>
    <phoneticPr fontId="5"/>
  </si>
  <si>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5"/>
  </si>
  <si>
    <t>　保険給付の請求のための証明書の交付</t>
    <phoneticPr fontId="5"/>
  </si>
  <si>
    <t>　指定通所介護の基本取扱方針</t>
    <rPh sb="1" eb="3">
      <t>シテイ</t>
    </rPh>
    <phoneticPr fontId="5"/>
  </si>
  <si>
    <t>　指定通所介護の具体的取扱方針</t>
    <rPh sb="1" eb="3">
      <t>シテイ</t>
    </rPh>
    <phoneticPr fontId="5"/>
  </si>
  <si>
    <t>　サービスの提供に当たっては、通所介護計画に基づき、利用者の機能訓練及びその者が日常生活を営むことができるよう必要な援助を行っていますか。　　　　　　　　</t>
    <phoneticPr fontId="5"/>
  </si>
  <si>
    <t>　｢サ－ビスの提供方法等」とは、通所介護計画の目標及び内容や利用日の行事及び日課等も含むものです。</t>
    <rPh sb="36" eb="37">
      <t>オヨ</t>
    </rPh>
    <phoneticPr fontId="5"/>
  </si>
  <si>
    <t xml:space="preserve"> </t>
    <phoneticPr fontId="5"/>
  </si>
  <si>
    <t>　特に認知症である要介護者に対しては、必要に応じ、その特性に対応したサービスの提供ができる体制を整えていますか。</t>
    <phoneticPr fontId="5"/>
  </si>
  <si>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5"/>
  </si>
  <si>
    <t>　通所介護計画の作成</t>
    <phoneticPr fontId="5"/>
  </si>
  <si>
    <t>　管理者は、利用者の心身の状況、希望及びその置かれている環境を踏まえて、機能訓練等の目標、当該目標を達成するための具体的なサ－ビスの内容等を記載した通所介護計画を作成していますか。　</t>
    <phoneticPr fontId="5"/>
  </si>
  <si>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5"/>
  </si>
  <si>
    <t>　通所介護計画は、サービスの提供に関わる従業者が共同して個々の利用者ごとに作成するものです。</t>
    <phoneticPr fontId="5"/>
  </si>
  <si>
    <t>　通所介護計画は、既に居宅サ－ビス計画が作成されている場合は、当該居宅サ－ビス計画の内容に沿って作成していますか。</t>
    <phoneticPr fontId="5"/>
  </si>
  <si>
    <t>　通所介護計画を作成後に居宅サービス計画が作成された場合は、当該通所介護計画が居宅サービス計画に沿ったものであるか確認し、必要に応じて変更してください。</t>
    <phoneticPr fontId="5"/>
  </si>
  <si>
    <t>　管理者は、通所介護計画の作成に当たっては、その内容について利用者又はその家族に対して説明し、利用者の同意を得ていますか。</t>
    <phoneticPr fontId="5"/>
  </si>
  <si>
    <t xml:space="preserve">　管理者は、通所介護計画を作成した際には、当該通所介護計画を利用者に交付していますか。
</t>
    <phoneticPr fontId="5"/>
  </si>
  <si>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5"/>
  </si>
  <si>
    <t>　従業者は、それぞれの利用者について、通所介護計画に従ったサービスの実施状況及び目標の達成状況の記録を行っていますか。</t>
    <phoneticPr fontId="5"/>
  </si>
  <si>
    <t>　通所介護計画の目標及び内容については、利用者又は家族に説明を行うとともに、その実施状況や評価についても説明を行ってください。</t>
    <phoneticPr fontId="5"/>
  </si>
  <si>
    <t>　通所介護事業者は、居宅介護支援事業者から通所介護計画の提供の求めがあった際には、当該通所介護計画を提供することに協力するよう努めていますか。</t>
    <rPh sb="57" eb="59">
      <t>キョウリョク</t>
    </rPh>
    <phoneticPr fontId="5"/>
  </si>
  <si>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5"/>
  </si>
  <si>
    <t>　利用者に関する市町村への通知</t>
    <phoneticPr fontId="5"/>
  </si>
  <si>
    <t>　緊急時等の対応</t>
    <phoneticPr fontId="5"/>
  </si>
  <si>
    <t>　管理者の責務</t>
    <phoneticPr fontId="5"/>
  </si>
  <si>
    <t>　管理者は、当該事業所の従業者の管理及びサービスの利用の申込みに係る調整、業務の実施状況の把握その他の管理を一元的に行っていますか。</t>
    <phoneticPr fontId="5"/>
  </si>
  <si>
    <t>　運営規程</t>
    <phoneticPr fontId="5"/>
  </si>
  <si>
    <t>共生型通所介護の利用定員</t>
    <rPh sb="0" eb="3">
      <t>キョウセイガタ</t>
    </rPh>
    <rPh sb="3" eb="7">
      <t>ツウショカイゴ</t>
    </rPh>
    <rPh sb="8" eb="10">
      <t>リヨウ</t>
    </rPh>
    <rPh sb="10" eb="12">
      <t>テイイン</t>
    </rPh>
    <phoneticPr fontId="5"/>
  </si>
  <si>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5"/>
  </si>
  <si>
    <t xml:space="preserve">  ケの「非常災害対策」は、非常災害に関する具体的計画を指すものです。</t>
    <phoneticPr fontId="5"/>
  </si>
  <si>
    <t>　勤務体制の確保等</t>
    <phoneticPr fontId="5"/>
  </si>
  <si>
    <t>　ただし、調理、洗濯等の利用者の処遇に直接影響を及ぼさない業務については、第三者への委託等を行うことを認めています。</t>
    <phoneticPr fontId="5"/>
  </si>
  <si>
    <t>　前段について、研修機関が実施する研修や当該事業所内の研修への参加の機会を計画的に確保してください。</t>
    <phoneticPr fontId="5"/>
  </si>
  <si>
    <t>業務継続計画の策定等</t>
    <rPh sb="0" eb="2">
      <t>ギョウム</t>
    </rPh>
    <rPh sb="2" eb="4">
      <t>ケイゾク</t>
    </rPh>
    <rPh sb="4" eb="6">
      <t>ケイカク</t>
    </rPh>
    <rPh sb="7" eb="9">
      <t>サクテイ</t>
    </rPh>
    <rPh sb="9" eb="10">
      <t>トウ</t>
    </rPh>
    <phoneticPr fontId="5"/>
  </si>
  <si>
    <t>　定員の遵守</t>
    <phoneticPr fontId="5"/>
  </si>
  <si>
    <t>　ただし、災害その他のやむを得ない事情がある場合は、この限りではありません。</t>
    <phoneticPr fontId="5"/>
  </si>
  <si>
    <t>令和3年度介護報酬改定に関するQ&amp;A（令和3年3月26日）問47</t>
    <rPh sb="0" eb="2">
      <t>レイワ</t>
    </rPh>
    <rPh sb="3" eb="5">
      <t>ネンド</t>
    </rPh>
    <rPh sb="19" eb="21">
      <t>レイワ</t>
    </rPh>
    <rPh sb="22" eb="23">
      <t>ネン</t>
    </rPh>
    <rPh sb="24" eb="25">
      <t>ガツ</t>
    </rPh>
    <rPh sb="27" eb="28">
      <t>ニチ</t>
    </rPh>
    <phoneticPr fontId="5"/>
  </si>
  <si>
    <t>　非常災害対策</t>
    <phoneticPr fontId="5"/>
  </si>
  <si>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5"/>
  </si>
  <si>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5"/>
  </si>
  <si>
    <t>　非常災害に際して必要な具体的計画の策定、関係機関への通報及び連携体制の整備、避難、救出訓練の実施等の対策の万全を期さなければなりません。</t>
    <phoneticPr fontId="5"/>
  </si>
  <si>
    <t xml:space="preserve">　衛生管理等
</t>
    <phoneticPr fontId="5"/>
  </si>
  <si>
    <t xml:space="preserve">　利用者の使用する施設、食器その他の設備又は飲用に供する水について、衛生的な管理に努め、又は衛生上必要な措置を講じていますか。
</t>
    <rPh sb="20" eb="21">
      <t>マタ</t>
    </rPh>
    <phoneticPr fontId="5"/>
  </si>
  <si>
    <t>　食中毒及び感染症の発生を防止するための措置等について、必要に応じて保健所の助言、指導を求めるとともに、常に密接な連携を保ってください。</t>
    <phoneticPr fontId="5"/>
  </si>
  <si>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5"/>
  </si>
  <si>
    <t>　空調設備等により施設内の適温の確保に努めてください。</t>
    <phoneticPr fontId="5"/>
  </si>
  <si>
    <t>　地域との連携等</t>
    <rPh sb="1" eb="3">
      <t>チイキ</t>
    </rPh>
    <rPh sb="5" eb="7">
      <t>レンケイ</t>
    </rPh>
    <rPh sb="7" eb="8">
      <t>トウ</t>
    </rPh>
    <phoneticPr fontId="5"/>
  </si>
  <si>
    <t xml:space="preserve">　地域住民又はその自発的な活動等との連携及び協力を行う等の地域との交流に努めていますか。
</t>
    <phoneticPr fontId="5"/>
  </si>
  <si>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5"/>
  </si>
  <si>
    <t xml:space="preserve">　掲示
</t>
    <phoneticPr fontId="5"/>
  </si>
  <si>
    <t>　秘密保持等</t>
    <phoneticPr fontId="5"/>
  </si>
  <si>
    <t>　秘密を保持すべき旨を就業規則に規定したり、誓約書等をとるなどの措置を講じてください。</t>
    <phoneticPr fontId="5"/>
  </si>
  <si>
    <t>　具体的には、従業者でなくなった後においてもこれらの秘密を保持すべき旨を、従業者との雇用時等に取り決め、例えば違約金について定める等の措置を講じてください。</t>
    <rPh sb="45" eb="46">
      <t>トウ</t>
    </rPh>
    <phoneticPr fontId="5"/>
  </si>
  <si>
    <t xml:space="preserve">
 </t>
    <phoneticPr fontId="5"/>
  </si>
  <si>
    <t xml:space="preserve">
</t>
    <phoneticPr fontId="5"/>
  </si>
  <si>
    <t>　サ－ビス担当者会議等において、利用者の個人情報を用いる場合は利用者の同意を、利用者の家族の個人情報を用いる場合は当該家族の同意を、あらかじめ文書により得ていますか。</t>
    <phoneticPr fontId="5"/>
  </si>
  <si>
    <t xml:space="preserve">　この同意は、サービス提供開始時に利用者及びその家族から包括的な同意を得ておくことで足りるものです。
</t>
    <phoneticPr fontId="5"/>
  </si>
  <si>
    <t>　広告</t>
    <phoneticPr fontId="5"/>
  </si>
  <si>
    <t>　事業所について広告をする場合においては、その内容が虚偽又は誇大な表現となっていませんか。</t>
    <phoneticPr fontId="5"/>
  </si>
  <si>
    <t>　居宅介護支援事業者に対する利益供与の禁止</t>
    <phoneticPr fontId="5"/>
  </si>
  <si>
    <t>　居宅介護支援事業者又はその従業者に対し、利用者に対して特定の事業者によるサービスを利用させることの対償として、金品その他の財産上の利益を供与していませんか。</t>
    <phoneticPr fontId="5"/>
  </si>
  <si>
    <t>　苦情処理</t>
    <phoneticPr fontId="5"/>
  </si>
  <si>
    <t>　苦情がサービスの質の向上を図る上での重要な情報であるとの認識に立ち、苦情の内容を踏まえ、サービスの質の向上に向けた取組を自ら行ってください。</t>
    <phoneticPr fontId="5"/>
  </si>
  <si>
    <t xml:space="preserve">　記録の整備については、台帳等を作成し記録するとともに、利用者個票等に個別の情報として記録することが望ましいです。
</t>
    <phoneticPr fontId="5"/>
  </si>
  <si>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5"/>
  </si>
  <si>
    <t xml:space="preserve">　市町村からの求めがあった場合には、上記③の改善の内容を市町村に報告していますか。
</t>
    <phoneticPr fontId="5"/>
  </si>
  <si>
    <t>　事故発生時の対応</t>
    <phoneticPr fontId="5"/>
  </si>
  <si>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5"/>
  </si>
  <si>
    <t>　事故が発生した場合の対応方法について、あらかじめ定めておくことが望ましいです。</t>
    <phoneticPr fontId="5"/>
  </si>
  <si>
    <t xml:space="preserve">　上記①の事故の状況及び事故に際して採った処置について記録していますか。  </t>
    <phoneticPr fontId="5"/>
  </si>
  <si>
    <t>　記録の整備については、台帳等を作成し記録するとともに、利用者個票等に個別の情報として記録することが望ましいです。</t>
    <phoneticPr fontId="5"/>
  </si>
  <si>
    <t>　利用者に対するサ－ビスの提供により賠償すべき事故が発生した場合は、損害賠償を速やかに行っていますか。</t>
    <phoneticPr fontId="5"/>
  </si>
  <si>
    <t xml:space="preserve">　賠償すべき事態において速やかに賠償を行うため、損害賠償保険に加入しておくか、又は賠償資力を有することが望ましいです。
</t>
    <phoneticPr fontId="5"/>
  </si>
  <si>
    <t>　虐待の防止</t>
    <phoneticPr fontId="5"/>
  </si>
  <si>
    <t xml:space="preserve">　会計の区分
</t>
    <phoneticPr fontId="5"/>
  </si>
  <si>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5"/>
  </si>
  <si>
    <t>　記録の整備</t>
    <phoneticPr fontId="5"/>
  </si>
  <si>
    <t xml:space="preserve">　従業者、設備、備品及び会計に関する諸記録を整備していますか。
</t>
    <phoneticPr fontId="5"/>
  </si>
  <si>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5"/>
  </si>
  <si>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5"/>
  </si>
  <si>
    <t>平11厚令37
第105条の2第1項第2号</t>
    <rPh sb="8" eb="9">
      <t>ダイ</t>
    </rPh>
    <rPh sb="12" eb="13">
      <t>ジョウ</t>
    </rPh>
    <rPh sb="15" eb="16">
      <t>ダイ</t>
    </rPh>
    <rPh sb="17" eb="18">
      <t>コウ</t>
    </rPh>
    <rPh sb="18" eb="19">
      <t>ダイ</t>
    </rPh>
    <rPh sb="20" eb="21">
      <t>ゴウ</t>
    </rPh>
    <phoneticPr fontId="5"/>
  </si>
  <si>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5"/>
  </si>
  <si>
    <t>第６　変更の届出等</t>
    <phoneticPr fontId="5"/>
  </si>
  <si>
    <t>　変更の届出等</t>
    <phoneticPr fontId="5"/>
  </si>
  <si>
    <t>第７　介護給付費の算定及び取扱い</t>
    <phoneticPr fontId="5"/>
  </si>
  <si>
    <t>　基本的事項</t>
    <phoneticPr fontId="5"/>
  </si>
  <si>
    <t xml:space="preserve">　単価に単位数を乗じて得た額に、１円未満の端数があるときは、その端数金額は切り捨てて計算していますか。
</t>
    <phoneticPr fontId="5"/>
  </si>
  <si>
    <t>　事業所規模による区分の取扱い</t>
    <phoneticPr fontId="5"/>
  </si>
  <si>
    <t xml:space="preserve">平12厚告19
別表6
</t>
    <phoneticPr fontId="5"/>
  </si>
  <si>
    <t>(1)通常規模型通所介護費</t>
    <rPh sb="12" eb="13">
      <t>ヒ</t>
    </rPh>
    <phoneticPr fontId="5"/>
  </si>
  <si>
    <t xml:space="preserve">(2)大規模型
通所介護費（Ⅰ）
</t>
    <rPh sb="12" eb="13">
      <t>ヒ</t>
    </rPh>
    <phoneticPr fontId="5"/>
  </si>
  <si>
    <t xml:space="preserve">(3)大規模型
通所介護費（Ⅱ）
</t>
    <rPh sb="12" eb="13">
      <t>ヒ</t>
    </rPh>
    <phoneticPr fontId="5"/>
  </si>
  <si>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5"/>
  </si>
  <si>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5"/>
  </si>
  <si>
    <t>　所要時間による区分の取扱い</t>
    <phoneticPr fontId="5"/>
  </si>
  <si>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5"/>
  </si>
  <si>
    <t>平12厚告19
別表6の注１</t>
    <phoneticPr fontId="5"/>
  </si>
  <si>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5"/>
  </si>
  <si>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5"/>
  </si>
  <si>
    <t>平成27年度介護報酬改定に関するQ&amp;A（平成27年4月1日）問54</t>
    <phoneticPr fontId="5"/>
  </si>
  <si>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5"/>
  </si>
  <si>
    <t>令和3年度介護報酬改定に関するQ&amp;A（令和3年3月26日）問26</t>
    <rPh sb="0" eb="2">
      <t>レイワ</t>
    </rPh>
    <rPh sb="3" eb="5">
      <t>ネンド</t>
    </rPh>
    <rPh sb="19" eb="21">
      <t>レイワ</t>
    </rPh>
    <rPh sb="22" eb="23">
      <t>ネン</t>
    </rPh>
    <rPh sb="24" eb="25">
      <t>ガツ</t>
    </rPh>
    <rPh sb="27" eb="28">
      <t>ニチ</t>
    </rPh>
    <phoneticPr fontId="5"/>
  </si>
  <si>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5"/>
  </si>
  <si>
    <t xml:space="preserve">　利用者の数又は看護職員若しくは介護職員の員数が
次のア又はイに該当する場合は、所定単位数に１００分の７０を乗じて得た単位数を算定していますか。
</t>
    <phoneticPr fontId="5"/>
  </si>
  <si>
    <t>平12厚告19
別表6の注1</t>
    <phoneticPr fontId="5"/>
  </si>
  <si>
    <t xml:space="preserve">※
</t>
    <phoneticPr fontId="5"/>
  </si>
  <si>
    <t>１　定員超過利用に該当する場合の所定単位数の算
　定について</t>
    <phoneticPr fontId="5"/>
  </si>
  <si>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5"/>
  </si>
  <si>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5"/>
  </si>
  <si>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5"/>
  </si>
  <si>
    <t>２　人員基準欠如に該当する場合の所定単位数の算
　定について</t>
    <phoneticPr fontId="5"/>
  </si>
  <si>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5"/>
  </si>
  <si>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5"/>
  </si>
  <si>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5"/>
  </si>
  <si>
    <t>　連続して延長サービスを行った場合の加算の取扱い</t>
    <rPh sb="21" eb="23">
      <t>トリアツカ</t>
    </rPh>
    <phoneticPr fontId="5"/>
  </si>
  <si>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5"/>
  </si>
  <si>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5"/>
  </si>
  <si>
    <t>令和3年度介護報酬改定に関するQ&amp;A（令和3年3月26日）問27</t>
    <rPh sb="0" eb="2">
      <t>レイワ</t>
    </rPh>
    <rPh sb="3" eb="5">
      <t>ネンド</t>
    </rPh>
    <rPh sb="19" eb="21">
      <t>レイワ</t>
    </rPh>
    <rPh sb="22" eb="23">
      <t>ネン</t>
    </rPh>
    <rPh sb="24" eb="25">
      <t>ガツ</t>
    </rPh>
    <rPh sb="27" eb="28">
      <t>ニチ</t>
    </rPh>
    <phoneticPr fontId="5"/>
  </si>
  <si>
    <t>　共生型通所介護を行う場合</t>
    <rPh sb="1" eb="4">
      <t>キョウセイガタ</t>
    </rPh>
    <rPh sb="4" eb="8">
      <t>ツウショカイゴ</t>
    </rPh>
    <rPh sb="9" eb="10">
      <t>オコナ</t>
    </rPh>
    <rPh sb="11" eb="13">
      <t>バアイ</t>
    </rPh>
    <phoneticPr fontId="5"/>
  </si>
  <si>
    <t>　厚生労働大臣が定める基準</t>
    <phoneticPr fontId="5"/>
  </si>
  <si>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5"/>
  </si>
  <si>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5"/>
  </si>
  <si>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5"/>
  </si>
  <si>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5"/>
  </si>
  <si>
    <t xml:space="preserve">　中山間地域等居住者サービス提供加算
</t>
    <phoneticPr fontId="5"/>
  </si>
  <si>
    <t>　入浴介助加算(Ⅰ)(Ⅱ)</t>
    <phoneticPr fontId="5"/>
  </si>
  <si>
    <t>入浴介助加算（Ⅰ）</t>
    <phoneticPr fontId="5"/>
  </si>
  <si>
    <t>入浴介助加算（Ⅱ）</t>
    <phoneticPr fontId="5"/>
  </si>
  <si>
    <t>　入浴介助加算（Ⅰ）の算定上の留意事項</t>
    <rPh sb="11" eb="13">
      <t>サンテイ</t>
    </rPh>
    <rPh sb="13" eb="14">
      <t>ジョウ</t>
    </rPh>
    <rPh sb="15" eb="17">
      <t>リュウイ</t>
    </rPh>
    <rPh sb="17" eb="19">
      <t>ジコウ</t>
    </rPh>
    <phoneticPr fontId="5"/>
  </si>
  <si>
    <t>　入浴介助加算（Ⅱ）の算定上の留意事項</t>
    <phoneticPr fontId="5"/>
  </si>
  <si>
    <t>　利用者の動作及び浴室の環境の評価は、利用者の身体状況や居宅の浴室の環境に変化が認められた場合に再評価や個別の入浴計画の見直しを行うこととします。</t>
    <phoneticPr fontId="5"/>
  </si>
  <si>
    <t>令和3年度介護報酬改定に関するQ&amp;A（令和3年4月26日）問3</t>
    <rPh sb="0" eb="2">
      <t>レイワ</t>
    </rPh>
    <rPh sb="3" eb="5">
      <t>ネンド</t>
    </rPh>
    <rPh sb="19" eb="21">
      <t>レイワ</t>
    </rPh>
    <rPh sb="22" eb="23">
      <t>ネン</t>
    </rPh>
    <rPh sb="24" eb="25">
      <t>ガツ</t>
    </rPh>
    <rPh sb="27" eb="28">
      <t>ニチ</t>
    </rPh>
    <phoneticPr fontId="5"/>
  </si>
  <si>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5"/>
  </si>
  <si>
    <t>令和3年度介護報酬改定に関するQ&amp;A（令和3年4月26日）問4</t>
    <rPh sb="0" eb="2">
      <t>レイワ</t>
    </rPh>
    <rPh sb="3" eb="5">
      <t>ネンド</t>
    </rPh>
    <rPh sb="19" eb="21">
      <t>レイワ</t>
    </rPh>
    <rPh sb="22" eb="23">
      <t>ネン</t>
    </rPh>
    <rPh sb="24" eb="25">
      <t>ガツ</t>
    </rPh>
    <rPh sb="27" eb="28">
      <t>ニチ</t>
    </rPh>
    <phoneticPr fontId="5"/>
  </si>
  <si>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5"/>
  </si>
  <si>
    <t>令和3年度介護報酬改定に関するQ&amp;A（令和3年4月26日）問5</t>
    <rPh sb="0" eb="2">
      <t>レイワ</t>
    </rPh>
    <rPh sb="3" eb="5">
      <t>ネンド</t>
    </rPh>
    <rPh sb="19" eb="21">
      <t>レイワ</t>
    </rPh>
    <rPh sb="22" eb="23">
      <t>ネン</t>
    </rPh>
    <rPh sb="24" eb="25">
      <t>ガツ</t>
    </rPh>
    <rPh sb="27" eb="28">
      <t>ニチ</t>
    </rPh>
    <phoneticPr fontId="5"/>
  </si>
  <si>
    <t>　中重度者ケア体制加算</t>
    <rPh sb="1" eb="2">
      <t>チュウ</t>
    </rPh>
    <rPh sb="2" eb="4">
      <t>ジュウド</t>
    </rPh>
    <rPh sb="4" eb="5">
      <t>シャ</t>
    </rPh>
    <rPh sb="7" eb="9">
      <t>タイセイ</t>
    </rPh>
    <rPh sb="9" eb="11">
      <t>カサン</t>
    </rPh>
    <phoneticPr fontId="5"/>
  </si>
  <si>
    <t>　次に掲げる基準のいずれにも適合すること。</t>
    <rPh sb="1" eb="2">
      <t>ツギ</t>
    </rPh>
    <rPh sb="3" eb="4">
      <t>カカ</t>
    </rPh>
    <rPh sb="6" eb="8">
      <t>キジュン</t>
    </rPh>
    <rPh sb="14" eb="16">
      <t>テキゴウ</t>
    </rPh>
    <phoneticPr fontId="5"/>
  </si>
  <si>
    <t>ア　指定居宅サービス等基準第９３条第１項第２号又
　は第３号に規定する看護職員又は介護職員の員数に
　加え、看護職員又は介護職員を常勤換算方法で２以
　上確保していること。</t>
    <phoneticPr fontId="5"/>
  </si>
  <si>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5"/>
  </si>
  <si>
    <t>ウ　通所介護を行う時間帯を通じて、専ら当該通所介
　護の提供に当たる看護職員を１名以上配置している
　こと。</t>
    <phoneticPr fontId="5"/>
  </si>
  <si>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5"/>
  </si>
  <si>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5"/>
  </si>
  <si>
    <t>平成27年度介護報酬改定に関するQ&amp;A（平成27年4月1日）問25</t>
    <phoneticPr fontId="5"/>
  </si>
  <si>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5"/>
  </si>
  <si>
    <t>　具体的な計算方法については、平成27年度介護報酬改定に関するQ&amp;A（平成27年4月1日）の問31を参照してください。</t>
    <phoneticPr fontId="5"/>
  </si>
  <si>
    <t>平成27年度介護報酬改定に関するQ&amp;A（平成27年4月1日）問31</t>
    <phoneticPr fontId="5"/>
  </si>
  <si>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5"/>
  </si>
  <si>
    <t>　看護職員は、通所介護を行う時間帯を通じて１名以上配置する必要があり、他の職務との兼務は認められません。</t>
    <phoneticPr fontId="5"/>
  </si>
  <si>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5"/>
  </si>
  <si>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5"/>
  </si>
  <si>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5"/>
  </si>
  <si>
    <t>平成27年度介護報酬改定に関するQ&amp;A（平成27年4月1日）問38</t>
    <phoneticPr fontId="5"/>
  </si>
  <si>
    <t>　生活機能向上連携加算(Ⅰ)(Ⅱ)</t>
    <rPh sb="1" eb="3">
      <t>セイカツ</t>
    </rPh>
    <rPh sb="3" eb="5">
      <t>キノウ</t>
    </rPh>
    <rPh sb="5" eb="7">
      <t>コウジョウ</t>
    </rPh>
    <rPh sb="7" eb="9">
      <t>レンケイ</t>
    </rPh>
    <rPh sb="9" eb="11">
      <t>カサン</t>
    </rPh>
    <phoneticPr fontId="5"/>
  </si>
  <si>
    <t>厚生労働大臣が定める基準</t>
    <phoneticPr fontId="5"/>
  </si>
  <si>
    <t>　次のいずれにも適合すること。</t>
    <rPh sb="1" eb="2">
      <t>ツギ</t>
    </rPh>
    <rPh sb="8" eb="10">
      <t>テキゴウ</t>
    </rPh>
    <phoneticPr fontId="5"/>
  </si>
  <si>
    <t>　理学療法士等は、機能訓練指導員等に対し、日常生活上の留意点、介護の工夫等に関する助言を行ってください。</t>
    <phoneticPr fontId="5"/>
  </si>
  <si>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5"/>
  </si>
  <si>
    <t>令和3年度介護報酬改定に関するQ&amp;A（令和3年3月29日）問6</t>
    <rPh sb="0" eb="2">
      <t>レイワ</t>
    </rPh>
    <rPh sb="3" eb="5">
      <t>ネンド</t>
    </rPh>
    <rPh sb="19" eb="21">
      <t>レイワ</t>
    </rPh>
    <rPh sb="22" eb="23">
      <t>ネン</t>
    </rPh>
    <rPh sb="24" eb="25">
      <t>ガツ</t>
    </rPh>
    <rPh sb="27" eb="28">
      <t>ニチ</t>
    </rPh>
    <phoneticPr fontId="5"/>
  </si>
  <si>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5"/>
  </si>
  <si>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5"/>
  </si>
  <si>
    <t>　個別機能訓練加算を算定している場合は、別に個別機能訓練計画を作成する必要はありません。</t>
    <phoneticPr fontId="5"/>
  </si>
  <si>
    <t>　個別機能訓練加算(Ⅰ)イ、(Ⅰ)ロ、(Ⅱ)</t>
    <phoneticPr fontId="5"/>
  </si>
  <si>
    <t>厚生労働大臣が定める基準</t>
    <rPh sb="0" eb="2">
      <t>コウセイ</t>
    </rPh>
    <rPh sb="2" eb="4">
      <t>ロウドウ</t>
    </rPh>
    <rPh sb="4" eb="6">
      <t>ダイジン</t>
    </rPh>
    <rPh sb="7" eb="8">
      <t>サダ</t>
    </rPh>
    <rPh sb="10" eb="12">
      <t>キジュン</t>
    </rPh>
    <phoneticPr fontId="5"/>
  </si>
  <si>
    <t>　個別機能訓練加算(Ⅰ)ロ</t>
    <phoneticPr fontId="5"/>
  </si>
  <si>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5"/>
  </si>
  <si>
    <t>個別機能訓練加算(Ⅰ)イを算定する際の人員配置</t>
    <phoneticPr fontId="5"/>
  </si>
  <si>
    <t xml:space="preserve">　専ら機能訓練指導員の職務に従事する理学療法士等を１名以上配置していますか。
</t>
    <phoneticPr fontId="5"/>
  </si>
  <si>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5"/>
  </si>
  <si>
    <t xml:space="preserve">　当該加算を算定できる人員体制を確保している曜日があらかじめ定められ、利用者や居宅介護支援事業者に周知されていますか。
</t>
    <phoneticPr fontId="5"/>
  </si>
  <si>
    <t>個別機能訓練加算(Ⅰ)ロを算定する際の人員配置</t>
    <phoneticPr fontId="5"/>
  </si>
  <si>
    <t>個別機能訓練目標の設定・個別機能訓練計画の作成</t>
    <phoneticPr fontId="5"/>
  </si>
  <si>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5"/>
  </si>
  <si>
    <t xml:space="preserve">　当該利用者の意欲の向上につながるよう長期目標・短期目標のように段階的な目標とするなど可能な限り具体的かつ分かりやすい目標としていますか。
</t>
    <phoneticPr fontId="5"/>
  </si>
  <si>
    <t xml:space="preserve">　単に身体機能の向上を目指すことのみを目標とするのではなく、日常生活における生活機能の維持・向上を目指すことを含めた目標としていますか。
</t>
    <phoneticPr fontId="5"/>
  </si>
  <si>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5"/>
  </si>
  <si>
    <t>　個別機能訓練計画に相当する内容を通所介護計画の中に記載する場合は、その記載をもって個別機能訓練計画の作成に代えることができます。</t>
    <phoneticPr fontId="5"/>
  </si>
  <si>
    <t>個別機能訓練の実施体制・実施回数</t>
    <phoneticPr fontId="5"/>
  </si>
  <si>
    <t>　個別機能訓練は、類似の目標を持ち、同様の訓練項目を選択した５人程度以下の小集団（個別対応含む）に対して機能訓練指導員が直接行っていますか。</t>
    <phoneticPr fontId="5"/>
  </si>
  <si>
    <t xml:space="preserve">　必要に応じて事業所内外の設備等を用いた実践的かつ反復的な訓練としていますか。
</t>
    <phoneticPr fontId="5"/>
  </si>
  <si>
    <t xml:space="preserve">　訓練時間については、個別機能訓練計画に定めた訓練項目の実施に必要な１回あたりの訓練時間を考慮し適切に設定していますか。
</t>
    <phoneticPr fontId="5"/>
  </si>
  <si>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5"/>
  </si>
  <si>
    <t>個別機能訓練実施後の対応</t>
    <phoneticPr fontId="5"/>
  </si>
  <si>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5"/>
  </si>
  <si>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5"/>
  </si>
  <si>
    <t>その他の留意事項</t>
    <rPh sb="4" eb="6">
      <t>リュウイ</t>
    </rPh>
    <rPh sb="6" eb="8">
      <t>ジコウ</t>
    </rPh>
    <phoneticPr fontId="5"/>
  </si>
  <si>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5"/>
  </si>
  <si>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5"/>
  </si>
  <si>
    <t>令和3年度介護報酬改定に関するQ&amp;A（令和3年3月26日）問58</t>
    <rPh sb="0" eb="2">
      <t>レイワ</t>
    </rPh>
    <rPh sb="3" eb="5">
      <t>ネンド</t>
    </rPh>
    <rPh sb="19" eb="21">
      <t>レイワ</t>
    </rPh>
    <rPh sb="22" eb="23">
      <t>ネン</t>
    </rPh>
    <rPh sb="24" eb="25">
      <t>ガツ</t>
    </rPh>
    <rPh sb="27" eb="28">
      <t>ニチ</t>
    </rPh>
    <phoneticPr fontId="5"/>
  </si>
  <si>
    <t>令和3年度介護報酬改定に関するQ&amp;A（令和3年3月26日）問59</t>
    <rPh sb="0" eb="2">
      <t>レイワ</t>
    </rPh>
    <rPh sb="3" eb="5">
      <t>ネンド</t>
    </rPh>
    <rPh sb="19" eb="21">
      <t>レイワ</t>
    </rPh>
    <rPh sb="22" eb="23">
      <t>ネン</t>
    </rPh>
    <rPh sb="24" eb="25">
      <t>ガツ</t>
    </rPh>
    <rPh sb="27" eb="28">
      <t>ニチ</t>
    </rPh>
    <phoneticPr fontId="5"/>
  </si>
  <si>
    <t>令和3年度介護報酬改定に関するQ&amp;A（令和3年3月26日）問65</t>
    <rPh sb="0" eb="2">
      <t>レイワ</t>
    </rPh>
    <rPh sb="3" eb="5">
      <t>ネンド</t>
    </rPh>
    <rPh sb="19" eb="21">
      <t>レイワ</t>
    </rPh>
    <rPh sb="22" eb="23">
      <t>ネン</t>
    </rPh>
    <rPh sb="24" eb="25">
      <t>ガツ</t>
    </rPh>
    <rPh sb="27" eb="28">
      <t>ニチ</t>
    </rPh>
    <phoneticPr fontId="5"/>
  </si>
  <si>
    <t>個別機能訓練加算（Ⅱ）</t>
    <rPh sb="6" eb="8">
      <t>カサン</t>
    </rPh>
    <phoneticPr fontId="5"/>
  </si>
  <si>
    <t>　厚生労働省への情報の提出については、ＬＩＦＥを用いて行うことします。</t>
    <phoneticPr fontId="5"/>
  </si>
  <si>
    <t>　ＡＤＬ維持等加算（Ⅰ）（Ⅱ）</t>
    <rPh sb="4" eb="6">
      <t>イジ</t>
    </rPh>
    <rPh sb="6" eb="7">
      <t>トウ</t>
    </rPh>
    <rPh sb="7" eb="9">
      <t>カサン</t>
    </rPh>
    <phoneticPr fontId="5"/>
  </si>
  <si>
    <t>　厚生労働大臣が定める基準</t>
    <rPh sb="1" eb="3">
      <t>コウセイ</t>
    </rPh>
    <rPh sb="3" eb="5">
      <t>ロウドウ</t>
    </rPh>
    <rPh sb="5" eb="7">
      <t>ダイジン</t>
    </rPh>
    <rPh sb="8" eb="9">
      <t>サダ</t>
    </rPh>
    <rPh sb="11" eb="13">
      <t>キジュン</t>
    </rPh>
    <phoneticPr fontId="5"/>
  </si>
  <si>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5"/>
  </si>
  <si>
    <t>⑧</t>
    <phoneticPr fontId="5"/>
  </si>
  <si>
    <t>　認知症加算</t>
    <rPh sb="1" eb="4">
      <t>ニンチショウ</t>
    </rPh>
    <rPh sb="4" eb="6">
      <t>カサン</t>
    </rPh>
    <phoneticPr fontId="5"/>
  </si>
  <si>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5"/>
  </si>
  <si>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5"/>
  </si>
  <si>
    <t>　厚生労働大臣が定める利用者</t>
    <phoneticPr fontId="5"/>
  </si>
  <si>
    <t>　日常生活に支障を来すおそれのある症状又は行動が認められることから介護を必要とする認知症の者</t>
    <phoneticPr fontId="5"/>
  </si>
  <si>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5"/>
  </si>
  <si>
    <t>　具体的な計算方法については、平成27年度介護報酬改定に関するQ&amp;A（平成27年4月1日）の問25を参照してください。</t>
    <phoneticPr fontId="5"/>
  </si>
  <si>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5"/>
  </si>
  <si>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5"/>
  </si>
  <si>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5"/>
  </si>
  <si>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5"/>
  </si>
  <si>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5"/>
  </si>
  <si>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5"/>
  </si>
  <si>
    <t>平成27年度介護報酬改定に関するQ&amp;A（平成27年4月1日）問36</t>
    <phoneticPr fontId="5"/>
  </si>
  <si>
    <t>　若年性認知症利用者受入加算</t>
    <phoneticPr fontId="5"/>
  </si>
  <si>
    <t>　受け入れた若年性認知症利用者ごとに個別の担当者を定めていること。</t>
    <phoneticPr fontId="5"/>
  </si>
  <si>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5"/>
  </si>
  <si>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5"/>
  </si>
  <si>
    <t>　栄養アセスメント加算</t>
    <phoneticPr fontId="5"/>
  </si>
  <si>
    <t>　定員超過利用・人員基準欠如に該当していないこと。</t>
    <phoneticPr fontId="5"/>
  </si>
  <si>
    <t>　栄養アセスメント加算の算定に係る栄養アセスメントは、利用者ごとに行われるケアマネジメントの一環として行われることに留意してください。</t>
    <phoneticPr fontId="5"/>
  </si>
  <si>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5"/>
  </si>
  <si>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5"/>
  </si>
  <si>
    <t>　 厚生労働省への情報の提出については、ＬＩＦＥを用いて行うこととします。</t>
    <phoneticPr fontId="5"/>
  </si>
  <si>
    <t>　栄養改善加算</t>
    <rPh sb="1" eb="3">
      <t>エイヨウ</t>
    </rPh>
    <rPh sb="3" eb="5">
      <t>カイゼン</t>
    </rPh>
    <rPh sb="5" eb="7">
      <t>カサン</t>
    </rPh>
    <phoneticPr fontId="5"/>
  </si>
  <si>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5"/>
  </si>
  <si>
    <t>イ　利用者の栄養状態を利用開始時に把握し、管理栄
　養士等が共同して、利用者ごとの摂食・嚥下機能及
　び食形態にも配慮した栄養ケア計画を作成している
　こと。</t>
    <phoneticPr fontId="5"/>
  </si>
  <si>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5"/>
  </si>
  <si>
    <t>エ　利用者ごとの栄養ケア計画の進捗状況を定期的に
　評価していること。</t>
    <phoneticPr fontId="5"/>
  </si>
  <si>
    <t>オ　定員超過利用・人員基準欠如に該当していないこ
　と。</t>
    <phoneticPr fontId="5"/>
  </si>
  <si>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5"/>
  </si>
  <si>
    <t>　次のような問題を有する者については、上記ア～オのいずれかの項目に該当するかどうか、適宜確認してください。</t>
    <phoneticPr fontId="5"/>
  </si>
  <si>
    <t>　利用者ごとの低栄養状態のリスクを、利用開始時に把握していますか。</t>
    <phoneticPr fontId="5"/>
  </si>
  <si>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5"/>
  </si>
  <si>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5"/>
  </si>
  <si>
    <t>　作成した栄養ケア計画については、栄養改善サービスの対象となる利用者又はその家族に説明し、その同意を得ていますか。</t>
    <phoneticPr fontId="5"/>
  </si>
  <si>
    <t>　栄養ケア計画に相当する内容を通所介護計画の中に記載する場合は、その記載をもって栄養ケア計画の作成に代えることができます。</t>
    <phoneticPr fontId="5"/>
  </si>
  <si>
    <t>　栄養ケア計画に基づき、管理栄養士等が利用者ごとに栄養改善サービスを提供していますか。</t>
    <phoneticPr fontId="5"/>
  </si>
  <si>
    <t>　栄養ケア計画に実施上の問題点があれば直ちに当該計画を修正していますか。</t>
    <phoneticPr fontId="5"/>
  </si>
  <si>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5"/>
  </si>
  <si>
    <t>　利用者の栄養状態に応じて、定期的に、利用者の生活機能の状況を検討し、おおむね３月ごとに体重を測定する等により栄養状態の評価を行っていますか。</t>
    <phoneticPr fontId="5"/>
  </si>
  <si>
    <t>⑨</t>
    <phoneticPr fontId="5"/>
  </si>
  <si>
    <t>⑩</t>
    <phoneticPr fontId="5"/>
  </si>
  <si>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5"/>
  </si>
  <si>
    <t>口腔・栄養スクリーニング加算（Ⅰ）（Ⅱ）</t>
    <phoneticPr fontId="5"/>
  </si>
  <si>
    <t>口腔・栄養スクリーニング加算（Ⅰ）</t>
    <phoneticPr fontId="5"/>
  </si>
  <si>
    <t>口腔・栄養スクリーニング加算（Ⅱ）</t>
    <phoneticPr fontId="5"/>
  </si>
  <si>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5"/>
  </si>
  <si>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5"/>
  </si>
  <si>
    <t>　口腔機能向上加算（Ⅰ）（Ⅱ）</t>
    <phoneticPr fontId="5"/>
  </si>
  <si>
    <t>　ただし、次に掲げるいずれかの加算を算定している場合においては、次に掲げるその他の加算は算定しません。</t>
    <rPh sb="32" eb="33">
      <t>ツギ</t>
    </rPh>
    <rPh sb="34" eb="35">
      <t>カカ</t>
    </rPh>
    <phoneticPr fontId="5"/>
  </si>
  <si>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5"/>
  </si>
  <si>
    <t>　口腔機能向上加算を算定できる利用者は、次のア～ウまでのいずれかに該当する者であって、口腔機能向上サービスの提供が必要と認められる者としていますか。</t>
    <phoneticPr fontId="5"/>
  </si>
  <si>
    <t>　利用開始時に、言語聴覚士、歯科衛生士又は看護職員が中心となって、利用者ごとの口腔衛生、摂食・嚥下機能に関する解決すべき課題の把握を行っていますか。</t>
    <phoneticPr fontId="5"/>
  </si>
  <si>
    <t>　言語聴覚士、歯科衛生士、看護職員、介護職員、生活相談員その他の職種の者が共同して取り組むべき事項等を記載した口腔機能改善管理指導計画を作成していますか。</t>
    <phoneticPr fontId="5"/>
  </si>
  <si>
    <t>　作成した口腔機能改善管理指導計画については、口腔機能向上サービスの対象となる利用者又はその家族に説明し、その同意を得ていますか。</t>
    <phoneticPr fontId="5"/>
  </si>
  <si>
    <t>　口腔機能改善管理指導計画に相当する内容を通所介護計画の中に記載する場合は、その記載をもって口腔機能改善管理指導計画の作成に代えることができます。　</t>
    <phoneticPr fontId="5"/>
  </si>
  <si>
    <t>　口腔機能改善管理指導計画に基づき、言語聴覚士、歯科衛生士又は看護職員等が利用者ごとに口腔機能向上サービスを提供していますか。</t>
    <phoneticPr fontId="5"/>
  </si>
  <si>
    <t>　口腔機能改善管理指導計画に実施上の問題点があれば直ちに当該計画を修正していますか。</t>
    <phoneticPr fontId="5"/>
  </si>
  <si>
    <t>　利用者の口腔機能の状態に応じて、定期的に、利用者の生活機能の状況を検討し、おおむね３月ごとに口腔機能の状態の評価を行っていますか。</t>
    <phoneticPr fontId="5"/>
  </si>
  <si>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5"/>
  </si>
  <si>
    <t>　厚生労働省への情報の提出については、ＬＩＦＥを用いて行うこととします。</t>
    <phoneticPr fontId="5"/>
  </si>
  <si>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5"/>
  </si>
  <si>
    <t>　科学的介護推進体制加算</t>
    <phoneticPr fontId="5"/>
  </si>
  <si>
    <t>　事業所と同一建物に居住する利用者又は同一建物から通う利用者に通所介護を行う場合</t>
    <phoneticPr fontId="5"/>
  </si>
  <si>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5"/>
  </si>
  <si>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5"/>
  </si>
  <si>
    <t>　送迎を行わない場合</t>
    <rPh sb="1" eb="3">
      <t>ソウゲイ</t>
    </rPh>
    <rPh sb="4" eb="5">
      <t>オコナ</t>
    </rPh>
    <rPh sb="8" eb="10">
      <t>バアイ</t>
    </rPh>
    <phoneticPr fontId="5"/>
  </si>
  <si>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5"/>
  </si>
  <si>
    <t>令和3年度介護報酬改定に関するQ&amp;A（令和3年3月26日）問30</t>
    <rPh sb="0" eb="2">
      <t>レイワ</t>
    </rPh>
    <rPh sb="3" eb="5">
      <t>ネンド</t>
    </rPh>
    <rPh sb="19" eb="21">
      <t>レイワ</t>
    </rPh>
    <rPh sb="22" eb="23">
      <t>ネン</t>
    </rPh>
    <rPh sb="24" eb="25">
      <t>ガツ</t>
    </rPh>
    <rPh sb="27" eb="28">
      <t>ニチ</t>
    </rPh>
    <phoneticPr fontId="5"/>
  </si>
  <si>
    <t>平12厚告19
別表6のニ</t>
    <phoneticPr fontId="5"/>
  </si>
  <si>
    <t xml:space="preserve">  職員の割合の算出に当たっては、常勤換算方法により算出した前年度（３月を除く）の平均を用います。
</t>
    <phoneticPr fontId="5"/>
  </si>
  <si>
    <t>　介護福祉士については、各月の前月の末日時点で 資格を取得している者とします。</t>
    <phoneticPr fontId="5"/>
  </si>
  <si>
    <t>　勤続年数とは、各月の前月の末日時点における勤続年数をいうものとします。</t>
    <phoneticPr fontId="5"/>
  </si>
  <si>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5"/>
  </si>
  <si>
    <t>　サービス種類相互の算定関係</t>
    <phoneticPr fontId="5"/>
  </si>
  <si>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5"/>
  </si>
  <si>
    <t>平12厚告19
別表6の注20</t>
    <phoneticPr fontId="5"/>
  </si>
  <si>
    <t>第８　その他</t>
    <phoneticPr fontId="5"/>
  </si>
  <si>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5"/>
  </si>
  <si>
    <t>　介護サービス情報の公表</t>
    <phoneticPr fontId="5"/>
  </si>
  <si>
    <t xml:space="preserve">法第115条の35第1項
施行規則
第140条の44
</t>
    <phoneticPr fontId="5"/>
  </si>
  <si>
    <t xml:space="preserve">　原則として、前年度に介護サービスの対価として支払を受けた金額が１００万円を超えるサービスが対象。
</t>
    <phoneticPr fontId="5"/>
  </si>
  <si>
    <t>　法令遵守等の業務管理体制の整備</t>
    <phoneticPr fontId="5"/>
  </si>
  <si>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5"/>
  </si>
  <si>
    <t xml:space="preserve">法第115条の32第1項、第2項
</t>
    <rPh sb="13" eb="14">
      <t>ダイ</t>
    </rPh>
    <rPh sb="15" eb="16">
      <t>コウ</t>
    </rPh>
    <phoneticPr fontId="5"/>
  </si>
  <si>
    <t>　　法令遵守責任者　職名[　　　　　　　　　　]</t>
    <phoneticPr fontId="5"/>
  </si>
  <si>
    <t>　　　　　　　　　　氏名[　　　　　　　　　　]</t>
    <phoneticPr fontId="5"/>
  </si>
  <si>
    <t xml:space="preserve">　事業者が整備等する業務管理体制の内容
</t>
    <phoneticPr fontId="5"/>
  </si>
  <si>
    <t xml:space="preserve">施行規則
第140条の39
</t>
    <phoneticPr fontId="5"/>
  </si>
  <si>
    <t>　業務管理体制（法令等遵守）についての考え(方針)を定め、職員に周知していますか。</t>
    <phoneticPr fontId="5"/>
  </si>
  <si>
    <t xml:space="preserve">　業務管理体制（法令等遵守）について、具体的な取組を行っていますか。   </t>
    <phoneticPr fontId="5"/>
  </si>
  <si>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5"/>
  </si>
  <si>
    <t>　業務管理体制（法令等遵守）の取組について、評価・改善活動を行っていますか。</t>
    <phoneticPr fontId="5"/>
  </si>
  <si>
    <t>　</t>
    <phoneticPr fontId="6"/>
  </si>
  <si>
    <t>　生活相談員は、特別養護老人ホームの設備及び運営に関する基準第５条第２項に定める生活相談員に準ずるものとしています。</t>
    <phoneticPr fontId="5"/>
  </si>
  <si>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5"/>
  </si>
  <si>
    <t>　生活相談員又は介護職員のうち1人以上を常勤としていますか。</t>
    <phoneticPr fontId="5"/>
  </si>
  <si>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5"/>
  </si>
  <si>
    <t>　生活相談員又は介護職員のうち1名以上を常勤としていますか。</t>
    <phoneticPr fontId="5"/>
  </si>
  <si>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5"/>
  </si>
  <si>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5"/>
  </si>
  <si>
    <t>（電磁的方法による重要事項の提供）</t>
    <rPh sb="1" eb="4">
      <t>デンジテキ</t>
    </rPh>
    <rPh sb="4" eb="6">
      <t>ホウホウ</t>
    </rPh>
    <rPh sb="9" eb="11">
      <t>ジュウヨウ</t>
    </rPh>
    <rPh sb="11" eb="13">
      <t>ジコウ</t>
    </rPh>
    <rPh sb="14" eb="16">
      <t>テイキョウ</t>
    </rPh>
    <phoneticPr fontId="6"/>
  </si>
  <si>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5"/>
  </si>
  <si>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6"/>
  </si>
  <si>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6"/>
  </si>
  <si>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5"/>
  </si>
  <si>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5"/>
  </si>
  <si>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5"/>
  </si>
  <si>
    <t>　事業者は、自らその提供するサービスの質の評価を行い、常にその改善を図っていますか。</t>
    <phoneticPr fontId="5"/>
  </si>
  <si>
    <t>イ　偽りその他不正な行為によって保険給付を受け、
　又は受けようとしたとき</t>
    <phoneticPr fontId="5"/>
  </si>
  <si>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5"/>
  </si>
  <si>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5"/>
  </si>
  <si>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6"/>
  </si>
  <si>
    <t xml:space="preserve">　通所介護従業者の資質の向上のために、研修の機会を確保していますか。
</t>
    <rPh sb="1" eb="3">
      <t>ツウショ</t>
    </rPh>
    <rPh sb="3" eb="5">
      <t>カイゴ</t>
    </rPh>
    <phoneticPr fontId="5"/>
  </si>
  <si>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5"/>
  </si>
  <si>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5"/>
  </si>
  <si>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5"/>
  </si>
  <si>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6"/>
  </si>
  <si>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5"/>
  </si>
  <si>
    <t>策定済・未策定</t>
    <rPh sb="0" eb="2">
      <t>サクテイ</t>
    </rPh>
    <rPh sb="2" eb="3">
      <t>スミ</t>
    </rPh>
    <rPh sb="4" eb="5">
      <t>ミ</t>
    </rPh>
    <rPh sb="5" eb="7">
      <t>サクテイ</t>
    </rPh>
    <phoneticPr fontId="6"/>
  </si>
  <si>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5"/>
  </si>
  <si>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6"/>
  </si>
  <si>
    <t xml:space="preserve">　感染症の予防及びまん延の防止のための対策を検討する委員会
</t>
    <phoneticPr fontId="5"/>
  </si>
  <si>
    <t xml:space="preserve">　感染症の予防及びまん延の防止のための指針
</t>
    <phoneticPr fontId="5"/>
  </si>
  <si>
    <t>　当該事業所における「感染症の予防及びまん延の防止のための指針」には、平常時の対策及び発生時の対応を規定します。</t>
    <phoneticPr fontId="6"/>
  </si>
  <si>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6"/>
  </si>
  <si>
    <t>　なお、それぞれの項目の記載内容の例については、「介護現場における感染対策の手引き」を参照してください。</t>
    <phoneticPr fontId="6"/>
  </si>
  <si>
    <t xml:space="preserve">　 感染症の予防及びまん延の防止のための研修及び
　訓練
</t>
    <phoneticPr fontId="5"/>
  </si>
  <si>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6"/>
  </si>
  <si>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6"/>
  </si>
  <si>
    <t>　訓練の実施は、机上を含めその実施手法は問わないものの、机上及び実地で実施するものを適切に組み合わせながら実施することが適切です。</t>
    <phoneticPr fontId="6"/>
  </si>
  <si>
    <t xml:space="preserve"> 事業所の見やすい場所に、運営規程の概要、通所介護従業者の勤務の体制その他の利用申込者のサ－ビスの選択に資すると認められる重要事項を掲示していますか。
</t>
    <phoneticPr fontId="5"/>
  </si>
  <si>
    <t>　「個人情報の保護に関する法律」及び「医療・介護関係事業者における個人情報の適切な取扱いのためのガイダンス」に基づき、利用者及びその家族の個人情報を適切に取り扱っていますか。</t>
    <phoneticPr fontId="5"/>
  </si>
  <si>
    <t xml:space="preserve">　個人情報については、安全管理の観点（第三者の目につかないようにする等）から、鍵のかかるロッカー
・キャビネット等への保管が望ましいです。
</t>
    <phoneticPr fontId="5"/>
  </si>
  <si>
    <t xml:space="preserve">　事故が生じた際にはその原因を解明し、再発生を防ぐための対策を講じていますか。
</t>
    <rPh sb="4" eb="5">
      <t>ショウ</t>
    </rPh>
    <rPh sb="7" eb="8">
      <t>サイ</t>
    </rPh>
    <phoneticPr fontId="5"/>
  </si>
  <si>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5"/>
  </si>
  <si>
    <t>①</t>
    <phoneticPr fontId="6"/>
  </si>
  <si>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5"/>
  </si>
  <si>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6"/>
  </si>
  <si>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6"/>
  </si>
  <si>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</si>
  <si>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5"/>
  </si>
  <si>
    <t>②</t>
    <phoneticPr fontId="6"/>
  </si>
  <si>
    <t>③</t>
    <phoneticPr fontId="6"/>
  </si>
  <si>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5"/>
  </si>
  <si>
    <t>④</t>
    <phoneticPr fontId="6"/>
  </si>
  <si>
    <t>　虐待の防止に関する措置を適切に実施するための担当者（第四号）</t>
    <rPh sb="28" eb="29">
      <t>４</t>
    </rPh>
    <phoneticPr fontId="5"/>
  </si>
  <si>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6"/>
  </si>
  <si>
    <t xml:space="preserve">　費用の額は、平成12年厚生省告示第19号の別表「指定居宅サービス介護給付費単位数表」により算定していますか。
</t>
    <phoneticPr fontId="5"/>
  </si>
  <si>
    <t>　費用の額は、平成27年厚生労働省告示第93号の「厚生労働大臣が定める１単位の単価」に、別表に定める単位数を乗じて算定していますか。</t>
    <rPh sb="14" eb="16">
      <t>ロウドウ</t>
    </rPh>
    <rPh sb="27" eb="29">
      <t>ロウドウ</t>
    </rPh>
    <phoneticPr fontId="5"/>
  </si>
  <si>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5"/>
  </si>
  <si>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5"/>
  </si>
  <si>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5"/>
  </si>
  <si>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5"/>
  </si>
  <si>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5"/>
  </si>
  <si>
    <t>（1） 入浴介助加算(Ⅰ)　４０単位</t>
    <rPh sb="4" eb="8">
      <t>ニュウヨクカイジョ</t>
    </rPh>
    <phoneticPr fontId="5"/>
  </si>
  <si>
    <t>（2） 入浴介助加算(Ⅱ)　５５単位</t>
    <rPh sb="4" eb="8">
      <t>ニュウヨクカイジョ</t>
    </rPh>
    <phoneticPr fontId="5"/>
  </si>
  <si>
    <t>（1）アに掲げる基準に適合すること。</t>
    <phoneticPr fontId="5"/>
  </si>
  <si>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5"/>
  </si>
  <si>
    <t xml:space="preserve">　　なお、この場合の入浴には、利用者の自立生活を
　支援する上で最適と考えられる入浴手法が、部分浴
　（シャワー浴含む）等である場合は、これを含むも
　のとします。
</t>
    <phoneticPr fontId="6"/>
  </si>
  <si>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6"/>
  </si>
  <si>
    <t>（1）　生活機能向上連携加算(Ⅰ) 　１００単位</t>
    <phoneticPr fontId="5"/>
  </si>
  <si>
    <t>（2）　生活機能向上連携加算(Ⅱ) 　２００単位</t>
    <phoneticPr fontId="5"/>
  </si>
  <si>
    <t>生活機能向上連携加算（Ⅰ）の算定上の留意事項</t>
    <phoneticPr fontId="5"/>
  </si>
  <si>
    <t>　生活機能向上連携加算（Ⅱ）</t>
    <phoneticPr fontId="5"/>
  </si>
  <si>
    <t>　生活機能向上連携加算（Ⅰ）</t>
    <phoneticPr fontId="5"/>
  </si>
  <si>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6"/>
  </si>
  <si>
    <t>生活機能向上連携加算（Ⅱ）の算定上の留意事項</t>
    <phoneticPr fontId="5"/>
  </si>
  <si>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5"/>
  </si>
  <si>
    <t>（3）個別機能訓練加算（Ⅱ）　　２０単位</t>
    <phoneticPr fontId="5"/>
  </si>
  <si>
    <t>（1）個別機能訓練加算（Ⅰ）イ　５６単位</t>
    <phoneticPr fontId="5"/>
  </si>
  <si>
    <t>　個別機能訓練加算（Ⅰ）イ</t>
    <phoneticPr fontId="5"/>
  </si>
  <si>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5"/>
  </si>
  <si>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5"/>
  </si>
  <si>
    <t>　個別機能訓練加算（Ⅰ）イを算定している場合に個別機能訓練加算（Ⅰ）ロを算定していませんか。</t>
    <phoneticPr fontId="5"/>
  </si>
  <si>
    <t xml:space="preserve">　個別機能訓練加算（Ⅰ）ロを算定している場合に、個別機能訓練加算（Ⅰ）イを算定していませんんか。
</t>
    <phoneticPr fontId="5"/>
  </si>
  <si>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5"/>
  </si>
  <si>
    <t xml:space="preserve">　個別機能訓練加算（Ⅰ）ロにおいては、合計で２名以上の理学療法士等を配置している時間帯において個別機能訓練を実施した利用者に対してのみ算定することができます。
</t>
    <phoneticPr fontId="5"/>
  </si>
  <si>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6"/>
  </si>
  <si>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6"/>
  </si>
  <si>
    <t>（1）ＡＤＬ維持等加算（Ⅰ）　　３０単位</t>
    <rPh sb="6" eb="8">
      <t>イジ</t>
    </rPh>
    <rPh sb="8" eb="9">
      <t>トウ</t>
    </rPh>
    <phoneticPr fontId="5"/>
  </si>
  <si>
    <t>（2）ＡＤＬ維持等加算（Ⅱ）　　６０単位</t>
    <rPh sb="6" eb="8">
      <t>イジ</t>
    </rPh>
    <rPh sb="8" eb="9">
      <t>トウ</t>
    </rPh>
    <rPh sb="9" eb="11">
      <t>カサン</t>
    </rPh>
    <phoneticPr fontId="5"/>
  </si>
  <si>
    <t>　ＡＤＬ維持等加算（Ⅱ）</t>
    <rPh sb="4" eb="6">
      <t>イジ</t>
    </rPh>
    <rPh sb="6" eb="7">
      <t>トウ</t>
    </rPh>
    <phoneticPr fontId="5"/>
  </si>
  <si>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5"/>
  </si>
  <si>
    <t>（1） 口腔機能向上加算（Ⅰ）　　１５０単位</t>
    <rPh sb="4" eb="6">
      <t>コウクウ</t>
    </rPh>
    <rPh sb="6" eb="8">
      <t>キノウ</t>
    </rPh>
    <rPh sb="8" eb="10">
      <t>コウジョウ</t>
    </rPh>
    <rPh sb="10" eb="12">
      <t>カサン</t>
    </rPh>
    <phoneticPr fontId="5"/>
  </si>
  <si>
    <t>（2） 口腔機能向上加算（Ⅱ）　　１６０単位</t>
    <rPh sb="4" eb="6">
      <t>コウクウ</t>
    </rPh>
    <rPh sb="6" eb="8">
      <t>キノウ</t>
    </rPh>
    <rPh sb="8" eb="10">
      <t>コウジョウ</t>
    </rPh>
    <rPh sb="10" eb="12">
      <t>カサン</t>
    </rPh>
    <phoneticPr fontId="5"/>
  </si>
  <si>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5"/>
  </si>
  <si>
    <t>（1）サービス提供体制強化加算（Ⅰ）　２２単位</t>
    <phoneticPr fontId="5"/>
  </si>
  <si>
    <t>（2）サービス提供体制強化加算（Ⅱ）　１８単位</t>
    <phoneticPr fontId="5"/>
  </si>
  <si>
    <t>（3）サービス提供体制強化加算（Ⅲ）　　６単位</t>
    <phoneticPr fontId="5"/>
  </si>
  <si>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5"/>
  </si>
  <si>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5"/>
  </si>
  <si>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5"/>
  </si>
  <si>
    <t>四　前記一から三に掲げる措置を適切に実施するため
　の担当者を置くこと。</t>
    <rPh sb="0" eb="1">
      <t>ヨン</t>
    </rPh>
    <rPh sb="2" eb="4">
      <t>ゼンキ</t>
    </rPh>
    <rPh sb="4" eb="5">
      <t>イチ</t>
    </rPh>
    <phoneticPr fontId="5"/>
  </si>
  <si>
    <t>虐待の防止のための対策を検討する委員会（第一号）</t>
    <rPh sb="21" eb="22">
      <t>１</t>
    </rPh>
    <phoneticPr fontId="5"/>
  </si>
  <si>
    <t>虐待の防止のための従業者に対する研修（第三号）</t>
    <rPh sb="20" eb="21">
      <t>３</t>
    </rPh>
    <phoneticPr fontId="5"/>
  </si>
  <si>
    <t>虐待の防止のための指針（第二号）</t>
    <rPh sb="13" eb="14">
      <t>２</t>
    </rPh>
    <phoneticPr fontId="5"/>
  </si>
  <si>
    <t xml:space="preserve">ア　電磁的記録による作成は、事業者等の使用に係る
　電子計算機に備えられたファイルに記録する方法ま
　たは磁気ディスク等をもって調製する方法によって
　ください。
</t>
    <phoneticPr fontId="5"/>
  </si>
  <si>
    <t>※</t>
    <phoneticPr fontId="6"/>
  </si>
  <si>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5"/>
  </si>
  <si>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5"/>
  </si>
  <si>
    <t>　ア　通所介護が同時に一定の距離を置いた２つの場
　　所で行われ、これらのサービスの提供が一体的に
　　行われているとはいえない場合</t>
    <rPh sb="3" eb="5">
      <t>ツウショ</t>
    </rPh>
    <phoneticPr fontId="5"/>
  </si>
  <si>
    <t>　イ　午前と午後とで別の利用者に対して通所介護を
　　提供する場合</t>
    <rPh sb="19" eb="21">
      <t>ツウショ</t>
    </rPh>
    <phoneticPr fontId="5"/>
  </si>
  <si>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5"/>
  </si>
  <si>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5"/>
  </si>
  <si>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5"/>
  </si>
  <si>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5"/>
  </si>
  <si>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5"/>
  </si>
  <si>
    <t>　通所介護の単位ごとに、専ら当該通所介護の提供に当たる看護職員を1人以上配置していますか。</t>
    <rPh sb="1" eb="3">
      <t>ツウショ</t>
    </rPh>
    <rPh sb="16" eb="18">
      <t>ツウショ</t>
    </rPh>
    <phoneticPr fontId="5"/>
  </si>
  <si>
    <t>　看護職員については、通所介護事業所の従業者により確保することに加え、病院、診療所、訪問看護ステーションとの連携により確保することも可能です。
　具体的な取扱いは以下のとおりとします。</t>
    <phoneticPr fontId="5"/>
  </si>
  <si>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5"/>
  </si>
  <si>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5"/>
  </si>
  <si>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5"/>
  </si>
  <si>
    <t>　通所介護事業所ごとに、専らその職務に従事する常勤の管理者を置いていますか。</t>
    <rPh sb="1" eb="3">
      <t>ツウショ</t>
    </rPh>
    <rPh sb="3" eb="5">
      <t>カイゴ</t>
    </rPh>
    <phoneticPr fontId="5"/>
  </si>
  <si>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5"/>
  </si>
  <si>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5"/>
  </si>
  <si>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5"/>
  </si>
  <si>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5"/>
  </si>
  <si>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5"/>
  </si>
  <si>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5"/>
  </si>
  <si>
    <t>　同意は、利用者及び通所介護事業者双方の保護の立場から書面によって確認することが望ましいです。</t>
    <rPh sb="10" eb="12">
      <t>ツウショ</t>
    </rPh>
    <phoneticPr fontId="5"/>
  </si>
  <si>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5"/>
  </si>
  <si>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5"/>
  </si>
  <si>
    <t>　サービスの提供に当たっては、サービス担当者会議等を通じて、利用者の心身の状況、その置かれている環境、他の保健医療サービス又は福祉サービスの利用状況等の把握に努めていますか。</t>
    <phoneticPr fontId="5"/>
  </si>
  <si>
    <t xml:space="preserve">　記載すべき事項とは、次にあげるものが考えられます。
ア　通所介護の提供日
イ　サービスの内容
ウ　保険給付の額
エ　その他必要な事項
</t>
    <rPh sb="29" eb="31">
      <t>ツウショ</t>
    </rPh>
    <phoneticPr fontId="5"/>
  </si>
  <si>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5"/>
  </si>
  <si>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5"/>
  </si>
  <si>
    <t>　介護保険給付の対象となる通所介護のサービスと明確に区分されるサービスについては、次のような方法により別の料金設定をして差し支えありません。</t>
    <rPh sb="3" eb="5">
      <t>ホケン</t>
    </rPh>
    <phoneticPr fontId="5"/>
  </si>
  <si>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5"/>
  </si>
  <si>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5"/>
  </si>
  <si>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5"/>
  </si>
  <si>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5"/>
  </si>
  <si>
    <t>　通所介護は、利用者の要介護状態の軽減又は悪化の防止に資するよう、その目標を設定し、計画的に行われていますか。</t>
    <rPh sb="1" eb="3">
      <t>ツウショ</t>
    </rPh>
    <phoneticPr fontId="5"/>
  </si>
  <si>
    <t>　通所介護は、個々の利用者に応じて作成された通所介護計画に基づいて行われるものですが、グループごとにサービス提供が行われることを妨げるものではありません。</t>
    <rPh sb="1" eb="3">
      <t>ツウショ</t>
    </rPh>
    <phoneticPr fontId="5"/>
  </si>
  <si>
    <t>　通所介護の提供に当たっては、懇切丁寧に行うことを旨とし、利用者又はその家族に対し、サ－ビスの提供方法等について、理解しやすいように説明を行っていますか。</t>
    <rPh sb="1" eb="3">
      <t>ツウショ</t>
    </rPh>
    <phoneticPr fontId="5"/>
  </si>
  <si>
    <t>　通所介護の提供に当たっては、介護技術の進歩に対応し、適切な介護技術をもってサ－ビスの提供を行っていますか。</t>
    <rPh sb="1" eb="3">
      <t>ツウショ</t>
    </rPh>
    <phoneticPr fontId="5"/>
  </si>
  <si>
    <t>　通所介護は、常に利用者の心身の状況を的確に把握しつつ、相談援助等の生活指導、機能訓練その他必要なサ－ビスを利用者の希望に添って適切に提供していますか。</t>
    <rPh sb="1" eb="3">
      <t>ツウショ</t>
    </rPh>
    <phoneticPr fontId="5"/>
  </si>
  <si>
    <t>　認知症の状態にある要介護者で、他の要介護者と同じグループとして通所介護を提供することが困難な場合には、必要に応じグループを分けて対応してください。</t>
    <rPh sb="32" eb="34">
      <t>ツウショ</t>
    </rPh>
    <phoneticPr fontId="5"/>
  </si>
  <si>
    <t>　通所介護は、事業所内でサービスを提供することが原則ですが、次に掲げる条件を満たす場合においては、事業所の屋外でサービスを提供することができるものです。</t>
    <rPh sb="1" eb="3">
      <t>ツウショ</t>
    </rPh>
    <phoneticPr fontId="5"/>
  </si>
  <si>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5"/>
  </si>
  <si>
    <t>　利用者が、次のいずれかに該当する場合は、遅滞なく、意見を付してその旨を市町村に通知していますか。</t>
    <phoneticPr fontId="5"/>
  </si>
  <si>
    <t>ア　正当な理由なしに通所介護の利用に関する指
　示に従わないことにより、要介護状態の程度を増進
　させたと認められるとき</t>
    <rPh sb="10" eb="12">
      <t>ツウショ</t>
    </rPh>
    <phoneticPr fontId="5"/>
  </si>
  <si>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5"/>
  </si>
  <si>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5"/>
  </si>
  <si>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5"/>
  </si>
  <si>
    <t>　エの「通所介護の利用定員」は、同時に通所介護の提供を受けることができる利用者の数の上限をいうものです。</t>
    <rPh sb="4" eb="6">
      <t>ツウショ</t>
    </rPh>
    <phoneticPr fontId="5"/>
  </si>
  <si>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5"/>
  </si>
  <si>
    <t>　キの「サービス利用に当たっての留意事項」は、利用者が通所介護の提供を受ける際に、利用者側が留意すべき事項（機能訓練室を利用する際の注意事項等）を指すものです。</t>
    <phoneticPr fontId="5"/>
  </si>
  <si>
    <t xml:space="preserve">　利用者に対して適切な通所介護を提供できるよう、事業所ごとに、通所介護従業者の勤務体制を定めていますか。
</t>
    <rPh sb="11" eb="13">
      <t>ツウショ</t>
    </rPh>
    <rPh sb="13" eb="15">
      <t>カイゴ</t>
    </rPh>
    <phoneticPr fontId="5"/>
  </si>
  <si>
    <t>　原則として月ごとの勤務表を作成し、従業者の日々の勤務時間、常勤・非常勤の別、専従の生活相談員、看護職員、介護職員及び機能訓練指導員の配置、管理者との兼務関係等を明確にしてください。</t>
    <phoneticPr fontId="5"/>
  </si>
  <si>
    <t>　当該事業所の従業者とは、雇用契約、労働者派遣法に規定する労働者派遣契約その他の契約により、当該事業所の管理者の指揮命令下にある従業者を指します。</t>
    <phoneticPr fontId="5"/>
  </si>
  <si>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5"/>
  </si>
  <si>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5"/>
  </si>
  <si>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5"/>
  </si>
  <si>
    <t>二　当該事業所における感染症の予
　防及びまん延の防止のための指針を整備すること。</t>
    <phoneticPr fontId="5"/>
  </si>
  <si>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5"/>
  </si>
  <si>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5"/>
  </si>
  <si>
    <t>　利用者からの苦情に関して、市町村等が派遣する者が相談及び援助を行う事業その他の市町村が実施する事業に協力するよう努めていますか。</t>
    <phoneticPr fontId="5"/>
  </si>
  <si>
    <t>　事業所の所在する建物と同一の建物に居住する利用者に対して通所介護を提供する場合には、当該建物に居住する利用者以外の者に対しても通所介護の提供を行うよう努めていますか。</t>
    <phoneticPr fontId="5"/>
  </si>
  <si>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5"/>
  </si>
  <si>
    <t>　従業者であった者が、正当な理由がなく、その業務上知り得た利用者又はその家族の秘密を漏らすことがないよう、必要な措置を講じていますか。</t>
    <phoneticPr fontId="5"/>
  </si>
  <si>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5"/>
  </si>
  <si>
    <t>　虐待の発生又はその再発を防止するため、次の各号に掲げる措置を講じていますか。</t>
    <phoneticPr fontId="5"/>
  </si>
  <si>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5"/>
  </si>
  <si>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5"/>
  </si>
  <si>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5"/>
  </si>
  <si>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5"/>
  </si>
  <si>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5"/>
  </si>
  <si>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5"/>
  </si>
  <si>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5"/>
  </si>
  <si>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5"/>
  </si>
  <si>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6"/>
  </si>
  <si>
    <t>　　また、当該利用者の居宅を訪問し評価した者が、
　通所介護事業所の従業者以外の者である場合は、書
　面等を活用し、十分な情報共有を行うよう留意して
　ください。</t>
    <phoneticPr fontId="6"/>
  </si>
  <si>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5"/>
  </si>
  <si>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5"/>
  </si>
  <si>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5"/>
  </si>
  <si>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5"/>
  </si>
  <si>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5"/>
  </si>
  <si>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5"/>
  </si>
  <si>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5"/>
  </si>
  <si>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5"/>
  </si>
  <si>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5"/>
  </si>
  <si>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6"/>
  </si>
  <si>
    <t>　通所介護事業所の看護職員が当該加算に係る理学療法士等の職務に従事する場合に、当該職務の時間を、通所介護事業所における看護職員としての人員基準の算定に含めていませんか。</t>
    <phoneticPr fontId="5"/>
  </si>
  <si>
    <t>　通所介護事業所の看護職員が当該加算に係る機能訓練指導員の職務に従事する場合に、当該職務の時間を、指定通所介護事業所における看護職員としての人員基準の算定に含めていませんか。</t>
    <phoneticPr fontId="5"/>
  </si>
  <si>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5"/>
  </si>
  <si>
    <t xml:space="preserve">　個別機能訓練加算（Ⅰ）イ又はロと中重度者ケア体制加算を併算定する場合、中重度者ケア体制加算を算定するにあたっての人員配置に係る要件は、
</t>
    <phoneticPr fontId="5"/>
  </si>
  <si>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6"/>
  </si>
  <si>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6"/>
  </si>
  <si>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5"/>
  </si>
  <si>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5"/>
  </si>
  <si>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5"/>
  </si>
  <si>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5"/>
  </si>
  <si>
    <t>②　上記①に掲げる方法は、利用申込者又はその家族
　がファイルへの記録を出力することによる文書を作
　成することができるものでなければなりません。</t>
    <rPh sb="2" eb="4">
      <t>ジョウキ</t>
    </rPh>
    <phoneticPr fontId="5"/>
  </si>
  <si>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5"/>
  </si>
  <si>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5"/>
  </si>
  <si>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5"/>
  </si>
  <si>
    <t>　被保険者証に、認定審査会の意見が記載されているときは、当該認定審査会の意見に配慮してサービスを提供するように努めていますか。</t>
    <rPh sb="28" eb="29">
      <t>トウ</t>
    </rPh>
    <phoneticPr fontId="5"/>
  </si>
  <si>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5"/>
  </si>
  <si>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5"/>
  </si>
  <si>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5"/>
  </si>
  <si>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5"/>
  </si>
  <si>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5"/>
  </si>
  <si>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5"/>
  </si>
  <si>
    <t xml:space="preserve">　当該事業所の従業者によってサービスを提供していますか。
</t>
    <phoneticPr fontId="5"/>
  </si>
  <si>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5"/>
  </si>
  <si>
    <t xml:space="preserve">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5"/>
  </si>
  <si>
    <t>　従業者は、正当な理由がなく、その業務上知り得た利用者又はその家族の秘密を漏らすことがないよう対策を講じていますか。</t>
    <phoneticPr fontId="5"/>
  </si>
  <si>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5"/>
  </si>
  <si>
    <t xml:space="preserve">  苦情を受け付けた場合には、当該苦情の受付日、その内容等を記録していますか。
</t>
    <phoneticPr fontId="5"/>
  </si>
  <si>
    <t xml:space="preserve">  国民健康保険団体連合会からの求めがあった場合には、上記⑤の改善の内容を報告していますか。</t>
    <rPh sb="27" eb="29">
      <t>ジョウキ</t>
    </rPh>
    <phoneticPr fontId="5"/>
  </si>
  <si>
    <t xml:space="preserve">　事業所ごとに経理を区分するとともに、通所介護の事業の会計とその他の事業の会計を区分していますか。
</t>
    <rPh sb="19" eb="21">
      <t>ツウショ</t>
    </rPh>
    <rPh sb="21" eb="23">
      <t>カイゴ</t>
    </rPh>
    <phoneticPr fontId="5"/>
  </si>
  <si>
    <t>イ　電磁的方法による同意は、例えば電子メールによ
　り利用者等が同意の意思表示をした場合等が考えら
　れます。</t>
    <phoneticPr fontId="6"/>
  </si>
  <si>
    <t>ウ　電磁的方法による締結は、利用者等・事業者等の
　間　の契約関係を明確にする観点から、書面におけ
　る署名又は記名・押印に代えて、電子署名を活用す
　ることが望ましいです。</t>
    <phoneticPr fontId="6"/>
  </si>
  <si>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6"/>
  </si>
  <si>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5"/>
  </si>
  <si>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5"/>
  </si>
  <si>
    <t>　上記⑧の評価の結果を当該利用者を担当する介護支援専門員や主治の医師に対して情報提供していますか。</t>
    <rPh sb="1" eb="3">
      <t>ジョウキ</t>
    </rPh>
    <rPh sb="5" eb="7">
      <t>ヒョウカ</t>
    </rPh>
    <phoneticPr fontId="5"/>
  </si>
  <si>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5"/>
  </si>
  <si>
    <t>　上記⑦の評価の結果について、当該利用者を担当する介護支援専門員や主治の医師、主治の歯科医師に対して情報提供していますか。</t>
    <rPh sb="1" eb="3">
      <t>ジョウキ</t>
    </rPh>
    <rPh sb="5" eb="7">
      <t>ヒョウカ</t>
    </rPh>
    <phoneticPr fontId="5"/>
  </si>
  <si>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5"/>
  </si>
  <si>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5"/>
  </si>
  <si>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6"/>
  </si>
  <si>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5"/>
  </si>
  <si>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6"/>
  </si>
  <si>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5"/>
  </si>
  <si>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6"/>
  </si>
  <si>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5"/>
  </si>
  <si>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6"/>
  </si>
  <si>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5"/>
  </si>
  <si>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6"/>
  </si>
  <si>
    <t>　　なお、アとイにおける「密接かつ適切な連携」と
　は、通所介護事業所へ駆けつけることができる
　体制や適切な指示ができる連絡体制などを確保する
　ことです。</t>
    <phoneticPr fontId="6"/>
  </si>
  <si>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6"/>
  </si>
  <si>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5"/>
  </si>
  <si>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5"/>
  </si>
  <si>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6"/>
  </si>
  <si>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5"/>
  </si>
  <si>
    <t>　また、居宅介護支援事業者に関する情報を提供することその他の法定代理受領サービスを行うために必要な援助を行っていますか。　　　　　　　　　　　　　　　　　</t>
    <phoneticPr fontId="6"/>
  </si>
  <si>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6"/>
  </si>
  <si>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6"/>
  </si>
  <si>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6"/>
  </si>
  <si>
    <t xml:space="preserve">ウ　その他、電磁的記録により行うことができるとさ
　れているものは、ア及びイに準じた方法によってく
　ださい。
</t>
    <phoneticPr fontId="6"/>
  </si>
  <si>
    <t>※　イ、ウでは、「押印についてのＱ＆Ａ（令和2年6
　月19日内閣府・法務省・経済産業省）」を参考にし
　てください。</t>
    <phoneticPr fontId="6"/>
  </si>
  <si>
    <t>イ　看護職員又は介護職員の員数が、指定居宅サービ
　ス等の事業の人員、設備及び運営に関する基準（平
　成11年厚生省令第37号）第９３条に定める員数に満
　たない場合</t>
    <phoneticPr fontId="6"/>
  </si>
  <si>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5"/>
  </si>
  <si>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5"/>
  </si>
  <si>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6"/>
  </si>
  <si>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6"/>
  </si>
  <si>
    <t xml:space="preserve">　ただし、次に掲げるいずれかの加算を算定している場合においては、次に掲げるその他の加算は算定しません。
</t>
    <phoneticPr fontId="6"/>
  </si>
  <si>
    <t>　また、個別機能訓練加算を算定している場合、生活機能向上連携加算（Ⅰ）は算定せず、生活機能向上連携加算（Ⅱ）は１月につき１００単位を所定単位数に加算します。</t>
    <phoneticPr fontId="6"/>
  </si>
  <si>
    <t xml:space="preserve">　次に掲げる基準のいずれにも適合すること。
</t>
    <phoneticPr fontId="5"/>
  </si>
  <si>
    <t>（2） ア（2）から（5）までに掲げる基準のいずれに
　　も適合すること。</t>
    <phoneticPr fontId="6"/>
  </si>
  <si>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6"/>
  </si>
  <si>
    <t xml:space="preserve">　次に掲げる基準のいずれにも適合すること。
（1）ア（1）から（5）まで又はイ（1）及び（2）に
　 掲げる基準に適合すること。
</t>
    <phoneticPr fontId="5"/>
  </si>
  <si>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6"/>
  </si>
  <si>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6"/>
  </si>
  <si>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5"/>
  </si>
  <si>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6"/>
  </si>
  <si>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5"/>
  </si>
  <si>
    <t xml:space="preserve">ア 口腔スクリーニング
 ａ 硬いものを避け、柔らかいものばかりを中心に食
  べる者
 ｂ 入れ歯を使っている者
 ｃ むせやすい者
</t>
    <phoneticPr fontId="6"/>
  </si>
  <si>
    <t>イ　必要に応じて通所介護計画を見直すなど、通所介
　護の提供に当たって、アに規定する情報その他通所
　介護を適切かつ有効に提供するために必要な情報を
　活用していること。</t>
    <phoneticPr fontId="6"/>
  </si>
  <si>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5"/>
  </si>
  <si>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6"/>
  </si>
  <si>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6"/>
  </si>
  <si>
    <t>準用(平11老企25第3の1の3(25)①）</t>
    <phoneticPr fontId="6"/>
  </si>
  <si>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5"/>
  </si>
  <si>
    <t>　消火設備その他の非常災害に際して必要な設備
（共生型通所介護は第４の５のとおり）2</t>
    <phoneticPr fontId="5"/>
  </si>
  <si>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5"/>
  </si>
  <si>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5"/>
  </si>
  <si>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5"/>
  </si>
  <si>
    <t xml:space="preserve">②　送迎時に居宅内の介助等を行う者が次のいずれか
　の者である場合
</t>
    <phoneticPr fontId="6"/>
  </si>
  <si>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6"/>
  </si>
  <si>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5"/>
  </si>
  <si>
    <t>　・（看護職員の算定式）
　　　サービス提供日に配置された延べ人数
　　　÷サービス提供日数＜０．９
　・（介護職員の算定式）
　　　当該月に配置された職員の勤務延時間数
　　　÷当該月に配置すべき職員の勤務延時間数
　　　＜０．９</t>
    <phoneticPr fontId="6"/>
  </si>
  <si>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5"/>
  </si>
  <si>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6"/>
  </si>
  <si>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5"/>
  </si>
  <si>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5"/>
  </si>
  <si>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6"/>
  </si>
  <si>
    <t xml:space="preserve">   厚生労働大臣が定める基準</t>
    <phoneticPr fontId="5"/>
  </si>
  <si>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5"/>
  </si>
  <si>
    <t>（1）口腔・栄養スクリーニング加算（Ⅰ）２０単位</t>
    <phoneticPr fontId="5"/>
  </si>
  <si>
    <t>（2）口腔・栄養スクリーニング加算（Ⅱ）　５単位</t>
    <phoneticPr fontId="5"/>
  </si>
  <si>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6"/>
  </si>
  <si>
    <t xml:space="preserve">（3）定員超過利用・人員基準欠如に該当していない
   こと。
</t>
    <phoneticPr fontId="5"/>
  </si>
  <si>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5"/>
  </si>
  <si>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6"/>
  </si>
  <si>
    <t xml:space="preserve">（2）次に掲げる基準のいずれにも適合すること。
    a  口腔・栄養スクリーニング加算（Ⅰ）の（2）
     及び（3）に掲げる基準に適合すること。
</t>
    <phoneticPr fontId="5"/>
  </si>
  <si>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6"/>
  </si>
  <si>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5"/>
  </si>
  <si>
    <t>（1）言語聴覚士、歯科衛生士又は看護職員を１名以
　 上配置していること。</t>
    <rPh sb="22" eb="23">
      <t>メイ</t>
    </rPh>
    <phoneticPr fontId="5"/>
  </si>
  <si>
    <t>（3）利用者ごとの口腔機能改善管理指導計画に従い
   言語聴覚士、歯科衛生士又は看護職員が口腔機能
   向上サービスを行っているとともに、利用者の口
   腔機能を定期的に記録していること。</t>
    <phoneticPr fontId="5"/>
  </si>
  <si>
    <t>（4）利用者ごとの口腔機能改善管理指導計画の進捗
   状況を定期的に評価すること。</t>
    <phoneticPr fontId="5"/>
  </si>
  <si>
    <t>（5）定員超過利用・人員基準欠如に該当していない
   こと。
　</t>
    <rPh sb="5" eb="7">
      <t>チョウカ</t>
    </rPh>
    <rPh sb="7" eb="9">
      <t>リヨウ</t>
    </rPh>
    <rPh sb="14" eb="16">
      <t>ケツジョ</t>
    </rPh>
    <rPh sb="17" eb="19">
      <t>ガイトウ</t>
    </rPh>
    <phoneticPr fontId="5"/>
  </si>
  <si>
    <t>（2）利用者の口腔機能を利用開始時に把握し、言語
   聴覚士、歯科衛生士、看護職員、介護職員、生活
   相談員その他の職種の者が共同して、利用者ごと
   の口腔機能改善管理指導計画を作成しているこ
   と。</t>
    <phoneticPr fontId="5"/>
  </si>
  <si>
    <t>　次に掲げる事業の運営についての重要事項に関する規程（以下｢運営規程」という。）を定めています
か。</t>
    <phoneticPr fontId="5"/>
  </si>
  <si>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6"/>
  </si>
  <si>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6"/>
  </si>
  <si>
    <t>（2）機能訓練指導員等が共同して、利用者ごとに個
   機能訓練計画を作成し、当該計画に基づき、理学
   療法士等が計画的に機能訓練を行っていること。</t>
    <phoneticPr fontId="5"/>
  </si>
  <si>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5"/>
  </si>
  <si>
    <t>（5）定員超過利用・人員基準欠如に該当していない
   こと。</t>
    <phoneticPr fontId="5"/>
  </si>
  <si>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5"/>
  </si>
  <si>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5"/>
  </si>
  <si>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5"/>
  </si>
  <si>
    <t>（1）ア（1）から（5）までに掲げる基準のいずれに
   も適合すること。</t>
    <phoneticPr fontId="5"/>
  </si>
  <si>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5"/>
  </si>
  <si>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6"/>
  </si>
  <si>
    <t>(1)通所介護事業所の介護職員の総数のうち介護福祉士
 の占める割合が100分の50以上であること。
(2)定員超過利用･人員基準欠如に該当していないこと。</t>
    <phoneticPr fontId="6"/>
  </si>
  <si>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6"/>
  </si>
  <si>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5"/>
  </si>
  <si>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6"/>
  </si>
  <si>
    <t>平11老企25
第2の2の(1)</t>
    <phoneticPr fontId="5"/>
  </si>
  <si>
    <t>平11老企25
第2の2の(4)</t>
    <phoneticPr fontId="5"/>
  </si>
  <si>
    <t>平11老企25
第3の6の1(1)①</t>
    <phoneticPr fontId="5"/>
  </si>
  <si>
    <t>平11老企25
第3の6の1(1)②</t>
    <phoneticPr fontId="5"/>
  </si>
  <si>
    <t>平11老企25
第3の6の1(1)③</t>
    <phoneticPr fontId="5"/>
  </si>
  <si>
    <t>平11老企25
第3の6の1(1)⑦</t>
    <phoneticPr fontId="5"/>
  </si>
  <si>
    <t>平11老企25
第3の6の1(1)⑧</t>
    <phoneticPr fontId="5"/>
  </si>
  <si>
    <t>平11老企25
第3の6の1(2)</t>
    <phoneticPr fontId="5"/>
  </si>
  <si>
    <t>平11老企25
第3の6の1(1)④</t>
    <phoneticPr fontId="5"/>
  </si>
  <si>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5"/>
  </si>
  <si>
    <t>平11老企25
第3の6の1(1)⑥</t>
    <phoneticPr fontId="5"/>
  </si>
  <si>
    <t>平11老企25
第3の6の1(1)⑤</t>
    <phoneticPr fontId="5"/>
  </si>
  <si>
    <t>平11老企25
第3の6の1(1)⑤
平24.3.16Ｑ＆Ａ問65</t>
    <rPh sb="19" eb="20">
      <t>ヘイ</t>
    </rPh>
    <rPh sb="30" eb="31">
      <t>トイ</t>
    </rPh>
    <phoneticPr fontId="5"/>
  </si>
  <si>
    <t>平11老企25
第3の6の1(3)</t>
    <rPh sb="8" eb="9">
      <t>ダイ</t>
    </rPh>
    <phoneticPr fontId="5"/>
  </si>
  <si>
    <t>平11老企25
第3の6の1(3)</t>
    <phoneticPr fontId="5"/>
  </si>
  <si>
    <t>平11老企25
第3の6の4(1)①</t>
    <rPh sb="8" eb="9">
      <t>ダイ</t>
    </rPh>
    <phoneticPr fontId="5"/>
  </si>
  <si>
    <t>平11老企25
第3の6の4(1)②</t>
    <rPh sb="8" eb="9">
      <t>ダイ</t>
    </rPh>
    <phoneticPr fontId="5"/>
  </si>
  <si>
    <t>平11老企25
第3の6の2(4)</t>
    <rPh sb="8" eb="9">
      <t>ダイ</t>
    </rPh>
    <phoneticPr fontId="5"/>
  </si>
  <si>
    <t>平11老企25
第3の6の2(2)</t>
    <phoneticPr fontId="5"/>
  </si>
  <si>
    <t>平11老企25
第3の6の2(3)</t>
    <phoneticPr fontId="5"/>
  </si>
  <si>
    <t>平11老企25
第3の6の4(2)</t>
    <rPh sb="8" eb="9">
      <t>ダイ</t>
    </rPh>
    <phoneticPr fontId="5"/>
  </si>
  <si>
    <t>準用(平11老企 25第3の1の3
(2））</t>
    <phoneticPr fontId="5"/>
  </si>
  <si>
    <t>準用(平11老企 25第3の1の3(3)）</t>
    <phoneticPr fontId="5"/>
  </si>
  <si>
    <t xml:space="preserve">準用（平11老企25第3の1の3(8)
</t>
    <rPh sb="0" eb="2">
      <t>ジュンヨウ</t>
    </rPh>
    <phoneticPr fontId="5"/>
  </si>
  <si>
    <t>準用(平11老企25第3の1の3(10)①）</t>
    <rPh sb="0" eb="2">
      <t>ジュンヨウ</t>
    </rPh>
    <rPh sb="3" eb="4">
      <t>ヘイ</t>
    </rPh>
    <rPh sb="6" eb="7">
      <t>ロウ</t>
    </rPh>
    <rPh sb="7" eb="8">
      <t>キ</t>
    </rPh>
    <phoneticPr fontId="5"/>
  </si>
  <si>
    <t>準用(平11老企25第3の1の3
(10)②）</t>
    <phoneticPr fontId="5"/>
  </si>
  <si>
    <t>準用(平11老企 25第3の1の3
(10)②）</t>
    <phoneticPr fontId="5"/>
  </si>
  <si>
    <t>準用(平11老企25第3の1の3
(11)①）</t>
    <phoneticPr fontId="5"/>
  </si>
  <si>
    <t>準用(平11老企25第3の1の3
(11)②）</t>
    <phoneticPr fontId="5"/>
  </si>
  <si>
    <t xml:space="preserve">準用(平11老企 25第3の1の3
(11)②）
</t>
    <phoneticPr fontId="5"/>
  </si>
  <si>
    <t>平11老企25
第3の6の3(1)②</t>
    <phoneticPr fontId="5"/>
  </si>
  <si>
    <t>平11老企25
第3の6の3(2)①</t>
    <rPh sb="0" eb="1">
      <t>ヘイ</t>
    </rPh>
    <rPh sb="3" eb="4">
      <t>ロウ</t>
    </rPh>
    <rPh sb="4" eb="5">
      <t>キ</t>
    </rPh>
    <rPh sb="8" eb="9">
      <t>ダイ</t>
    </rPh>
    <phoneticPr fontId="5"/>
  </si>
  <si>
    <t>平11老企25
第3の6の3(2)②</t>
    <phoneticPr fontId="5"/>
  </si>
  <si>
    <t>平11老企25
第3の6の3(3)①</t>
    <phoneticPr fontId="5"/>
  </si>
  <si>
    <t>平11老企25
第3の6の3(3)②</t>
    <phoneticPr fontId="5"/>
  </si>
  <si>
    <t>平11老企25
第3の6の3(3)③</t>
    <phoneticPr fontId="5"/>
  </si>
  <si>
    <t>平11老企25
第3の6の3(3)④</t>
    <phoneticPr fontId="5"/>
  </si>
  <si>
    <t>平11老企25
第3の6の3(3)⑤</t>
    <phoneticPr fontId="5"/>
  </si>
  <si>
    <t>平11老企25
第3の6の3(3)⑥</t>
    <phoneticPr fontId="5"/>
  </si>
  <si>
    <t>準用(平11老企25第3の1の3
(15)）</t>
    <phoneticPr fontId="5"/>
  </si>
  <si>
    <t>準用(平11老企25第3の1の3(19)①)</t>
    <rPh sb="10" eb="11">
      <t>ダイ</t>
    </rPh>
    <phoneticPr fontId="5"/>
  </si>
  <si>
    <t>平11老企25
第3の6の3(4)①</t>
    <phoneticPr fontId="5"/>
  </si>
  <si>
    <t>平11老企25
第3の6の3(4)②</t>
    <phoneticPr fontId="5"/>
  </si>
  <si>
    <t>平11老企25
第3の6の4(4)</t>
    <phoneticPr fontId="5"/>
  </si>
  <si>
    <t>平11老企25
第3の6の3(4)③
準用(平11老企
25第3の1の3(19)③）</t>
    <phoneticPr fontId="5"/>
  </si>
  <si>
    <t>準用(平11老企 25第3の1の3
(18)④）</t>
    <phoneticPr fontId="5"/>
  </si>
  <si>
    <t>平11老企25第3の6の3(4)④</t>
    <phoneticPr fontId="5"/>
  </si>
  <si>
    <t>平11老企25
第3の6の3(4)⑤</t>
    <phoneticPr fontId="5"/>
  </si>
  <si>
    <t>平11老企25
第3の6の3(5)①</t>
    <phoneticPr fontId="5"/>
  </si>
  <si>
    <t>平11老企25
第3の6の3(5)②</t>
    <phoneticPr fontId="5"/>
  </si>
  <si>
    <t>準用
（平11老企25
第3の2の3(6)③）</t>
    <rPh sb="0" eb="2">
      <t>ジュンヨウ</t>
    </rPh>
    <phoneticPr fontId="5"/>
  </si>
  <si>
    <t>準用
（平11老企25
第3の1の3(21)④）</t>
    <rPh sb="0" eb="2">
      <t>ジュンヨウ</t>
    </rPh>
    <phoneticPr fontId="5"/>
  </si>
  <si>
    <t>平11老企25
第3の6の3(6)①</t>
    <phoneticPr fontId="5"/>
  </si>
  <si>
    <t>平11老企25
第3の6の3(7)</t>
    <phoneticPr fontId="5"/>
  </si>
  <si>
    <t>平11老企25
第3の6の3(8)①イ</t>
    <phoneticPr fontId="5"/>
  </si>
  <si>
    <t>平11老企25
第3の6の3(8)①ロ</t>
    <phoneticPr fontId="5"/>
  </si>
  <si>
    <t>平11老企25
第3の6の3(8)①ハ</t>
    <phoneticPr fontId="5"/>
  </si>
  <si>
    <t>平11老企25
第3の6の3(9)①</t>
    <phoneticPr fontId="5"/>
  </si>
  <si>
    <t>平11老企25
第3の6の3(9)②</t>
    <phoneticPr fontId="5"/>
  </si>
  <si>
    <t>準用(平11老企25第3の1の3(29)②</t>
    <rPh sb="0" eb="2">
      <t>ジュンヨウ</t>
    </rPh>
    <rPh sb="3" eb="4">
      <t>ヒラ</t>
    </rPh>
    <phoneticPr fontId="5"/>
  </si>
  <si>
    <t>準用(平11老企 25第3の1の3(24))</t>
    <phoneticPr fontId="5"/>
  </si>
  <si>
    <t>準用(平11老企
25第3の1の3(24)①)</t>
    <phoneticPr fontId="5"/>
  </si>
  <si>
    <t>平11厚令37第105条
準用(第32条第2項)</t>
    <phoneticPr fontId="6"/>
  </si>
  <si>
    <t>準用(平11老企25　第3の1の3(24)②)</t>
    <phoneticPr fontId="5"/>
  </si>
  <si>
    <t>準用(平11老企25第3の1の3(25)②）</t>
    <phoneticPr fontId="5"/>
  </si>
  <si>
    <t xml:space="preserve">準用(平11老企
25第3の1の3
(25)③）
</t>
    <phoneticPr fontId="5"/>
  </si>
  <si>
    <t>準用(平11老企
25第3の1の3(28)①）</t>
    <phoneticPr fontId="5"/>
  </si>
  <si>
    <t>準用(平11老企
25第3の1の3
(28)②）</t>
    <phoneticPr fontId="5"/>
  </si>
  <si>
    <t>平11老企25
第3の6の3(10)①</t>
    <phoneticPr fontId="5"/>
  </si>
  <si>
    <t>平11老企25
第3の6の3(10)②</t>
    <phoneticPr fontId="5"/>
  </si>
  <si>
    <t>平11老企25
第3の6の3(10)③</t>
    <phoneticPr fontId="5"/>
  </si>
  <si>
    <t>平11老企25第3の6の3(11)準用（平11老企25
第3の1の3(31))</t>
    <phoneticPr fontId="5"/>
  </si>
  <si>
    <t>平11老企25
第3の6の3(12)</t>
    <phoneticPr fontId="5"/>
  </si>
  <si>
    <t>平11老企25
第5の1</t>
    <phoneticPr fontId="5"/>
  </si>
  <si>
    <t>平11老企25
第3の6の4(6)</t>
    <phoneticPr fontId="5"/>
  </si>
  <si>
    <t>平12厚告19
第1号</t>
    <phoneticPr fontId="5"/>
  </si>
  <si>
    <t>平12厚告19
第2号</t>
    <phoneticPr fontId="5"/>
  </si>
  <si>
    <t>平12厚告19
第3号</t>
    <phoneticPr fontId="5"/>
  </si>
  <si>
    <t>平27厚労告96
第5号</t>
    <phoneticPr fontId="5"/>
  </si>
  <si>
    <t>平12老企36
第2の7(4)①</t>
    <phoneticPr fontId="5"/>
  </si>
  <si>
    <t>平12老企36
第2の7(4)②</t>
    <phoneticPr fontId="5"/>
  </si>
  <si>
    <t>平12老企36
第2の7(4)③</t>
    <phoneticPr fontId="5"/>
  </si>
  <si>
    <t>平12老企36
第2の7(4)④</t>
    <phoneticPr fontId="5"/>
  </si>
  <si>
    <t>平12老企36
第2の7(1)</t>
    <phoneticPr fontId="5"/>
  </si>
  <si>
    <t xml:space="preserve">平12老企36
第2の7(1)
</t>
    <phoneticPr fontId="5"/>
  </si>
  <si>
    <t>平12厚告27
第1号</t>
    <phoneticPr fontId="5"/>
  </si>
  <si>
    <t>平27厚労告95
第15号</t>
    <rPh sb="9" eb="10">
      <t>ダイ</t>
    </rPh>
    <rPh sb="12" eb="13">
      <t>ゴウ</t>
    </rPh>
    <phoneticPr fontId="5"/>
  </si>
  <si>
    <t>平27厚労告95
第15の2号</t>
    <rPh sb="9" eb="10">
      <t>ダイ</t>
    </rPh>
    <rPh sb="14" eb="15">
      <t>ゴウ</t>
    </rPh>
    <phoneticPr fontId="5"/>
  </si>
  <si>
    <t>平27厚労告95
第16号</t>
    <phoneticPr fontId="5"/>
  </si>
  <si>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5"/>
  </si>
  <si>
    <t xml:space="preserve">平27厚労告95
第16の2号
</t>
    <phoneticPr fontId="5"/>
  </si>
  <si>
    <t xml:space="preserve">平27厚労告95
第17号
</t>
    <rPh sb="12" eb="13">
      <t>ゴウ</t>
    </rPh>
    <phoneticPr fontId="5"/>
  </si>
  <si>
    <t>平27厚労告94
第16号</t>
    <rPh sb="9" eb="10">
      <t>ダイ</t>
    </rPh>
    <rPh sb="12" eb="13">
      <t>ゴウ</t>
    </rPh>
    <phoneticPr fontId="5"/>
  </si>
  <si>
    <t>平27厚労告95
第18号</t>
    <rPh sb="0" eb="1">
      <t>ヘイ</t>
    </rPh>
    <rPh sb="3" eb="4">
      <t>コウ</t>
    </rPh>
    <rPh sb="4" eb="5">
      <t>ロウ</t>
    </rPh>
    <rPh sb="5" eb="6">
      <t>コク</t>
    </rPh>
    <rPh sb="9" eb="10">
      <t>ダイ</t>
    </rPh>
    <rPh sb="12" eb="13">
      <t>ゴウ</t>
    </rPh>
    <phoneticPr fontId="5"/>
  </si>
  <si>
    <t>平27厚労告95
第18号の2</t>
    <rPh sb="12" eb="13">
      <t>ゴウ</t>
    </rPh>
    <phoneticPr fontId="5"/>
  </si>
  <si>
    <t>平27厚労告95
第19号</t>
    <rPh sb="12" eb="13">
      <t>ゴウ</t>
    </rPh>
    <phoneticPr fontId="5"/>
  </si>
  <si>
    <t>平27厚労告95
第19の2号</t>
    <rPh sb="0" eb="1">
      <t>ヘイ</t>
    </rPh>
    <rPh sb="3" eb="4">
      <t>コウ</t>
    </rPh>
    <rPh sb="4" eb="5">
      <t>ロウ</t>
    </rPh>
    <rPh sb="5" eb="6">
      <t>コク</t>
    </rPh>
    <rPh sb="9" eb="10">
      <t>ダイ</t>
    </rPh>
    <rPh sb="14" eb="15">
      <t>ゴウ</t>
    </rPh>
    <phoneticPr fontId="5"/>
  </si>
  <si>
    <t xml:space="preserve">平27厚労告95
第20号
</t>
    <rPh sb="12" eb="13">
      <t>ゴウ</t>
    </rPh>
    <phoneticPr fontId="5"/>
  </si>
  <si>
    <t xml:space="preserve">平27厚労告95
第23号
</t>
    <rPh sb="4" eb="5">
      <t>ロウ</t>
    </rPh>
    <rPh sb="12" eb="13">
      <t>ゴウ</t>
    </rPh>
    <phoneticPr fontId="5"/>
  </si>
  <si>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5"/>
  </si>
  <si>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5"/>
  </si>
  <si>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5"/>
  </si>
  <si>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5"/>
  </si>
  <si>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5"/>
  </si>
  <si>
    <r>
      <t>　利用定員を超えて通所介護の提供を行っていませんか</t>
    </r>
    <r>
      <rPr>
        <sz val="10"/>
        <rFont val="ＭＳ 明朝"/>
        <family val="1"/>
        <charset val="128"/>
      </rPr>
      <t>。</t>
    </r>
    <rPh sb="9" eb="11">
      <t>ツウショ</t>
    </rPh>
    <phoneticPr fontId="5"/>
  </si>
  <si>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5"/>
  </si>
  <si>
    <r>
      <t>　</t>
    </r>
    <r>
      <rPr>
        <b/>
        <sz val="11"/>
        <rFont val="ＭＳ 明朝"/>
        <family val="1"/>
        <charset val="128"/>
      </rPr>
      <t>厚生労働大臣が定める基準</t>
    </r>
    <phoneticPr fontId="5"/>
  </si>
  <si>
    <r>
      <t>　</t>
    </r>
    <r>
      <rPr>
        <b/>
        <sz val="11"/>
        <rFont val="ＭＳ 明朝"/>
        <family val="1"/>
        <charset val="128"/>
      </rPr>
      <t>ＡＤＬ維持等加算（Ⅰ）</t>
    </r>
    <rPh sb="4" eb="6">
      <t>イジ</t>
    </rPh>
    <rPh sb="6" eb="7">
      <t>トウ</t>
    </rPh>
    <phoneticPr fontId="5"/>
  </si>
  <si>
    <r>
      <t>　</t>
    </r>
    <r>
      <rPr>
        <b/>
        <sz val="11"/>
        <rFont val="ＭＳ 明朝"/>
        <family val="1"/>
        <charset val="128"/>
      </rPr>
      <t>栄養改善加算を算定できる利用者</t>
    </r>
    <phoneticPr fontId="5"/>
  </si>
  <si>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5"/>
  </si>
  <si>
    <r>
      <t>　</t>
    </r>
    <r>
      <rPr>
        <b/>
        <sz val="11"/>
        <rFont val="ＭＳ 明朝"/>
        <family val="1"/>
        <charset val="128"/>
      </rPr>
      <t>栄養改善サービスの提供の手順</t>
    </r>
    <rPh sb="13" eb="15">
      <t>テジュン</t>
    </rPh>
    <phoneticPr fontId="5"/>
  </si>
  <si>
    <r>
      <t>　</t>
    </r>
    <r>
      <rPr>
        <b/>
        <sz val="11"/>
        <rFont val="ＭＳ 明朝"/>
        <family val="1"/>
        <charset val="128"/>
      </rPr>
      <t>口腔機能向上加算（Ⅰ）</t>
    </r>
    <phoneticPr fontId="5"/>
  </si>
  <si>
    <r>
      <t>　</t>
    </r>
    <r>
      <rPr>
        <b/>
        <sz val="11"/>
        <rFont val="ＭＳ 明朝"/>
        <family val="1"/>
        <charset val="128"/>
      </rPr>
      <t>口腔機能向上加算（Ⅱ）</t>
    </r>
    <phoneticPr fontId="5"/>
  </si>
  <si>
    <r>
      <t>　</t>
    </r>
    <r>
      <rPr>
        <b/>
        <sz val="11"/>
        <rFont val="ＭＳ 明朝"/>
        <family val="1"/>
        <charset val="128"/>
      </rPr>
      <t>口腔機能向上加算を算定できる利用者</t>
    </r>
    <phoneticPr fontId="5"/>
  </si>
  <si>
    <r>
      <t>　</t>
    </r>
    <r>
      <rPr>
        <b/>
        <sz val="11"/>
        <rFont val="ＭＳ 明朝"/>
        <family val="1"/>
        <charset val="128"/>
      </rPr>
      <t>口腔機能向上サービスの提供の手順</t>
    </r>
    <rPh sb="15" eb="17">
      <t>テジュン</t>
    </rPh>
    <phoneticPr fontId="5"/>
  </si>
  <si>
    <r>
      <rPr>
        <b/>
        <sz val="11"/>
        <rFont val="ＭＳ 明朝"/>
        <family val="1"/>
        <charset val="128"/>
      </rPr>
      <t>　サービス提供体制強化加算（Ⅰ）</t>
    </r>
    <r>
      <rPr>
        <sz val="11"/>
        <rFont val="ＭＳ 明朝"/>
        <family val="1"/>
        <charset val="128"/>
      </rPr>
      <t xml:space="preserve">
</t>
    </r>
    <phoneticPr fontId="5"/>
  </si>
  <si>
    <r>
      <rPr>
        <b/>
        <sz val="11"/>
        <rFont val="ＭＳ 明朝"/>
        <family val="1"/>
        <charset val="128"/>
      </rPr>
      <t>　サービス提供体制強化加算（Ⅱ）</t>
    </r>
    <r>
      <rPr>
        <sz val="11"/>
        <rFont val="ＭＳ 明朝"/>
        <family val="1"/>
        <charset val="128"/>
      </rPr>
      <t xml:space="preserve">
</t>
    </r>
    <phoneticPr fontId="5"/>
  </si>
  <si>
    <r>
      <rPr>
        <b/>
        <sz val="11"/>
        <rFont val="ＭＳ 明朝"/>
        <family val="1"/>
        <charset val="128"/>
      </rPr>
      <t>　サービス提供体制強化加算（Ⅲ）</t>
    </r>
    <r>
      <rPr>
        <sz val="11"/>
        <rFont val="ＭＳ 明朝"/>
        <family val="1"/>
        <charset val="128"/>
      </rPr>
      <t xml:space="preserve">
</t>
    </r>
    <phoneticPr fontId="5"/>
  </si>
  <si>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5"/>
  </si>
  <si>
    <t>はい</t>
    <phoneticPr fontId="5"/>
  </si>
  <si>
    <t>いる</t>
    <phoneticPr fontId="5"/>
  </si>
  <si>
    <t>ある</t>
    <phoneticPr fontId="5"/>
  </si>
  <si>
    <t>策定済</t>
    <rPh sb="0" eb="3">
      <t>サクテイズ</t>
    </rPh>
    <phoneticPr fontId="5"/>
  </si>
  <si>
    <t>実施済</t>
    <rPh sb="0" eb="3">
      <t>ジッシズ</t>
    </rPh>
    <phoneticPr fontId="5"/>
  </si>
  <si>
    <t>いいえ</t>
    <phoneticPr fontId="5"/>
  </si>
  <si>
    <t>いない</t>
    <phoneticPr fontId="5"/>
  </si>
  <si>
    <t>ない</t>
    <phoneticPr fontId="5"/>
  </si>
  <si>
    <t>未策定</t>
    <rPh sb="0" eb="3">
      <t>ミサクテイ</t>
    </rPh>
    <phoneticPr fontId="5"/>
  </si>
  <si>
    <t>未実施</t>
    <rPh sb="0" eb="3">
      <t>ミジッシ</t>
    </rPh>
    <phoneticPr fontId="5"/>
  </si>
  <si>
    <t>該当なし</t>
    <rPh sb="0" eb="2">
      <t>ガイトウ</t>
    </rPh>
    <phoneticPr fontId="5"/>
  </si>
  <si>
    <t>はい・いいえ</t>
    <phoneticPr fontId="5"/>
  </si>
  <si>
    <t>はい・いいえ
該当なし</t>
    <rPh sb="7" eb="9">
      <t>ガイトウ</t>
    </rPh>
    <phoneticPr fontId="5"/>
  </si>
  <si>
    <t>　サービスの提供に要した費用につき、その支払を受ける際、当該支払をした利用者に対し、領収証を交付していますか。</t>
    <phoneticPr fontId="5"/>
  </si>
  <si>
    <t>（感染症対応研修）</t>
    <rPh sb="1" eb="4">
      <t>カンセンショウ</t>
    </rPh>
    <rPh sb="4" eb="8">
      <t>タイオウケンシュウ</t>
    </rPh>
    <phoneticPr fontId="5"/>
  </si>
  <si>
    <t>実施済・未実施</t>
    <rPh sb="0" eb="3">
      <t>ジッシズ</t>
    </rPh>
    <rPh sb="4" eb="7">
      <t>ミジッシ</t>
    </rPh>
    <phoneticPr fontId="6"/>
  </si>
  <si>
    <t>（災害対応研修）</t>
    <rPh sb="1" eb="5">
      <t>サイガイタイオウ</t>
    </rPh>
    <rPh sb="5" eb="7">
      <t>ケンシュウ</t>
    </rPh>
    <phoneticPr fontId="5"/>
  </si>
  <si>
    <t>※</t>
    <phoneticPr fontId="6"/>
  </si>
  <si>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5"/>
  </si>
  <si>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5"/>
  </si>
  <si>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5"/>
  </si>
  <si>
    <t>　生活相談員配置等加算</t>
    <rPh sb="1" eb="3">
      <t>セイカツ</t>
    </rPh>
    <rPh sb="3" eb="5">
      <t>ソウダン</t>
    </rPh>
    <rPh sb="5" eb="7">
      <t>ハイチ</t>
    </rPh>
    <rPh sb="7" eb="8">
      <t>トウ</t>
    </rPh>
    <rPh sb="8" eb="10">
      <t>カサン</t>
    </rPh>
    <phoneticPr fontId="5"/>
  </si>
  <si>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5"/>
  </si>
  <si>
    <t>③</t>
    <phoneticPr fontId="6"/>
  </si>
  <si>
    <t>③</t>
    <phoneticPr fontId="6"/>
  </si>
  <si>
    <t>平11厚令37第105条
準用(第32条第3項)</t>
    <phoneticPr fontId="6"/>
  </si>
  <si>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6"/>
  </si>
  <si>
    <t>　　</t>
    <phoneticPr fontId="5"/>
  </si>
  <si>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6"/>
  </si>
  <si>
    <t>　厚生労働大臣が定める基準</t>
    <phoneticPr fontId="6"/>
  </si>
  <si>
    <t xml:space="preserve">平12厚告19
別表6の注2
</t>
    <phoneticPr fontId="6"/>
  </si>
  <si>
    <t>　厚生労働大臣が定める基準</t>
  </si>
  <si>
    <t xml:space="preserve">平12厚告19
別表6の注3
</t>
    <phoneticPr fontId="6"/>
  </si>
  <si>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5"/>
  </si>
  <si>
    <t>二　当該通所介護事業所における虐待の防止のた
　めの指針を整備すること。</t>
    <phoneticPr fontId="6"/>
  </si>
  <si>
    <t>三　当該通所介護事業所において、通所介護従業者に
　対し、虐待の防止のための研修を定期的に実施する
　こと。</t>
    <phoneticPr fontId="6"/>
  </si>
  <si>
    <t>四　前記一から三に掲げる措置を適切に実施するため
　の担当者を置くこと。</t>
    <phoneticPr fontId="6"/>
  </si>
  <si>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6"/>
  </si>
  <si>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6"/>
  </si>
  <si>
    <t>平27厚労告95
第14の2号</t>
    <rPh sb="14" eb="15">
      <t>ゴウ</t>
    </rPh>
    <phoneticPr fontId="6"/>
  </si>
  <si>
    <t>平27厚労告95
第14の3号</t>
    <rPh sb="14" eb="15">
      <t>ゴウ</t>
    </rPh>
    <phoneticPr fontId="6"/>
  </si>
  <si>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6"/>
  </si>
  <si>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6"/>
  </si>
  <si>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5"/>
  </si>
  <si>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5"/>
  </si>
  <si>
    <t>（5）口腔連携強化加算を算定していないこと。</t>
    <rPh sb="3" eb="5">
      <t>コウクウ</t>
    </rPh>
    <rPh sb="5" eb="7">
      <t>レンケイ</t>
    </rPh>
    <rPh sb="7" eb="9">
      <t>キョウカ</t>
    </rPh>
    <rPh sb="9" eb="11">
      <t>カサン</t>
    </rPh>
    <rPh sb="12" eb="14">
      <t>サンテイ</t>
    </rPh>
    <phoneticPr fontId="6"/>
  </si>
  <si>
    <t>　介護職員等処遇改善加算</t>
    <rPh sb="1" eb="3">
      <t>カイゴ</t>
    </rPh>
    <rPh sb="3" eb="5">
      <t>ショクイン</t>
    </rPh>
    <rPh sb="5" eb="6">
      <t>トウ</t>
    </rPh>
    <rPh sb="6" eb="8">
      <t>ショグウ</t>
    </rPh>
    <rPh sb="8" eb="10">
      <t>カイゼン</t>
    </rPh>
    <rPh sb="10" eb="12">
      <t>カサン</t>
    </rPh>
    <phoneticPr fontId="5"/>
  </si>
  <si>
    <t>①</t>
    <phoneticPr fontId="6"/>
  </si>
  <si>
    <t>平27厚労告95
第24号
準用(第4号)</t>
    <phoneticPr fontId="6"/>
  </si>
  <si>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6"/>
  </si>
  <si>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6"/>
  </si>
  <si>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6"/>
  </si>
  <si>
    <t>②</t>
    <phoneticPr fontId="6"/>
  </si>
  <si>
    <t>　介護職員等処遇改善加算(Ⅱ)
　①（1）から（9）までに掲げる基準のいずれにも適合すること。</t>
    <rPh sb="29" eb="30">
      <t>カカ</t>
    </rPh>
    <rPh sb="32" eb="34">
      <t>キジュン</t>
    </rPh>
    <rPh sb="40" eb="42">
      <t>テキゴウ</t>
    </rPh>
    <phoneticPr fontId="6"/>
  </si>
  <si>
    <t>③</t>
    <phoneticPr fontId="6"/>
  </si>
  <si>
    <t>　</t>
    <phoneticPr fontId="6"/>
  </si>
  <si>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6"/>
  </si>
  <si>
    <t>④</t>
    <phoneticPr fontId="6"/>
  </si>
  <si>
    <t>⑤</t>
    <phoneticPr fontId="6"/>
  </si>
  <si>
    <t>⑥</t>
    <phoneticPr fontId="6"/>
  </si>
  <si>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6"/>
  </si>
  <si>
    <t>⑦</t>
    <phoneticPr fontId="6"/>
  </si>
  <si>
    <t>　介護職員等処遇改善加算(Ⅴ)（3）
　次に掲げる基準のいずれにも適合すること。
　（1）令和６年５月３１日において現に改正前の居宅
　　　サービス介護給付費単位数表の通所介護費にお
　　　ける介護職員処遇改善加算（Ⅰ）及び介護職員
　　　等特定処遇改善加算（Ⅱ）を届け出ており、か
　　　つ、介護職員等ベースアップ等支援加算を届け
　　　出ていないこと。
　（2）①（1）（二）及び（2）から（9）までに掲げ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2" eb="133">
      <t>トド</t>
    </rPh>
    <rPh sb="134" eb="135">
      <t>デ</t>
    </rPh>
    <rPh sb="147" eb="152">
      <t>カイゴショクイントウ</t>
    </rPh>
    <rPh sb="158" eb="163">
      <t>トウシエンカサン</t>
    </rPh>
    <rPh sb="164" eb="165">
      <t>トド</t>
    </rPh>
    <rPh sb="170" eb="171">
      <t>デ</t>
    </rPh>
    <rPh sb="186" eb="187">
      <t>ニ</t>
    </rPh>
    <rPh sb="188" eb="189">
      <t>オヨ</t>
    </rPh>
    <rPh sb="190" eb="191">
      <t>オヨ</t>
    </rPh>
    <rPh sb="201" eb="202">
      <t>カカ</t>
    </rPh>
    <rPh sb="216" eb="218">
      <t>テキゴウ</t>
    </rPh>
    <phoneticPr fontId="6"/>
  </si>
  <si>
    <t>⑧</t>
    <phoneticPr fontId="6"/>
  </si>
  <si>
    <t>⑨</t>
    <phoneticPr fontId="6"/>
  </si>
  <si>
    <t>⑩</t>
    <phoneticPr fontId="6"/>
  </si>
  <si>
    <t>⑪</t>
    <phoneticPr fontId="6"/>
  </si>
  <si>
    <t>⑫</t>
    <phoneticPr fontId="6"/>
  </si>
  <si>
    <t>⑬</t>
    <phoneticPr fontId="6"/>
  </si>
  <si>
    <t>⑭</t>
    <phoneticPr fontId="6"/>
  </si>
  <si>
    <t>⑮</t>
    <phoneticPr fontId="6"/>
  </si>
  <si>
    <t>⑯</t>
    <phoneticPr fontId="6"/>
  </si>
  <si>
    <t>⑰</t>
    <phoneticPr fontId="6"/>
  </si>
  <si>
    <t>⑱</t>
    <phoneticPr fontId="6"/>
  </si>
  <si>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5"/>
  </si>
  <si>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6"/>
  </si>
  <si>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6"/>
  </si>
  <si>
    <t>※</t>
    <phoneticPr fontId="6"/>
  </si>
  <si>
    <t>平11老企25
第3の6の3(2)③</t>
    <phoneticPr fontId="6"/>
  </si>
  <si>
    <t>平11老企25
第3の6の3(6)②</t>
    <phoneticPr fontId="6"/>
  </si>
  <si>
    <t>　機能訓練指導員
（共生型通所介護は第３の６のとおり）</t>
    <rPh sb="18" eb="19">
      <t>ダイ</t>
    </rPh>
    <phoneticPr fontId="5"/>
  </si>
  <si>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6"/>
  </si>
  <si>
    <t>高齢者虐待防止措置未実施減算について</t>
    <phoneticPr fontId="6"/>
  </si>
  <si>
    <t>※</t>
    <phoneticPr fontId="6"/>
  </si>
  <si>
    <t>平12老企36
第2の7(2)</t>
    <phoneticPr fontId="6"/>
  </si>
  <si>
    <t>平12老企36
第2の7(3)</t>
    <phoneticPr fontId="6"/>
  </si>
  <si>
    <t xml:space="preserve">②　入浴介助に関する研修とは、入浴介助に関する基
　礎的な知識及び技術を習得する機会を指すものとし
　ます。 </t>
    <phoneticPr fontId="6"/>
  </si>
  <si>
    <t>①</t>
    <phoneticPr fontId="6"/>
  </si>
  <si>
    <t>②</t>
    <phoneticPr fontId="6"/>
  </si>
  <si>
    <t>　ＡＤＬの評価は、一定の研修を受けた者により、Barthel Indexを用いて行うものとします。</t>
    <phoneticPr fontId="6"/>
  </si>
  <si>
    <t>③</t>
    <phoneticPr fontId="6"/>
  </si>
  <si>
    <t>④</t>
    <phoneticPr fontId="6"/>
  </si>
  <si>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6"/>
  </si>
  <si>
    <t>⑤</t>
    <phoneticPr fontId="6"/>
  </si>
  <si>
    <t>⑥</t>
    <phoneticPr fontId="6"/>
  </si>
  <si>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6"/>
  </si>
  <si>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6"/>
  </si>
  <si>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5"/>
  </si>
  <si>
    <t xml:space="preserve">⑩
</t>
    <phoneticPr fontId="5"/>
  </si>
  <si>
    <t xml:space="preserve">平12老企36
第2の7(20)⑦
</t>
    <phoneticPr fontId="6"/>
  </si>
  <si>
    <t>　口腔機能向上サービスの提供に当たっては、別途通知（「リハビリテーション・個別機能訓練、栄養、口腔の実施及び一体的取組について」）を参照してください。</t>
    <rPh sb="21" eb="23">
      <t>ベット</t>
    </rPh>
    <phoneticPr fontId="6"/>
  </si>
  <si>
    <t xml:space="preserve">
</t>
    <phoneticPr fontId="6"/>
  </si>
  <si>
    <t xml:space="preserve">平11老企25
第2の2の(1)
</t>
    <phoneticPr fontId="5"/>
  </si>
  <si>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5"/>
  </si>
  <si>
    <t>※</t>
    <phoneticPr fontId="6"/>
  </si>
  <si>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5"/>
  </si>
  <si>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5"/>
  </si>
  <si>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5"/>
  </si>
  <si>
    <t>令和6年度介護報酬改定に関するQ&amp;A（令和6年3月15日）問57</t>
    <phoneticPr fontId="6"/>
  </si>
  <si>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5"/>
  </si>
  <si>
    <t>令和6年度介護報酬改定に関するQ&amp;A（令和6年3月15日）問17</t>
    <rPh sb="0" eb="2">
      <t>レイワ</t>
    </rPh>
    <rPh sb="3" eb="5">
      <t>ネンド</t>
    </rPh>
    <rPh sb="19" eb="21">
      <t>レイワ</t>
    </rPh>
    <rPh sb="22" eb="23">
      <t>ネン</t>
    </rPh>
    <rPh sb="24" eb="25">
      <t>ガツ</t>
    </rPh>
    <rPh sb="27" eb="28">
      <t>ニチ</t>
    </rPh>
    <phoneticPr fontId="5"/>
  </si>
  <si>
    <t>令和6年度介護報酬改定に関するQ&amp;A（令和6年3月15日）問59</t>
    <rPh sb="0" eb="2">
      <t>レイワ</t>
    </rPh>
    <rPh sb="19" eb="21">
      <t>レイワ</t>
    </rPh>
    <phoneticPr fontId="5"/>
  </si>
  <si>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6"/>
  </si>
  <si>
    <t>令和6年度介護報酬改定に関するQ&amp;A（令和6年3月15日）問60</t>
    <phoneticPr fontId="6"/>
  </si>
  <si>
    <t>※</t>
    <phoneticPr fontId="6"/>
  </si>
  <si>
    <t>令和6年度介護報酬改定に関するQ&amp;A（令和6年3月15日）問61</t>
    <phoneticPr fontId="6"/>
  </si>
  <si>
    <t>令和6年度介護報酬改定に関するQ&amp;A（令和6年3月15日）問62</t>
    <phoneticPr fontId="6"/>
  </si>
  <si>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6"/>
  </si>
  <si>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6"/>
  </si>
  <si>
    <t xml:space="preserve">② 通所介護等事業所において、自立して入浴すること
　ができるよう必要な設備（入浴に関する福祉用具
　等）を備える。 </t>
    <phoneticPr fontId="6"/>
  </si>
  <si>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6"/>
  </si>
  <si>
    <t xml:space="preserve">④ 個別の入浴計画に基づき、通所介護等事業所におい
　て、入浴介助を行う。 </t>
    <phoneticPr fontId="6"/>
  </si>
  <si>
    <t xml:space="preserve">⑤ 入浴設備の導入や心身機能の回復等により、通所介
　護等以外の場面での入浴が想定できるようになって
　いるかどうか、個別の利用者の状況に照らし確認す
　る。 </t>
    <phoneticPr fontId="6"/>
  </si>
  <si>
    <t>令和6年度介護報酬改定に関するQ&amp;A（令和6年3月15日）問63</t>
    <phoneticPr fontId="6"/>
  </si>
  <si>
    <t>　入浴介助加算（Ⅱ）について、評価を行うことができる者として、「住宅改修に関する専門的知識及び経験を有する者」とは、福祉・住環境コーディネーター２級以上の者等が想定されます。</t>
    <phoneticPr fontId="6"/>
  </si>
  <si>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6"/>
  </si>
  <si>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6"/>
  </si>
  <si>
    <t>令和6年度介護報酬改定に関するQ&amp;A（令和6年3月15日）問64</t>
    <phoneticPr fontId="6"/>
  </si>
  <si>
    <t>※　</t>
    <phoneticPr fontId="6"/>
  </si>
  <si>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6"/>
  </si>
  <si>
    <t>令和6年度介護報酬改定に関するQ&amp;A（令和6年3月15日）問65</t>
    <phoneticPr fontId="6"/>
  </si>
  <si>
    <t xml:space="preserve"> </t>
    <phoneticPr fontId="6"/>
  </si>
  <si>
    <t>※</t>
    <phoneticPr fontId="6"/>
  </si>
  <si>
    <t>令和6年度介護報酬改定に関するQ&amp;A（令和6年3月15日）問176</t>
    <rPh sb="0" eb="2">
      <t>レイワ</t>
    </rPh>
    <rPh sb="3" eb="5">
      <t>ネンド</t>
    </rPh>
    <rPh sb="19" eb="21">
      <t>レイワ</t>
    </rPh>
    <rPh sb="22" eb="23">
      <t>ネン</t>
    </rPh>
    <rPh sb="24" eb="25">
      <t>ガツ</t>
    </rPh>
    <rPh sb="27" eb="28">
      <t>ニチ</t>
    </rPh>
    <phoneticPr fontId="5"/>
  </si>
  <si>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6"/>
  </si>
  <si>
    <t>業務継続計画未策定減算について</t>
    <phoneticPr fontId="6"/>
  </si>
  <si>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なお、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t>
    <rPh sb="35" eb="37">
      <t>ギョウム</t>
    </rPh>
    <rPh sb="37" eb="39">
      <t>ケイゾク</t>
    </rPh>
    <rPh sb="39" eb="41">
      <t>ケイカク</t>
    </rPh>
    <rPh sb="42" eb="45">
      <t>サクテイトウ</t>
    </rPh>
    <phoneticPr fontId="6"/>
  </si>
  <si>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6"/>
  </si>
  <si>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6"/>
  </si>
  <si>
    <t>　(6)　当該通所介護事業所において、労働保険料の
　　納付が適正に行われていること。</t>
    <phoneticPr fontId="6"/>
  </si>
  <si>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5"/>
  </si>
  <si>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6"/>
  </si>
  <si>
    <t>　介護職員等処遇改善加算(Ⅴ)（1）
　次に掲げる基準のいずれにも適合すること。
　（1）令和6年5月31日において現に改正前の居宅
　　　サービス介護給付費単位数表の通所介護費に
　　　おける介護職員処遇改善加算（Ⅰ）及び介護職
　　　員等特定処遇改善加算（Ⅰ）を届け出ており、
　　　かつ、介護職員等ベースアップ等支援加算を届
　　　け出ていないこと。
　（2）①（1）（二）及び（2）から（10）までに掲
　　　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74" eb="79">
      <t>カイゴキュウフヒ</t>
    </rPh>
    <rPh sb="79" eb="82">
      <t>タンイスウ</t>
    </rPh>
    <rPh sb="82" eb="83">
      <t>オモテ</t>
    </rPh>
    <rPh sb="105" eb="107">
      <t>カサン</t>
    </rPh>
    <rPh sb="133" eb="134">
      <t>トド</t>
    </rPh>
    <rPh sb="135" eb="136">
      <t>デ</t>
    </rPh>
    <rPh sb="147" eb="152">
      <t>カイゴショクイントウ</t>
    </rPh>
    <rPh sb="158" eb="159">
      <t>トウ</t>
    </rPh>
    <rPh sb="159" eb="163">
      <t>シエンカサン</t>
    </rPh>
    <rPh sb="164" eb="165">
      <t>トド</t>
    </rPh>
    <rPh sb="170" eb="171">
      <t>デ</t>
    </rPh>
    <rPh sb="188" eb="189">
      <t>ニ</t>
    </rPh>
    <rPh sb="190" eb="191">
      <t>オヨ</t>
    </rPh>
    <rPh sb="204" eb="205">
      <t>カカ</t>
    </rPh>
    <rPh sb="211" eb="213">
      <t>キジュン</t>
    </rPh>
    <rPh sb="219" eb="221">
      <t>テキゴウ</t>
    </rPh>
    <phoneticPr fontId="6"/>
  </si>
  <si>
    <t>　介護職員等処遇改善加算(Ⅴ)（2）
　次に掲げる基準のいずれにも適合すること。
　（1）令和6年5月31日において現に改正前の居宅
　　　サービス介護給付費単位数表の通所介護費にお
　　　ける介護職員処遇改善加算（Ⅱ）、介護職員等
　　　特定処遇改善加算（Ⅰ）及び介護職員等ベース
　　　アップ等支援加算を届け出ていること。
　（2）①（1）（二）、（2）から（6）まで、（7）
　　　（一）から（四）まで及び（8）から（10）ま
　　　でに掲げる基準のいずれにも適合すること。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7">
      <t>カイゴショクイン</t>
    </rPh>
    <rPh sb="137" eb="138">
      <t>トウ</t>
    </rPh>
    <rPh sb="148" eb="149">
      <t>トウ</t>
    </rPh>
    <rPh sb="149" eb="153">
      <t>シエンカサン</t>
    </rPh>
    <rPh sb="153" eb="154">
      <t>トド</t>
    </rPh>
    <rPh sb="155" eb="156">
      <t>デ</t>
    </rPh>
    <rPh sb="171" eb="172">
      <t>ニ</t>
    </rPh>
    <rPh sb="173" eb="174">
      <t>オヨ</t>
    </rPh>
    <rPh sb="185" eb="186">
      <t>カカ</t>
    </rPh>
    <rPh sb="195" eb="196">
      <t>イチ</t>
    </rPh>
    <rPh sb="200" eb="201">
      <t>ヨン</t>
    </rPh>
    <rPh sb="204" eb="205">
      <t>オヨ</t>
    </rPh>
    <rPh sb="231" eb="233">
      <t>テキゴウ</t>
    </rPh>
    <phoneticPr fontId="6"/>
  </si>
  <si>
    <t>　介護職員等処遇改善加算(Ⅴ)（4）
　次に掲げる基準のいずれにも適合すること。
　（1）令和6年5月31日において現に改正前の居宅
　　　サービス介護給付費単位数表の通所介護費にお
　　　ける介護職員処遇改善加算（Ⅱ）、介護職員等
　　　特定処遇改善加算（Ⅱ）及び介護職員等ベース
　　　アップ等支援加算を届け出ていること。
　（2）①（1）（二）、（2）から（6）まで、（7）
　　　（一）から（四）まで、（8）及び（9）に掲げ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8">
      <t>カイゴショクイントウ</t>
    </rPh>
    <rPh sb="148" eb="153">
      <t>トウシエンカサン</t>
    </rPh>
    <rPh sb="154" eb="155">
      <t>トド</t>
    </rPh>
    <rPh sb="156" eb="157">
      <t>デ</t>
    </rPh>
    <rPh sb="171" eb="172">
      <t>ニ</t>
    </rPh>
    <rPh sb="173" eb="174">
      <t>オヨ</t>
    </rPh>
    <rPh sb="185" eb="186">
      <t>カカ</t>
    </rPh>
    <rPh sb="195" eb="196">
      <t>イチ</t>
    </rPh>
    <rPh sb="200" eb="201">
      <t>ヨン</t>
    </rPh>
    <rPh sb="208" eb="209">
      <t>オヨ</t>
    </rPh>
    <rPh sb="227" eb="229">
      <t>テキゴウ</t>
    </rPh>
    <phoneticPr fontId="6"/>
  </si>
  <si>
    <t>　介護職員等処遇改善加算(Ⅴ)（5）
　次に掲げる基準のいずれにも適合すること。
　（1）令和6年5月31日において現に改正前の居宅
　　　サービス介護給付費単位数表の通所介護費にお
　　　ける介護職員処遇改善加算（Ⅱ）及び介護職員
　　　等特定処遇改善加算（Ⅰ）を届け出ており、か
　　　つ、介護職員等ベースアップ等支援加算を届け
　　　出ていないこと。
　（2）①（1）（二）、（2）から（6）まで、（7）
　　　（一）から（四）まで及び（8）から（10）ま
　　　でに掲げる基準のいずれにも適合すること。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3" eb="134">
      <t>トド</t>
    </rPh>
    <rPh sb="135" eb="136">
      <t>デ</t>
    </rPh>
    <rPh sb="147" eb="152">
      <t>カイゴショクイントウ</t>
    </rPh>
    <rPh sb="157" eb="162">
      <t>トウシエンカサン</t>
    </rPh>
    <rPh sb="163" eb="164">
      <t>トド</t>
    </rPh>
    <rPh sb="165" eb="166">
      <t>デ</t>
    </rPh>
    <rPh sb="185" eb="186">
      <t>ニ</t>
    </rPh>
    <rPh sb="187" eb="188">
      <t>オヨ</t>
    </rPh>
    <rPh sb="199" eb="200">
      <t>カカ</t>
    </rPh>
    <rPh sb="209" eb="210">
      <t>イチ</t>
    </rPh>
    <rPh sb="214" eb="215">
      <t>ヨン</t>
    </rPh>
    <rPh sb="219" eb="220">
      <t>オヨ</t>
    </rPh>
    <rPh sb="223" eb="224">
      <t>オヨ</t>
    </rPh>
    <rPh sb="245" eb="247">
      <t>テキゴウ</t>
    </rPh>
    <phoneticPr fontId="6"/>
  </si>
  <si>
    <t>　介護職員等処遇改善加算(Ⅴ)（6）
　次に掲げる基準のいずれにも適合すること。
　（1）令和6年5月31日において現に改正前の居宅
　　　サービス介護給付費単位数表の通所介護費にお
　　　ける介護職員処遇改善加算（Ⅱ）及び介護職員
　　　等特定処遇改善加算（Ⅱ）を届け出ており、か
　　　つ、介護職員等ベースアップ等支援加算を届け
　　　出ていないこと。
　（2）①（1）（二）、（2）から（6）まで、（7）
　　　（一）から（四）まで、（8）及び（9）に掲げ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3" eb="134">
      <t>トド</t>
    </rPh>
    <rPh sb="135" eb="136">
      <t>デ</t>
    </rPh>
    <rPh sb="147" eb="152">
      <t>カイゴショクイントウ</t>
    </rPh>
    <rPh sb="157" eb="162">
      <t>トウシエンカサン</t>
    </rPh>
    <rPh sb="163" eb="164">
      <t>トド</t>
    </rPh>
    <rPh sb="165" eb="166">
      <t>デ</t>
    </rPh>
    <rPh sb="185" eb="186">
      <t>ニ</t>
    </rPh>
    <rPh sb="187" eb="188">
      <t>オヨ</t>
    </rPh>
    <rPh sb="199" eb="200">
      <t>カカ</t>
    </rPh>
    <rPh sb="213" eb="214">
      <t>ヨン</t>
    </rPh>
    <rPh sb="221" eb="222">
      <t>オヨ</t>
    </rPh>
    <rPh sb="222" eb="223">
      <t>オヨ</t>
    </rPh>
    <rPh sb="240" eb="242">
      <t>テキゴウ</t>
    </rPh>
    <phoneticPr fontId="6"/>
  </si>
  <si>
    <t>　介護職員等処遇改善加算(Ⅴ)（7）
　次に掲げる基準のいずれにも適合すること。
　（1）令和6年5月31日において現に改正前の居宅
　　　サービス介護給付費単位数表の通所介護費にお
　　　ける介護職員処遇改善加算（Ⅲ）、介護職員等
　　　特定処遇改善加算（Ⅰ）及び介護職員等ベース
　　　アップ等支援加算を届け出ていること。
　（2）①（1）（二）、（2）から（6）まで及び
　（8）から（10）までに掲げる基準のいずれにも適
　　　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8">
      <t>カイゴショクイントウ</t>
    </rPh>
    <rPh sb="153" eb="154">
      <t>トド</t>
    </rPh>
    <rPh sb="155" eb="156">
      <t>デ</t>
    </rPh>
    <rPh sb="170" eb="171">
      <t>ニ</t>
    </rPh>
    <rPh sb="172" eb="173">
      <t>オヨ</t>
    </rPh>
    <rPh sb="184" eb="185">
      <t>カカ</t>
    </rPh>
    <rPh sb="186" eb="187">
      <t>オヨ</t>
    </rPh>
    <rPh sb="191" eb="192">
      <t>オヨ</t>
    </rPh>
    <rPh sb="192" eb="193">
      <t>オヨ</t>
    </rPh>
    <rPh sb="209" eb="211">
      <t>テキゴウ</t>
    </rPh>
    <rPh sb="229" eb="230">
      <t>ツギ</t>
    </rPh>
    <rPh sb="231" eb="232">
      <t>カカ</t>
    </rPh>
    <rPh sb="234" eb="236">
      <t>キジュン</t>
    </rPh>
    <rPh sb="242" eb="244">
      <t>テキゴウ</t>
    </rPh>
    <rPh sb="253" eb="254">
      <t>イチ</t>
    </rPh>
    <rPh sb="255" eb="256">
      <t>ツギ</t>
    </rPh>
    <rPh sb="257" eb="258">
      <t>カカ</t>
    </rPh>
    <rPh sb="260" eb="262">
      <t>ヨウケン</t>
    </rPh>
    <rPh sb="263" eb="264">
      <t>スベ</t>
    </rPh>
    <rPh sb="266" eb="268">
      <t>テキゴウ</t>
    </rPh>
    <rPh sb="280" eb="284">
      <t>カイゴショクイン</t>
    </rPh>
    <rPh sb="285" eb="287">
      <t>ニンヨウ</t>
    </rPh>
    <rPh sb="288" eb="289">
      <t>サイ</t>
    </rPh>
    <rPh sb="293" eb="295">
      <t>ショクセキ</t>
    </rPh>
    <rPh sb="295" eb="296">
      <t>マタ</t>
    </rPh>
    <rPh sb="307" eb="308">
      <t>トウ</t>
    </rPh>
    <rPh sb="309" eb="311">
      <t>ヨウケン</t>
    </rPh>
    <rPh sb="312" eb="316">
      <t>カイゴショクイン</t>
    </rPh>
    <rPh sb="317" eb="319">
      <t>チンギン</t>
    </rPh>
    <rPh sb="320" eb="321">
      <t>カン</t>
    </rPh>
    <rPh sb="332" eb="333">
      <t>フク</t>
    </rPh>
    <rPh sb="337" eb="338">
      <t>サダ</t>
    </rPh>
    <rPh sb="355" eb="357">
      <t>ヨウケン</t>
    </rPh>
    <rPh sb="361" eb="363">
      <t>ショメン</t>
    </rPh>
    <rPh sb="367" eb="369">
      <t>サクセイ</t>
    </rPh>
    <rPh sb="371" eb="372">
      <t>スベ</t>
    </rPh>
    <rPh sb="380" eb="384">
      <t>カイゴショクイン</t>
    </rPh>
    <rPh sb="385" eb="387">
      <t>シュウチ</t>
    </rPh>
    <rPh sb="398" eb="399">
      <t>ニ</t>
    </rPh>
    <rPh sb="425" eb="429">
      <t>カイゴショクイン</t>
    </rPh>
    <rPh sb="430" eb="432">
      <t>シシツ</t>
    </rPh>
    <rPh sb="433" eb="435">
      <t>コウジョウ</t>
    </rPh>
    <rPh sb="436" eb="438">
      <t>シエン</t>
    </rPh>
    <rPh sb="439" eb="440">
      <t>カン</t>
    </rPh>
    <rPh sb="442" eb="444">
      <t>ケイカク</t>
    </rPh>
    <rPh sb="451" eb="453">
      <t>サクテイ</t>
    </rPh>
    <rPh sb="455" eb="459">
      <t>トウガイケイカク</t>
    </rPh>
    <rPh sb="460" eb="461">
      <t>カカ</t>
    </rPh>
    <rPh sb="462" eb="464">
      <t>ケンシュウ</t>
    </rPh>
    <rPh sb="465" eb="467">
      <t>ジッシ</t>
    </rPh>
    <rPh sb="467" eb="468">
      <t>マタ</t>
    </rPh>
    <rPh sb="475" eb="477">
      <t>ケンシュウ</t>
    </rPh>
    <rPh sb="478" eb="480">
      <t>キカイ</t>
    </rPh>
    <rPh sb="481" eb="483">
      <t>カクホ</t>
    </rPh>
    <rPh sb="504" eb="505">
      <t>スベ</t>
    </rPh>
    <rPh sb="507" eb="511">
      <t>カイゴショクイン</t>
    </rPh>
    <rPh sb="512" eb="514">
      <t>シュウチ</t>
    </rPh>
    <phoneticPr fontId="6"/>
  </si>
  <si>
    <t>　介護職員等処遇改善加算(Ⅴ)（8）
　次に掲げる基準のいずれにも適合すること。
　（1）令和6年5月31日において現に改正前の居宅
　　　サービス介護給付費単位数表の通所介護費にお
　　　ける介護職員処遇改善加算（Ⅰ）を届け出てお
　　　り、かつ、介護職員等特定処遇改善加算（Ⅰ）
　　　又は（Ⅱ）及び介護職員等ベースアップ等支援
　　　加算を届け出ていないこと。
　（2）①（1）((一)及び（二）に係る部分を除
　　　く。）及び（2）から（8）までに掲げる基準の
　　　いずれにも適合すること。
　</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トド</t>
    </rPh>
    <rPh sb="112" eb="113">
      <t>デ</t>
    </rPh>
    <rPh sb="125" eb="130">
      <t>カイゴショクイントウ</t>
    </rPh>
    <rPh sb="130" eb="138">
      <t>トクテイショグウカイゼンカサン</t>
    </rPh>
    <rPh sb="145" eb="146">
      <t>マタ</t>
    </rPh>
    <rPh sb="150" eb="151">
      <t>オヨ</t>
    </rPh>
    <rPh sb="152" eb="157">
      <t>カイゴショクイントウ</t>
    </rPh>
    <rPh sb="173" eb="174">
      <t>トド</t>
    </rPh>
    <rPh sb="175" eb="176">
      <t>デ</t>
    </rPh>
    <rPh sb="190" eb="191">
      <t>ニ</t>
    </rPh>
    <rPh sb="194" eb="195">
      <t>イチ</t>
    </rPh>
    <rPh sb="196" eb="197">
      <t>オヨ</t>
    </rPh>
    <rPh sb="198" eb="199">
      <t>オヨ</t>
    </rPh>
    <rPh sb="202" eb="203">
      <t>カカ</t>
    </rPh>
    <rPh sb="204" eb="206">
      <t>ブブン</t>
    </rPh>
    <rPh sb="207" eb="208">
      <t>ノゾ</t>
    </rPh>
    <rPh sb="215" eb="216">
      <t>オヨ</t>
    </rPh>
    <rPh sb="223" eb="224">
      <t>オヨ</t>
    </rPh>
    <rPh sb="224" eb="225">
      <t>オヨ</t>
    </rPh>
    <rPh sb="239" eb="241">
      <t>テキゴウ</t>
    </rPh>
    <phoneticPr fontId="6"/>
  </si>
  <si>
    <t>　介護職員等処遇改善加算(Ⅴ)（9）
　次に掲げる基準のいずれにも適合すること。
　（1）令和6年5月31日において現に改正前の居宅
　　　サービス介護給付費単位数表の通所介護費にお
　　　ける介護職員処遇改善加算（Ⅲ）、介護職員等
　　　特定処遇改善加算（Ⅱ）及び介護職員等ベース
　　　アップ等支援加算を届け出ていること。
　（2）①（1）（二）、（2）から（6）まで、（8）
　　　及び（9）に掲げる基準のいずれにも適合する
　　　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介護職員の資質の向上の支援に関する計画
　　　　　を策定し、当該計画に係る研修の実施又は
　　　　　研修の機会を確保していること。　
　　　　b　aについて、全ての介護職員に周知してい
　　　　　ること。
　</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1" eb="116">
      <t>カイゴショクイントウ</t>
    </rPh>
    <rPh sb="120" eb="128">
      <t>トクテイショグウカイゼンカサン</t>
    </rPh>
    <rPh sb="130" eb="131">
      <t>オヨ</t>
    </rPh>
    <rPh sb="132" eb="137">
      <t>カイゴショクイントウ</t>
    </rPh>
    <rPh sb="153" eb="154">
      <t>トド</t>
    </rPh>
    <rPh sb="155" eb="156">
      <t>デ</t>
    </rPh>
    <rPh sb="169" eb="170">
      <t>ニ</t>
    </rPh>
    <rPh sb="181" eb="182">
      <t>オヨ</t>
    </rPh>
    <rPh sb="194" eb="195">
      <t>オヨ</t>
    </rPh>
    <rPh sb="206" eb="208">
      <t>テキゴウ</t>
    </rPh>
    <phoneticPr fontId="6"/>
  </si>
  <si>
    <t>　介護職員等処遇改善加算(Ⅴ)（10）
　次に掲げる基準のいずれにも適合すること。
　（1）令和6年5月31日において現に改正前の居宅
　　　サービス介護給付費単位数表の通所介護費にお
　　　ける介護職員処遇改善加算（Ⅲ）及び介護職員
　　　等特定処遇改善加算（Ⅰ）を届け出ており、か
　　　つ、介護職員等ベースアップ等支援加算を届け
　　　出ていないこと。
　（2）①（1）（二）、（2）から（6）まで及び
    （8）から（10）までに掲げる基準のいずれにも
     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22" eb="130">
      <t>トクテイショグウカイゼンカサン</t>
    </rPh>
    <rPh sb="132" eb="133">
      <t>オヨ</t>
    </rPh>
    <rPh sb="134" eb="135">
      <t>トド</t>
    </rPh>
    <rPh sb="136" eb="137">
      <t>デ</t>
    </rPh>
    <rPh sb="164" eb="165">
      <t>トド</t>
    </rPh>
    <rPh sb="166" eb="167">
      <t>デ</t>
    </rPh>
    <rPh sb="185" eb="186">
      <t>ニ</t>
    </rPh>
    <rPh sb="197" eb="198">
      <t>オヨ</t>
    </rPh>
    <rPh sb="202" eb="203">
      <t>オヨ</t>
    </rPh>
    <rPh sb="227" eb="229">
      <t>テキゴウ</t>
    </rPh>
    <phoneticPr fontId="6"/>
  </si>
  <si>
    <t>　介護職員等処遇改善加算(Ⅴ)（11）
　次に掲げる基準のいずれにも適合すること。
　（1）令和6年5月31日において現に改正前の居宅
　　　サービス介護給付費単位数表の通所介護費にお
　　　ける介護職員処遇改善加算（Ⅱ）を届け出てお
　　　り、かつ、介護職員等特定処遇改善加算（Ⅰ）
　　　又は（Ⅱ）及び介護職員等ベースアップ等支援
　　　加算を届け出ていないこと。
　（2）①（1）((一)及び（二）に係る部分を除
　　　く。）（2）から（6）まで、（7）（一）から
　　　（四）まで及び（8）に掲げる基準のいずれに
　　　も適合すること。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トド</t>
    </rPh>
    <rPh sb="113" eb="114">
      <t>デ</t>
    </rPh>
    <rPh sb="126" eb="131">
      <t>カイゴショクイントウ</t>
    </rPh>
    <rPh sb="131" eb="139">
      <t>トクテイショグウカイゼンカサン</t>
    </rPh>
    <rPh sb="146" eb="147">
      <t>マタ</t>
    </rPh>
    <rPh sb="151" eb="152">
      <t>オヨ</t>
    </rPh>
    <rPh sb="153" eb="158">
      <t>カイゴショクイントウ</t>
    </rPh>
    <rPh sb="174" eb="175">
      <t>トド</t>
    </rPh>
    <rPh sb="176" eb="177">
      <t>デ</t>
    </rPh>
    <rPh sb="191" eb="192">
      <t>ニ</t>
    </rPh>
    <rPh sb="195" eb="196">
      <t>イチ</t>
    </rPh>
    <rPh sb="197" eb="198">
      <t>オヨ</t>
    </rPh>
    <rPh sb="199" eb="200">
      <t>オヨ</t>
    </rPh>
    <rPh sb="203" eb="204">
      <t>カカ</t>
    </rPh>
    <rPh sb="205" eb="207">
      <t>ブブン</t>
    </rPh>
    <rPh sb="208" eb="209">
      <t>ノゾ</t>
    </rPh>
    <rPh sb="223" eb="224">
      <t>オヨ</t>
    </rPh>
    <rPh sb="231" eb="232">
      <t>イチ</t>
    </rPh>
    <rPh sb="240" eb="241">
      <t>ヨン</t>
    </rPh>
    <rPh sb="244" eb="245">
      <t>オヨ</t>
    </rPh>
    <rPh sb="257" eb="259">
      <t>テキゴウ</t>
    </rPh>
    <phoneticPr fontId="6"/>
  </si>
  <si>
    <t>　介護職員等処遇改善加算(Ⅴ)（12）
　次に掲げる基準のいずれにも適合すること。
　（1）令和6年5月31日において現に改正前の居宅
　　　サービス介護給付費単位数表の通所介護費にお
　　　ける介護職員処遇改善加算（Ⅲ）及び介護職員
　　　等特定処遇改善加算（Ⅱ）を届け出ており、か
　　　つ、介護職員等ベースアップ等支援加算を届け
　　　出ていないこと。
　（2）①（1）（二）、（2）から（6）まで、（8）
　　　及び（9）に掲げる基準のいずれにも適合する
　　　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22" eb="130">
      <t>トクテイショグウカイゼンカサン</t>
    </rPh>
    <rPh sb="132" eb="133">
      <t>オヨ</t>
    </rPh>
    <rPh sb="134" eb="135">
      <t>トド</t>
    </rPh>
    <rPh sb="136" eb="137">
      <t>デ</t>
    </rPh>
    <rPh sb="164" eb="165">
      <t>トド</t>
    </rPh>
    <rPh sb="166" eb="167">
      <t>デ</t>
    </rPh>
    <rPh sb="185" eb="186">
      <t>ニ</t>
    </rPh>
    <rPh sb="197" eb="198">
      <t>オヨ</t>
    </rPh>
    <rPh sb="205" eb="206">
      <t>オヨ</t>
    </rPh>
    <rPh sb="221" eb="223">
      <t>テキゴウ</t>
    </rPh>
    <phoneticPr fontId="6"/>
  </si>
  <si>
    <t>　介護職員等処遇改善加算(Ⅴ)（13）
　次に掲げる基準のいずれにも適合すること。
　（1）令和6年5月31日において現に改正前の居宅
　　　サービス介護給付費単位数表の通所介護費にお
　　　ける介護職員処遇改善加算（Ⅲ）及び介護職員
　　　等ベースアップ等支援加算を届け出ており、か
　　　つ、介護職員等特定処遇改善加算（Ⅰ）又は
　　　（Ⅱ）を届け出ていないこと。
　（2）①（1）（（一）及び（二）に係る部分を除
　　　く。）、（2）から（6）まで及び（8）に掲げ
　　　る基準のいずれにも適合すること。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53" eb="161">
      <t>トクテイショグウカイゼンカサン</t>
    </rPh>
    <rPh sb="164" eb="165">
      <t>マタ</t>
    </rPh>
    <rPh sb="172" eb="173">
      <t>オヨ</t>
    </rPh>
    <rPh sb="173" eb="174">
      <t>トド</t>
    </rPh>
    <rPh sb="175" eb="176">
      <t>デ</t>
    </rPh>
    <rPh sb="190" eb="191">
      <t>ニ</t>
    </rPh>
    <rPh sb="195" eb="196">
      <t>イチ</t>
    </rPh>
    <rPh sb="197" eb="198">
      <t>オヨ</t>
    </rPh>
    <rPh sb="203" eb="204">
      <t>カカ</t>
    </rPh>
    <rPh sb="205" eb="207">
      <t>ブブン</t>
    </rPh>
    <rPh sb="208" eb="209">
      <t>ノゾ</t>
    </rPh>
    <rPh sb="222" eb="223">
      <t>オヨ</t>
    </rPh>
    <rPh sb="242" eb="244">
      <t>テキゴウ</t>
    </rPh>
    <phoneticPr fontId="6"/>
  </si>
  <si>
    <t>　介護職員等処遇改善加算(Ⅴ)（14）
　次に掲げる基準のいずれにも適合すること。
　（1）令和6年5月31日において現に改正前の居宅
　　　サービス介護給付費単位数表の通所介護費にお
　　　ける介護職員処遇改善加算（Ⅲ）を届け出てお
　　　り、かつ、介護職員等特定処遇改善加算（Ⅰ）
　　　又は（Ⅱ）及び介護職員等ベースアップ等支援
　　　加算を届け出ていないこと。
　（2）①（1）（（一）及び（二）に係る部分を除
　　　く。）、（2）から（6）まで及び（8）に掲げ
　　　る基準のいずれにも適合すること。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2" eb="113">
      <t>トドケ</t>
    </rPh>
    <rPh sb="114" eb="115">
      <t>デ</t>
    </rPh>
    <rPh sb="151" eb="152">
      <t>オヨ</t>
    </rPh>
    <rPh sb="153" eb="158">
      <t>カイゴショクイントウ</t>
    </rPh>
    <rPh sb="175" eb="176">
      <t>デ</t>
    </rPh>
    <rPh sb="190" eb="191">
      <t>ニ</t>
    </rPh>
    <rPh sb="195" eb="196">
      <t>イチ</t>
    </rPh>
    <rPh sb="197" eb="198">
      <t>オヨ</t>
    </rPh>
    <rPh sb="203" eb="204">
      <t>カカ</t>
    </rPh>
    <rPh sb="205" eb="207">
      <t>ブブン</t>
    </rPh>
    <rPh sb="208" eb="209">
      <t>ノゾ</t>
    </rPh>
    <rPh sb="222" eb="223">
      <t>オヨ</t>
    </rPh>
    <rPh sb="242" eb="244">
      <t>テキゴウ</t>
    </rPh>
    <phoneticPr fontId="6"/>
  </si>
  <si>
    <t>高齢者虐待防止措置未実施減算</t>
    <phoneticPr fontId="6"/>
  </si>
  <si>
    <t>業務継続計画未策定減算</t>
    <phoneticPr fontId="6"/>
  </si>
  <si>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5"/>
  </si>
  <si>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5"/>
  </si>
  <si>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5"/>
  </si>
  <si>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5"/>
  </si>
  <si>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6"/>
  </si>
  <si>
    <t>　利用者の人権の擁護、虐待の防止等のため、必要な体制の整備を行うとともに、その従業者に対し、研修を実施する等の措置を講じていますか。</t>
    <phoneticPr fontId="5"/>
  </si>
  <si>
    <t xml:space="preserve">準用(平11老企 25第3の1の1
(3)）
</t>
    <phoneticPr fontId="5"/>
  </si>
  <si>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5"/>
  </si>
  <si>
    <t>準用(平11老企25第3の1の3(19)⑤)</t>
    <phoneticPr fontId="5"/>
  </si>
  <si>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5"/>
  </si>
  <si>
    <t>　当該通所介護事業所において感染症が発生し、又はまん延しないように、次の各号に掲げる措置を講じていますか。</t>
    <rPh sb="3" eb="5">
      <t>ツウショ</t>
    </rPh>
    <rPh sb="5" eb="7">
      <t>カイゴ</t>
    </rPh>
    <rPh sb="7" eb="10">
      <t>ジギョウショ</t>
    </rPh>
    <phoneticPr fontId="5"/>
  </si>
  <si>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6"/>
  </si>
  <si>
    <t xml:space="preserve">（1）ア（1）の規定により配置された理学療法士等に
   加えて、専ら機能訓練指導員の職務に従事する理
   学療法士等を１名以上配置していること。
</t>
    <phoneticPr fontId="6"/>
  </si>
  <si>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5"/>
  </si>
  <si>
    <t>⑪</t>
    <phoneticPr fontId="5"/>
  </si>
  <si>
    <t>※</t>
    <phoneticPr fontId="6"/>
  </si>
  <si>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6"/>
  </si>
  <si>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6"/>
  </si>
  <si>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6"/>
  </si>
  <si>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5"/>
  </si>
  <si>
    <r>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t>
    </r>
    <r>
      <rPr>
        <sz val="11"/>
        <color rgb="FFFF0000"/>
        <rFont val="ＭＳ 明朝"/>
        <family val="1"/>
        <charset val="128"/>
      </rPr>
      <t>１５</t>
    </r>
    <r>
      <rPr>
        <sz val="11"/>
        <rFont val="ＭＳ 明朝"/>
        <family val="1"/>
        <charset val="128"/>
      </rPr>
      <t>以上であること。</t>
    </r>
    <phoneticPr fontId="5"/>
  </si>
  <si>
    <t>　法第１１８条の２第１項に規定する介護保険等関連情報その他必要な情報を活用し、適切かつ有効なサービスの提供に努めていますか。</t>
    <rPh sb="51" eb="53">
      <t>テイキョウ</t>
    </rPh>
    <phoneticPr fontId="5"/>
  </si>
  <si>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5"/>
  </si>
  <si>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6"/>
  </si>
  <si>
    <t xml:space="preserve">　⑴ 介護職員等処遇改善加算(Ⅰ) 上記1から26までに
　より算定した単位数の1000分の92に相当する単位数 </t>
    <phoneticPr fontId="6"/>
  </si>
  <si>
    <t xml:space="preserve">　⑵ 介護職員等処遇改善加算(Ⅱ) 上記1から26までに
　より算定した単位数の1000分の90に相当する単位数 </t>
    <phoneticPr fontId="6"/>
  </si>
  <si>
    <t xml:space="preserve">　⑶ 介護職員等処遇改善加算(Ⅲ) 上記1から26までに
　より算定した単位数の1000分の80に相当する単位数 </t>
    <phoneticPr fontId="5"/>
  </si>
  <si>
    <t xml:space="preserve">　⑷ 介護職員等処遇改善加算(Ⅳ) 上記1から26までに
　より算定した単位数の1000分の64に相当する単位数 </t>
    <phoneticPr fontId="5"/>
  </si>
  <si>
    <t xml:space="preserve">　⑴ 介護職員等処遇改善加算(Ⅴ)⑴ 上記1から26まで
　により算定した単位数の1000分の81に相当する単位
　数 </t>
  </si>
  <si>
    <t xml:space="preserve">　⑵ 介護職員等処遇改善加算(Ⅴ)⑵ 上記1から26まで
　により算定した単位数の1000分の76に相当する単位
　数 </t>
  </si>
  <si>
    <t xml:space="preserve">　⑶ 介護職員等処遇改善加算(Ⅴ)⑶ 上記1から26まで
　により算定した単位数の1000分の79に相当する単位
　数 </t>
  </si>
  <si>
    <t xml:space="preserve">　⑷ 介護職員等処遇改善加算(Ⅴ)⑷ 上記1から26まで
　により算定した単位数の1000分の74に相当する単位
　数 </t>
  </si>
  <si>
    <t xml:space="preserve">　⑸ 介護職員等処遇改善加算(Ⅴ)⑸ 上記1から26まで
　により算定した単位数の1000分の65に相当する単位
　数 </t>
  </si>
  <si>
    <t xml:space="preserve">　⑹ 介護職員等処遇改善加算(Ⅴ)⑹ 上記1から26まで
　により算定した単位数の1000分の63に相当する単位
　数 </t>
    <rPh sb="58" eb="59">
      <t>カズ</t>
    </rPh>
    <phoneticPr fontId="5"/>
  </si>
  <si>
    <t xml:space="preserve">　⑺ 介護職員等処遇改善加算(Ⅴ)⑺ 上記1から26まで
　により算定した単位数の1000分の56に相当する単位
　数 </t>
    <rPh sb="58" eb="59">
      <t>カズ</t>
    </rPh>
    <phoneticPr fontId="5"/>
  </si>
  <si>
    <t xml:space="preserve">　⑻ 介護職員等処遇改善加算(Ⅴ)⑻ 上記1から26まで
　により算定した単位数の1000分の69に相当する単位
　数 </t>
    <rPh sb="58" eb="59">
      <t>カズ</t>
    </rPh>
    <phoneticPr fontId="5"/>
  </si>
  <si>
    <t xml:space="preserve">　⑼ 介護職員等処遇改善加算(Ⅴ)⑼ 上記1から26まで
　により算定した単位数の1000分の54に相当する単位
　数 </t>
    <rPh sb="58" eb="59">
      <t>カズ</t>
    </rPh>
    <phoneticPr fontId="5"/>
  </si>
  <si>
    <t xml:space="preserve">　⑽ 介護職員等処遇改善加算(Ⅴ)⑽ 上記1から26まで
　により算定した単位数の1000分の45に相当する単位
　数 </t>
    <rPh sb="58" eb="59">
      <t>カズ</t>
    </rPh>
    <phoneticPr fontId="5"/>
  </si>
  <si>
    <t xml:space="preserve">　⑾ 介護職員等処遇改善加算(Ⅴ)⑾ 上記1から26まで
　により算定した単位数の1000分の53に相当する単位
　数 </t>
  </si>
  <si>
    <t xml:space="preserve">　⑿ 介護職員等処遇改善加算(Ⅴ)⑿ 上記1から26まで
　により算定した単位数の1000分の43に相当する単位
　数 </t>
    <rPh sb="58" eb="59">
      <t>カズ</t>
    </rPh>
    <phoneticPr fontId="5"/>
  </si>
  <si>
    <t xml:space="preserve">　⒀ 介護職員等処遇改善加算(Ⅴ)⒀ 上記1から26まで
　により算定した単位数の1000分の44に相当する単位
　数 </t>
  </si>
  <si>
    <t xml:space="preserve">　⒁ 介護職員等処遇改善加算(Ⅴ)⒁ 上記1から26まで
　により算定した単位数の1000分の33に相当する単位
　数 </t>
  </si>
  <si>
    <t>提出書類チェックシート（通所介護）</t>
    <rPh sb="0" eb="2">
      <t>テイシュツ</t>
    </rPh>
    <rPh sb="2" eb="4">
      <t>ショルイ</t>
    </rPh>
    <rPh sb="12" eb="14">
      <t>ツウショ</t>
    </rPh>
    <rPh sb="14" eb="16">
      <t>カイゴ</t>
    </rPh>
    <phoneticPr fontId="5"/>
  </si>
  <si>
    <t>施設名</t>
  </si>
  <si>
    <t>担当者名</t>
  </si>
  <si>
    <t>電話番号</t>
  </si>
  <si>
    <t>E-mail</t>
    <phoneticPr fontId="5"/>
  </si>
  <si>
    <t>資料名</t>
    <phoneticPr fontId="5"/>
  </si>
  <si>
    <t>提出数</t>
    <phoneticPr fontId="5"/>
  </si>
  <si>
    <t>チェック</t>
    <phoneticPr fontId="5"/>
  </si>
  <si>
    <t>①自己点検シート</t>
    <rPh sb="1" eb="3">
      <t>ジコ</t>
    </rPh>
    <rPh sb="3" eb="5">
      <t>テンケン</t>
    </rPh>
    <phoneticPr fontId="5"/>
  </si>
  <si>
    <t>事業ごとに１部</t>
    <rPh sb="0" eb="2">
      <t>ジギョウ</t>
    </rPh>
    <phoneticPr fontId="5"/>
  </si>
  <si>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5"/>
  </si>
  <si>
    <t>③運営規程及び重要事項説明書、利用者契約書（見本）</t>
    <phoneticPr fontId="5"/>
  </si>
  <si>
    <t>④利用者の状況</t>
    <rPh sb="1" eb="4">
      <t>リヨウシャ</t>
    </rPh>
    <rPh sb="5" eb="7">
      <t>ジョウキョウ</t>
    </rPh>
    <phoneticPr fontId="5"/>
  </si>
  <si>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5"/>
  </si>
  <si>
    <t>＊提出書類チェックシートの送付先</t>
    <rPh sb="1" eb="3">
      <t>テイシュツ</t>
    </rPh>
    <rPh sb="3" eb="5">
      <t>ショルイ</t>
    </rPh>
    <phoneticPr fontId="5"/>
  </si>
  <si>
    <t>〒305-8555</t>
  </si>
  <si>
    <t>つくば市研究学園一丁目１番地１</t>
    <rPh sb="4" eb="8">
      <t>ケンキュウガクエン</t>
    </rPh>
    <rPh sb="8" eb="11">
      <t>イチチョウメ</t>
    </rPh>
    <rPh sb="12" eb="14">
      <t>バンチ</t>
    </rPh>
    <phoneticPr fontId="5"/>
  </si>
  <si>
    <t>つくば市福祉部社会福祉課</t>
    <rPh sb="4" eb="6">
      <t>フクシ</t>
    </rPh>
    <phoneticPr fontId="5"/>
  </si>
  <si>
    <t>福祉監査係</t>
    <rPh sb="0" eb="2">
      <t>フクシ</t>
    </rPh>
    <rPh sb="2" eb="4">
      <t>カンサ</t>
    </rPh>
    <phoneticPr fontId="5"/>
  </si>
  <si>
    <t>FAX029-868-7543</t>
    <phoneticPr fontId="5"/>
  </si>
  <si>
    <t>wef013@city.tsukuba.lg.jp</t>
    <phoneticPr fontId="5"/>
  </si>
  <si>
    <t>～</t>
    <phoneticPr fontId="35"/>
  </si>
  <si>
    <r>
      <t>単位（Ⅰ）　　　　直近１年間の月間平均利用者数</t>
    </r>
    <r>
      <rPr>
        <b/>
        <u/>
        <sz val="11"/>
        <rFont val="ＭＳ Ｐゴシック"/>
        <family val="3"/>
        <charset val="128"/>
      </rPr>
      <t>　　　　　　　　</t>
    </r>
    <r>
      <rPr>
        <b/>
        <sz val="11"/>
        <rFont val="ＭＳ Ｐゴシック"/>
        <family val="3"/>
        <charset val="128"/>
      </rPr>
      <t>人　</t>
    </r>
    <phoneticPr fontId="5"/>
  </si>
  <si>
    <r>
      <t>単位（Ⅱ）　　　　直近１年間の月間平均利用者数</t>
    </r>
    <r>
      <rPr>
        <b/>
        <u/>
        <sz val="11"/>
        <rFont val="ＭＳ Ｐゴシック"/>
        <family val="3"/>
        <charset val="128"/>
      </rPr>
      <t>　　　　　　　　</t>
    </r>
    <r>
      <rPr>
        <b/>
        <sz val="11"/>
        <rFont val="ＭＳ Ｐゴシック"/>
        <family val="3"/>
        <charset val="128"/>
      </rPr>
      <t>人　</t>
    </r>
    <phoneticPr fontId="5"/>
  </si>
  <si>
    <t>単位（Ⅰ）　　　　　　　　　　月別利用者数　（直近１年間：介護予防支援者を含む）</t>
  </si>
  <si>
    <t>区            分</t>
  </si>
  <si>
    <t>計</t>
    <phoneticPr fontId="5"/>
  </si>
  <si>
    <t>月別開所日数（Ａ）</t>
    <phoneticPr fontId="5"/>
  </si>
  <si>
    <t>　　　</t>
  </si>
  <si>
    <t>月間利用者延数（Ｂ）</t>
    <phoneticPr fontId="5"/>
  </si>
  <si>
    <t>　</t>
  </si>
  <si>
    <t>日平均利用者数（Ｂ÷Ａ）</t>
    <phoneticPr fontId="5"/>
  </si>
  <si>
    <t>日最多利用者数（※）</t>
    <phoneticPr fontId="5"/>
  </si>
  <si>
    <r>
      <t xml:space="preserve">介護保険適用外延べ参加者
</t>
    </r>
    <r>
      <rPr>
        <b/>
        <sz val="10"/>
        <rFont val="ＭＳ Ｐゴシック"/>
        <family val="3"/>
        <charset val="128"/>
      </rPr>
      <t>（特定高齢者等）</t>
    </r>
    <phoneticPr fontId="5"/>
  </si>
  <si>
    <t>（※）各月における最も利用者が多かった日の利用者数</t>
    <phoneticPr fontId="5"/>
  </si>
  <si>
    <t>単位（Ⅱ）　　　　　　　　　　月別利用者数　（直近１年間：介護予防支援者を含む）</t>
  </si>
  <si>
    <t>行動障害のある利用者および身体拘束者名簿</t>
  </si>
  <si>
    <t>事業所（施設）名　　　　　　　　　　　　　</t>
  </si>
  <si>
    <t>№</t>
  </si>
  <si>
    <t>氏　名</t>
  </si>
  <si>
    <t>介護度</t>
  </si>
  <si>
    <t>居室番号</t>
  </si>
  <si>
    <t>　拘束等の内容（下記より）</t>
  </si>
  <si>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</si>
  <si>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</si>
  <si>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</si>
  <si>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</si>
  <si>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2</t>
    </r>
    <r>
      <rPr>
        <sz val="7"/>
        <color theme="1"/>
        <rFont val="Times New Roman"/>
        <family val="1"/>
      </rPr>
      <t xml:space="preserve">     </t>
    </r>
    <r>
      <rPr>
        <sz val="12"/>
        <color theme="1"/>
        <rFont val="ＭＳ 明朝"/>
        <family val="1"/>
        <charset val="128"/>
      </rPr>
      <t>転落しないように、ベッドに体幹や四肢をひも等で縛る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</si>
  <si>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</si>
  <si>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</si>
  <si>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30"/>
  </si>
  <si>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30"/>
  </si>
  <si>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</si>
  <si>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</si>
  <si>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</si>
  <si>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10</t>
    </r>
    <r>
      <rPr>
        <sz val="7"/>
        <color theme="1"/>
        <rFont val="Times New Roman"/>
        <family val="1"/>
      </rPr>
      <t xml:space="preserve">  </t>
    </r>
    <r>
      <rPr>
        <sz val="12"/>
        <color theme="1"/>
        <rFont val="ＭＳ 明朝"/>
        <family val="1"/>
        <charset val="128"/>
      </rPr>
      <t>自分の意志で開けることのできない居室に隔離する</t>
    </r>
  </si>
  <si>
    <r>
      <rPr>
        <sz val="12"/>
        <color theme="1"/>
        <rFont val="Century"/>
        <family val="1"/>
      </rPr>
      <t>11</t>
    </r>
    <r>
      <rPr>
        <sz val="12"/>
        <color theme="1"/>
        <rFont val="ＭＳ 明朝"/>
        <family val="1"/>
        <charset val="128"/>
      </rPr>
      <t>行動を落ち着かせるために、向精神薬を過剰に服用させる</t>
    </r>
    <phoneticPr fontId="30"/>
  </si>
  <si>
    <t>利用者の状況</t>
    <phoneticPr fontId="30"/>
  </si>
  <si>
    <t>　　年　　月</t>
    <rPh sb="5" eb="6">
      <t>ガツ</t>
    </rPh>
    <phoneticPr fontId="5"/>
  </si>
  <si>
    <t>TEL029-883-1111</t>
    <phoneticPr fontId="5"/>
  </si>
  <si>
    <t xml:space="preserve">平11厚令37
第3条第1項
</t>
    <rPh sb="0" eb="1">
      <t>ヒラ</t>
    </rPh>
    <phoneticPr fontId="5"/>
  </si>
  <si>
    <t xml:space="preserve">平11厚令37
第3条第2項
</t>
    <rPh sb="0" eb="1">
      <t>ヒラ</t>
    </rPh>
    <phoneticPr fontId="5"/>
  </si>
  <si>
    <t>平11厚令37
第3条第3項</t>
    <rPh sb="0" eb="1">
      <t>ヒラ</t>
    </rPh>
    <phoneticPr fontId="5"/>
  </si>
  <si>
    <t>平11厚令37
第3条第4項</t>
    <rPh sb="0" eb="1">
      <t>ヒラ</t>
    </rPh>
    <phoneticPr fontId="5"/>
  </si>
  <si>
    <t xml:space="preserve">平11厚令37
第92条
</t>
    <rPh sb="0" eb="1">
      <t>ヘイ</t>
    </rPh>
    <phoneticPr fontId="5"/>
  </si>
  <si>
    <t>平11老企25
第2の2の(3)</t>
    <phoneticPr fontId="5"/>
  </si>
  <si>
    <t xml:space="preserve">平11厚令37
第93条第1項
第1号
</t>
    <rPh sb="0" eb="1">
      <t>ヘイ</t>
    </rPh>
    <phoneticPr fontId="5"/>
  </si>
  <si>
    <t>平11厚令37
第93条第1項
第2号</t>
    <rPh sb="16" eb="17">
      <t>ダイ</t>
    </rPh>
    <phoneticPr fontId="5"/>
  </si>
  <si>
    <t xml:space="preserve">平11厚令37
第93条第1項
第3号
</t>
    <phoneticPr fontId="5"/>
  </si>
  <si>
    <t xml:space="preserve">平11厚令37
第93条第2項
</t>
    <phoneticPr fontId="5"/>
  </si>
  <si>
    <t>平11厚令37
第93条第1項
第3号</t>
    <phoneticPr fontId="5"/>
  </si>
  <si>
    <t>平11厚令37
第93条第1項
第4号</t>
    <rPh sb="16" eb="17">
      <t>ダイ</t>
    </rPh>
    <phoneticPr fontId="5"/>
  </si>
  <si>
    <t>平11厚令37
第94条</t>
    <rPh sb="8" eb="9">
      <t>ダイ</t>
    </rPh>
    <rPh sb="11" eb="12">
      <t>ジョウ</t>
    </rPh>
    <phoneticPr fontId="5"/>
  </si>
  <si>
    <t>平11厚令37
第95条第1項</t>
    <rPh sb="0" eb="1">
      <t>ヘイ</t>
    </rPh>
    <rPh sb="3" eb="4">
      <t>アツ</t>
    </rPh>
    <rPh sb="4" eb="5">
      <t>レイ</t>
    </rPh>
    <rPh sb="8" eb="9">
      <t>ダイ</t>
    </rPh>
    <rPh sb="11" eb="12">
      <t>ジョウ</t>
    </rPh>
    <rPh sb="12" eb="13">
      <t>ダイ</t>
    </rPh>
    <rPh sb="14" eb="15">
      <t>コウ</t>
    </rPh>
    <phoneticPr fontId="5"/>
  </si>
  <si>
    <t xml:space="preserve">平11厚令37
第95条第3項
</t>
    <phoneticPr fontId="5"/>
  </si>
  <si>
    <t>平11厚令37
第95条第4項</t>
    <phoneticPr fontId="5"/>
  </si>
  <si>
    <t>平11厚令37
第95条第2項
第1号イ</t>
    <rPh sb="8" eb="9">
      <t>ダイ</t>
    </rPh>
    <rPh sb="11" eb="12">
      <t>ジョウ</t>
    </rPh>
    <rPh sb="12" eb="13">
      <t>ダイ</t>
    </rPh>
    <rPh sb="14" eb="15">
      <t>コウ</t>
    </rPh>
    <rPh sb="16" eb="17">
      <t>ダイ</t>
    </rPh>
    <rPh sb="18" eb="19">
      <t>ゴウ</t>
    </rPh>
    <phoneticPr fontId="5"/>
  </si>
  <si>
    <t>平11厚令37
第95条第2項
第1号ロ</t>
    <rPh sb="8" eb="9">
      <t>ダイ</t>
    </rPh>
    <rPh sb="11" eb="12">
      <t>ジョウ</t>
    </rPh>
    <rPh sb="12" eb="13">
      <t>ダイ</t>
    </rPh>
    <rPh sb="14" eb="15">
      <t>コウ</t>
    </rPh>
    <rPh sb="16" eb="17">
      <t>ダイ</t>
    </rPh>
    <rPh sb="18" eb="19">
      <t>ゴウ</t>
    </rPh>
    <phoneticPr fontId="5"/>
  </si>
  <si>
    <t>平11厚令37
第95条第2項
第2号</t>
    <phoneticPr fontId="5"/>
  </si>
  <si>
    <t xml:space="preserve">平11厚令37
第8条第2項
</t>
    <rPh sb="0" eb="1">
      <t>ヘイ</t>
    </rPh>
    <phoneticPr fontId="5"/>
  </si>
  <si>
    <t xml:space="preserve">平11厚令37
第96条第1項
</t>
    <phoneticPr fontId="5"/>
  </si>
  <si>
    <t>平11厚令37
第96条第2項</t>
    <phoneticPr fontId="5"/>
  </si>
  <si>
    <t>平11厚令37
第96条第3項</t>
    <phoneticPr fontId="5"/>
  </si>
  <si>
    <t>平11厚令37
第96条第5項</t>
    <phoneticPr fontId="5"/>
  </si>
  <si>
    <t>平11厚令37
第97条第1項</t>
    <rPh sb="12" eb="13">
      <t>ダイ</t>
    </rPh>
    <rPh sb="14" eb="15">
      <t>コウ</t>
    </rPh>
    <phoneticPr fontId="5"/>
  </si>
  <si>
    <t>平11厚令37
第97条第2項</t>
    <rPh sb="12" eb="13">
      <t>ダイ</t>
    </rPh>
    <rPh sb="14" eb="15">
      <t>コウ</t>
    </rPh>
    <phoneticPr fontId="5"/>
  </si>
  <si>
    <t>平11厚令37
第98条第2項</t>
    <rPh sb="12" eb="13">
      <t>ダイ</t>
    </rPh>
    <rPh sb="14" eb="15">
      <t>コウ</t>
    </rPh>
    <phoneticPr fontId="5"/>
  </si>
  <si>
    <t>平11厚令37
第98条第3項</t>
    <phoneticPr fontId="6"/>
  </si>
  <si>
    <t>平11厚令37
第98条第4項</t>
    <phoneticPr fontId="6"/>
  </si>
  <si>
    <t>平11厚令37
第98条第5項</t>
    <phoneticPr fontId="5"/>
  </si>
  <si>
    <t>平11厚令37
第98条第6項</t>
    <phoneticPr fontId="5"/>
  </si>
  <si>
    <t>平11厚令37
第99条第1項</t>
    <rPh sb="12" eb="13">
      <t>ダイ</t>
    </rPh>
    <rPh sb="14" eb="15">
      <t>コウ</t>
    </rPh>
    <phoneticPr fontId="5"/>
  </si>
  <si>
    <t>平11厚令37
第99条第2項</t>
    <rPh sb="0" eb="1">
      <t>ヘイ</t>
    </rPh>
    <phoneticPr fontId="5"/>
  </si>
  <si>
    <t>平11厚令37
第99条第3項</t>
    <phoneticPr fontId="5"/>
  </si>
  <si>
    <t>平11厚令37
第99条第4項</t>
    <phoneticPr fontId="5"/>
  </si>
  <si>
    <t>平11厚令37
第99条第5項</t>
    <rPh sb="0" eb="1">
      <t>ヘイ</t>
    </rPh>
    <phoneticPr fontId="5"/>
  </si>
  <si>
    <t>平11厚令37
第100条</t>
    <phoneticPr fontId="5"/>
  </si>
  <si>
    <t>平11厚令37
第101条第1項</t>
    <rPh sb="0" eb="1">
      <t>ヘイ</t>
    </rPh>
    <phoneticPr fontId="5"/>
  </si>
  <si>
    <t>平11厚令37
第101条第2項</t>
    <rPh sb="0" eb="1">
      <t>ヘイ</t>
    </rPh>
    <phoneticPr fontId="5"/>
  </si>
  <si>
    <t>平11厚令37第101条第3項</t>
    <rPh sb="0" eb="1">
      <t>ヘイ</t>
    </rPh>
    <phoneticPr fontId="5"/>
  </si>
  <si>
    <t>平11厚令37第101条第4項</t>
    <rPh sb="0" eb="1">
      <t>ヘイ</t>
    </rPh>
    <rPh sb="3" eb="4">
      <t>コウ</t>
    </rPh>
    <rPh sb="4" eb="5">
      <t>レイ</t>
    </rPh>
    <rPh sb="7" eb="8">
      <t>ダイ</t>
    </rPh>
    <rPh sb="11" eb="12">
      <t>ジョウ</t>
    </rPh>
    <rPh sb="12" eb="13">
      <t>ダイ</t>
    </rPh>
    <rPh sb="14" eb="15">
      <t>コウ</t>
    </rPh>
    <phoneticPr fontId="5"/>
  </si>
  <si>
    <t>平11厚令37
第102条</t>
    <rPh sb="0" eb="1">
      <t>ヘイ</t>
    </rPh>
    <phoneticPr fontId="5"/>
  </si>
  <si>
    <t>平11厚令37
第103条第1項</t>
    <rPh sb="0" eb="1">
      <t>ヘイ</t>
    </rPh>
    <rPh sb="13" eb="14">
      <t>ダイ</t>
    </rPh>
    <rPh sb="15" eb="16">
      <t>コウ</t>
    </rPh>
    <phoneticPr fontId="5"/>
  </si>
  <si>
    <t>平11厚令37
第103条第2項</t>
    <rPh sb="0" eb="1">
      <t>ヘイ</t>
    </rPh>
    <rPh sb="13" eb="14">
      <t>ダイ</t>
    </rPh>
    <rPh sb="15" eb="16">
      <t>コウ</t>
    </rPh>
    <phoneticPr fontId="5"/>
  </si>
  <si>
    <t>平11厚令37
第104条第1項</t>
    <rPh sb="0" eb="1">
      <t>ヘイ</t>
    </rPh>
    <rPh sb="13" eb="14">
      <t>ダイ</t>
    </rPh>
    <rPh sb="15" eb="16">
      <t>コウ</t>
    </rPh>
    <phoneticPr fontId="5"/>
  </si>
  <si>
    <t xml:space="preserve">平11厚令37
第104条第2項
</t>
    <phoneticPr fontId="5"/>
  </si>
  <si>
    <t xml:space="preserve">平11厚令37第104条の2①
</t>
    <rPh sb="11" eb="12">
      <t>ジョウ</t>
    </rPh>
    <phoneticPr fontId="5"/>
  </si>
  <si>
    <t xml:space="preserve">平11厚令37第104条の2②
</t>
    <rPh sb="11" eb="12">
      <t>ジョウ</t>
    </rPh>
    <phoneticPr fontId="5"/>
  </si>
  <si>
    <t xml:space="preserve">平11厚令37第104条の2③
</t>
    <rPh sb="11" eb="12">
      <t>ジョウ</t>
    </rPh>
    <phoneticPr fontId="5"/>
  </si>
  <si>
    <t xml:space="preserve">平11厚令37第105条準用(第32条）
</t>
    <phoneticPr fontId="5"/>
  </si>
  <si>
    <t>平11厚令37第105条準用(第33条）</t>
    <phoneticPr fontId="5"/>
  </si>
  <si>
    <t>平11厚令37第105条準用(第36条）</t>
    <phoneticPr fontId="5"/>
  </si>
  <si>
    <t>平11厚令37第105条準用(第37条の2）</t>
    <rPh sb="0" eb="1">
      <t>ヘイ</t>
    </rPh>
    <phoneticPr fontId="4"/>
  </si>
  <si>
    <t>平11厚令37
第105条
準用(第38条)
準用(平11老企
25第3の1の3
(32）</t>
    <phoneticPr fontId="5"/>
  </si>
  <si>
    <t>平11厚令37
第104条の4第1項</t>
    <rPh sb="0" eb="1">
      <t>ヘイ</t>
    </rPh>
    <rPh sb="15" eb="16">
      <t>ダイ</t>
    </rPh>
    <rPh sb="17" eb="18">
      <t>コウ</t>
    </rPh>
    <phoneticPr fontId="5"/>
  </si>
  <si>
    <t>平11厚令37
第217条</t>
    <phoneticPr fontId="5"/>
  </si>
  <si>
    <t>平11厚令37
第105条の2第1項第1号</t>
    <rPh sb="0" eb="1">
      <t>ヘイ</t>
    </rPh>
    <rPh sb="8" eb="9">
      <t>ダイ</t>
    </rPh>
    <rPh sb="12" eb="13">
      <t>ジョウ</t>
    </rPh>
    <rPh sb="15" eb="16">
      <t>ダイ</t>
    </rPh>
    <rPh sb="17" eb="18">
      <t>コウ</t>
    </rPh>
    <rPh sb="18" eb="19">
      <t>ダイ</t>
    </rPh>
    <rPh sb="20" eb="21">
      <t>ゴウ</t>
    </rPh>
    <phoneticPr fontId="5"/>
  </si>
  <si>
    <t>平11厚令37
第105条
準用(第8条）</t>
    <rPh sb="0" eb="1">
      <t>ヘイ</t>
    </rPh>
    <phoneticPr fontId="5"/>
  </si>
  <si>
    <t xml:space="preserve">平11厚令37
第105条
準用(第9条)
</t>
    <rPh sb="14" eb="16">
      <t>ジュンヨウ</t>
    </rPh>
    <rPh sb="17" eb="18">
      <t>ダイ</t>
    </rPh>
    <rPh sb="19" eb="20">
      <t>ジョウ</t>
    </rPh>
    <phoneticPr fontId="5"/>
  </si>
  <si>
    <t>平11厚令37
第105条
準用(第10条)</t>
    <phoneticPr fontId="5"/>
  </si>
  <si>
    <t>平11厚令37
第105条
準用(第11条)</t>
    <phoneticPr fontId="5"/>
  </si>
  <si>
    <t>平11厚令37
第105条
準用(第12条）</t>
    <phoneticPr fontId="5"/>
  </si>
  <si>
    <t>平11厚令37
第105条
準用(第13条）</t>
    <phoneticPr fontId="5"/>
  </si>
  <si>
    <t>平11厚令37
第105条
準用(第14条）</t>
    <phoneticPr fontId="5"/>
  </si>
  <si>
    <t>平11厚令37
第105条
準用(第15条）</t>
    <phoneticPr fontId="5"/>
  </si>
  <si>
    <t xml:space="preserve">平11厚令37
第105条
準用(第16条）
</t>
    <phoneticPr fontId="5"/>
  </si>
  <si>
    <t>平11厚令37
第105条
準用(第17条）</t>
    <phoneticPr fontId="5"/>
  </si>
  <si>
    <t xml:space="preserve">平11厚令37
第105条
準用(第19条）
</t>
    <phoneticPr fontId="5"/>
  </si>
  <si>
    <t>平11厚令37
第105条
準用(第21条）</t>
    <phoneticPr fontId="5"/>
  </si>
  <si>
    <t xml:space="preserve">平11厚令37
第105条
準用(第26条）
</t>
    <phoneticPr fontId="5"/>
  </si>
  <si>
    <t>平11厚令37
第105条
準用(第27条）</t>
    <phoneticPr fontId="5"/>
  </si>
  <si>
    <t>平11厚令37
第105条
準用(第52条）</t>
    <phoneticPr fontId="5"/>
  </si>
  <si>
    <t>平11厚令37第105条
準用（第30条の2）</t>
    <rPh sb="0" eb="1">
      <t>ヘイ</t>
    </rPh>
    <phoneticPr fontId="5"/>
  </si>
  <si>
    <t>平11厚令37
第105条
準用(第34条）</t>
    <rPh sb="0" eb="1">
      <t>ヒラ</t>
    </rPh>
    <phoneticPr fontId="5"/>
  </si>
  <si>
    <t>平11厚令37
第105条
準用(第35条）</t>
    <phoneticPr fontId="5"/>
  </si>
  <si>
    <t xml:space="preserve">平11厚令37
第104条の3
</t>
    <rPh sb="12" eb="13">
      <t>ジョウ</t>
    </rPh>
    <phoneticPr fontId="5"/>
  </si>
  <si>
    <t>「条例」</t>
    <phoneticPr fontId="5"/>
  </si>
  <si>
    <t>介護保険法に基づき指定居宅サービスの事業の設備及び運営に関する基準等を定める条例(平成24年茨城県条例第66号)</t>
    <rPh sb="46" eb="49">
      <t>イバラキケン</t>
    </rPh>
    <phoneticPr fontId="5"/>
  </si>
  <si>
    <t>（標準様式1）</t>
    <rPh sb="1" eb="3">
      <t>ヒョウジュン</t>
    </rPh>
    <rPh sb="3" eb="5">
      <t>ヨウシキ</t>
    </rPh>
    <phoneticPr fontId="5"/>
  </si>
  <si>
    <t>従業者の勤務の体制及び勤務形態一覧表　</t>
  </si>
  <si>
    <t>サービス種別（</t>
    <rPh sb="4" eb="6">
      <t>シュベツ</t>
    </rPh>
    <phoneticPr fontId="35"/>
  </si>
  <si>
    <t>通所介護</t>
    <rPh sb="0" eb="2">
      <t>ツウショ</t>
    </rPh>
    <rPh sb="2" eb="4">
      <t>カイゴ</t>
    </rPh>
    <phoneticPr fontId="35"/>
  </si>
  <si>
    <t>）</t>
    <phoneticPr fontId="35"/>
  </si>
  <si>
    <t>令和</t>
    <rPh sb="0" eb="2">
      <t>レイワ</t>
    </rPh>
    <phoneticPr fontId="35"/>
  </si>
  <si>
    <t>(</t>
    <phoneticPr fontId="35"/>
  </si>
  <si>
    <t>)</t>
    <phoneticPr fontId="35"/>
  </si>
  <si>
    <t>年</t>
    <rPh sb="0" eb="1">
      <t>ネン</t>
    </rPh>
    <phoneticPr fontId="35"/>
  </si>
  <si>
    <t>月</t>
    <rPh sb="0" eb="1">
      <t>ゲツ</t>
    </rPh>
    <phoneticPr fontId="35"/>
  </si>
  <si>
    <t>事業所名（</t>
    <rPh sb="0" eb="3">
      <t>ジギョウショ</t>
    </rPh>
    <rPh sb="3" eb="4">
      <t>メイ</t>
    </rPh>
    <phoneticPr fontId="35"/>
  </si>
  <si>
    <t>○○デイサービス</t>
    <phoneticPr fontId="35"/>
  </si>
  <si>
    <t>(1)</t>
    <phoneticPr fontId="35"/>
  </si>
  <si>
    <t>４週</t>
  </si>
  <si>
    <t>(2)</t>
    <phoneticPr fontId="3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</si>
  <si>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</si>
  <si>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5"/>
  </si>
  <si>
    <t>時間/週</t>
    <rPh sb="0" eb="2">
      <t>ジカン</t>
    </rPh>
    <rPh sb="3" eb="4">
      <t>シュウ</t>
    </rPh>
    <phoneticPr fontId="35"/>
  </si>
  <si>
    <t>時間/月</t>
    <rPh sb="0" eb="2">
      <t>ジカン</t>
    </rPh>
    <rPh sb="3" eb="4">
      <t>ツキ</t>
    </rPh>
    <phoneticPr fontId="35"/>
  </si>
  <si>
    <t>当月の日数</t>
    <rPh sb="0" eb="2">
      <t>トウゲツ</t>
    </rPh>
    <rPh sb="3" eb="5">
      <t>ニッスウ</t>
    </rPh>
    <phoneticPr fontId="35"/>
  </si>
  <si>
    <t>日</t>
    <rPh sb="0" eb="1">
      <t>ニチ</t>
    </rPh>
    <phoneticPr fontId="35"/>
  </si>
  <si>
    <t>(4) 事業所全体のサービス提供単位数</t>
    <phoneticPr fontId="35"/>
  </si>
  <si>
    <t>単位</t>
    <rPh sb="0" eb="2">
      <t>タンイ</t>
    </rPh>
    <phoneticPr fontId="35"/>
  </si>
  <si>
    <t>単位目</t>
    <rPh sb="0" eb="2">
      <t>タンイ</t>
    </rPh>
    <rPh sb="2" eb="3">
      <t>メ</t>
    </rPh>
    <phoneticPr fontId="35"/>
  </si>
  <si>
    <t xml:space="preserve">(5) 当該サービス提供単位のサービス提供時間 </t>
    <rPh sb="4" eb="6">
      <t>トウガイ</t>
    </rPh>
    <rPh sb="10" eb="12">
      <t>テイキョウ</t>
    </rPh>
    <rPh sb="12" eb="14">
      <t>タンイ</t>
    </rPh>
    <rPh sb="19" eb="21">
      <t>テイキョウ</t>
    </rPh>
    <rPh sb="21" eb="23">
      <t>ジカン</t>
    </rPh>
    <phoneticPr fontId="35"/>
  </si>
  <si>
    <t>（計</t>
    <rPh sb="1" eb="2">
      <t>ケイ</t>
    </rPh>
    <phoneticPr fontId="35"/>
  </si>
  <si>
    <t>時間）</t>
    <rPh sb="0" eb="2">
      <t>ジカン</t>
    </rPh>
    <phoneticPr fontId="35"/>
  </si>
  <si>
    <t>No</t>
    <phoneticPr fontId="35"/>
  </si>
  <si>
    <t>(6) 
職種</t>
    <phoneticPr fontId="5"/>
  </si>
  <si>
    <t>(7)
勤務
形態</t>
    <phoneticPr fontId="5"/>
  </si>
  <si>
    <t>(8)
資格</t>
    <rPh sb="4" eb="6">
      <t>シカク</t>
    </rPh>
    <phoneticPr fontId="35"/>
  </si>
  <si>
    <t>(9) 氏　名</t>
    <phoneticPr fontId="5"/>
  </si>
  <si>
    <t>(10)</t>
    <phoneticPr fontId="35"/>
  </si>
  <si>
    <t>(12)
週平均
勤務時間
数</t>
    <phoneticPr fontId="3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</si>
  <si>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</si>
  <si>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35"/>
  </si>
  <si>
    <t>2週目</t>
    <rPh sb="1" eb="2">
      <t>シュウ</t>
    </rPh>
    <rPh sb="2" eb="3">
      <t>メ</t>
    </rPh>
    <phoneticPr fontId="35"/>
  </si>
  <si>
    <t>3週目</t>
    <rPh sb="1" eb="2">
      <t>シュウ</t>
    </rPh>
    <rPh sb="2" eb="3">
      <t>メ</t>
    </rPh>
    <phoneticPr fontId="35"/>
  </si>
  <si>
    <t>4週目</t>
    <rPh sb="1" eb="2">
      <t>シュウ</t>
    </rPh>
    <rPh sb="2" eb="3">
      <t>メ</t>
    </rPh>
    <phoneticPr fontId="35"/>
  </si>
  <si>
    <t>5週目</t>
    <rPh sb="1" eb="2">
      <t>シュウ</t>
    </rPh>
    <rPh sb="2" eb="3">
      <t>メ</t>
    </rPh>
    <phoneticPr fontId="35"/>
  </si>
  <si>
    <t>シフト記号</t>
    <phoneticPr fontId="35"/>
  </si>
  <si>
    <t>勤務時間数</t>
    <rPh sb="0" eb="2">
      <t>キンム</t>
    </rPh>
    <rPh sb="2" eb="4">
      <t>ジカン</t>
    </rPh>
    <rPh sb="4" eb="5">
      <t>スウ</t>
    </rPh>
    <phoneticPr fontId="35"/>
  </si>
  <si>
    <t>サービス提供時間内
の勤務時間数</t>
    <rPh sb="4" eb="6">
      <t>テイキョウ</t>
    </rPh>
    <rPh sb="6" eb="9">
      <t>ジカンナイ</t>
    </rPh>
    <rPh sb="11" eb="13">
      <t>キンム</t>
    </rPh>
    <rPh sb="13" eb="15">
      <t>ジカン</t>
    </rPh>
    <rPh sb="15" eb="16">
      <t>スウ</t>
    </rPh>
    <phoneticPr fontId="35"/>
  </si>
  <si>
    <t>(14) サービス提供時間内の勤務延時間数（生活相談員）</t>
    <rPh sb="9" eb="11">
      <t>テイキョウ</t>
    </rPh>
    <rPh sb="11" eb="13">
      <t>ジカン</t>
    </rPh>
    <rPh sb="13" eb="14">
      <t>ナイ</t>
    </rPh>
    <phoneticPr fontId="35"/>
  </si>
  <si>
    <t>(15) サービス提供時間内の勤務延時間数（介護職員）</t>
    <rPh sb="9" eb="11">
      <t>テイキョウ</t>
    </rPh>
    <rPh sb="11" eb="13">
      <t>ジカン</t>
    </rPh>
    <rPh sb="13" eb="14">
      <t>ナイ</t>
    </rPh>
    <phoneticPr fontId="35"/>
  </si>
  <si>
    <t>(16) 利用者数　　　</t>
  </si>
  <si>
    <t>(17) サービス提供時間（平均提供時間）</t>
    <rPh sb="9" eb="11">
      <t>テイキョウ</t>
    </rPh>
    <rPh sb="11" eb="13">
      <t>ジカン</t>
    </rPh>
    <rPh sb="14" eb="16">
      <t>ヘイキン</t>
    </rPh>
    <rPh sb="16" eb="18">
      <t>テイキョウ</t>
    </rPh>
    <rPh sb="18" eb="20">
      <t>ジカン</t>
    </rPh>
    <phoneticPr fontId="35"/>
  </si>
  <si>
    <t>(18) 確保すべき介護職員の勤務時間数　　　</t>
    <rPh sb="5" eb="7">
      <t>カクホ</t>
    </rPh>
    <rPh sb="10" eb="12">
      <t>カイゴ</t>
    </rPh>
    <rPh sb="12" eb="14">
      <t>ショクイン</t>
    </rPh>
    <rPh sb="15" eb="17">
      <t>キンム</t>
    </rPh>
    <rPh sb="17" eb="20">
      <t>ジカンスウ</t>
    </rPh>
    <phoneticPr fontId="35"/>
  </si>
  <si>
    <t>（参考）
(19) 1日の職種別人員内訳</t>
    <rPh sb="1" eb="3">
      <t>サンコウ</t>
    </rPh>
    <rPh sb="11" eb="12">
      <t>ニチ</t>
    </rPh>
    <rPh sb="13" eb="16">
      <t>ショクシュベツ</t>
    </rPh>
    <rPh sb="16" eb="17">
      <t>ニン</t>
    </rPh>
    <rPh sb="17" eb="18">
      <t>イン</t>
    </rPh>
    <rPh sb="18" eb="19">
      <t>ウチ</t>
    </rPh>
    <rPh sb="19" eb="20">
      <t>ヤク</t>
    </rPh>
    <phoneticPr fontId="35"/>
  </si>
  <si>
    <t>生活相談員</t>
    <rPh sb="0" eb="2">
      <t>セイカツ</t>
    </rPh>
    <rPh sb="2" eb="5">
      <t>ソウダンイン</t>
    </rPh>
    <phoneticPr fontId="35"/>
  </si>
  <si>
    <t>看護職員</t>
    <rPh sb="0" eb="2">
      <t>カンゴ</t>
    </rPh>
    <rPh sb="2" eb="4">
      <t>ショクイン</t>
    </rPh>
    <phoneticPr fontId="35"/>
  </si>
  <si>
    <t>介護職員</t>
    <rPh sb="0" eb="2">
      <t>カイゴ</t>
    </rPh>
    <rPh sb="2" eb="4">
      <t>ショクイン</t>
    </rPh>
    <phoneticPr fontId="35"/>
  </si>
  <si>
    <t>機能訓練指導員</t>
    <rPh sb="0" eb="2">
      <t>キノウ</t>
    </rPh>
    <rPh sb="2" eb="4">
      <t>クンレン</t>
    </rPh>
    <rPh sb="4" eb="7">
      <t>シドウイン</t>
    </rPh>
    <phoneticPr fontId="35"/>
  </si>
  <si>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240" eb="241">
      <t>モウ</t>
    </rPh>
    <phoneticPr fontId="5"/>
  </si>
  <si>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color theme="1"/>
        <rFont val="ＭＳ 明朝"/>
        <family val="1"/>
        <charset val="128"/>
      </rPr>
      <t>　</t>
    </r>
    <r>
      <rPr>
        <sz val="11"/>
        <color theme="1"/>
        <rFont val="ＭＳ 明朝"/>
        <family val="1"/>
        <charset val="128"/>
      </rPr>
      <t>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5"/>
  </si>
  <si>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phoneticPr fontId="5"/>
  </si>
  <si>
    <t>ア　社会福祉士
イ　社会福祉主事
ウ　精神保健福祉士
エ　介護福祉士
オ　介護支援専門員</t>
    <rPh sb="2" eb="4">
      <t>シャカイ</t>
    </rPh>
    <rPh sb="4" eb="6">
      <t>フクシ</t>
    </rPh>
    <rPh sb="6" eb="7">
      <t>シ</t>
    </rPh>
    <rPh sb="10" eb="12">
      <t>シャカイ</t>
    </rPh>
    <rPh sb="12" eb="14">
      <t>フクシ</t>
    </rPh>
    <rPh sb="14" eb="16">
      <t>シュジ</t>
    </rPh>
    <rPh sb="19" eb="21">
      <t>セイシン</t>
    </rPh>
    <rPh sb="21" eb="23">
      <t>ホケン</t>
    </rPh>
    <rPh sb="23" eb="26">
      <t>フクシシ</t>
    </rPh>
    <rPh sb="29" eb="31">
      <t>カイゴ</t>
    </rPh>
    <rPh sb="31" eb="34">
      <t>フクシシ</t>
    </rPh>
    <rPh sb="37" eb="39">
      <t>カイゴ</t>
    </rPh>
    <rPh sb="39" eb="41">
      <t>シエン</t>
    </rPh>
    <rPh sb="41" eb="44">
      <t>センモンイン</t>
    </rPh>
    <phoneticPr fontId="5"/>
  </si>
  <si>
    <r>
      <t>　以下の場合であって、当該事業所の管理業務に支障がないときは、他の職務を兼ねることができます</t>
    </r>
    <r>
      <rPr>
        <sz val="10"/>
        <color theme="1"/>
        <rFont val="ＭＳ 明朝"/>
        <family val="1"/>
        <charset val="128"/>
      </rPr>
      <t>。</t>
    </r>
    <r>
      <rPr>
        <sz val="11"/>
        <color theme="1"/>
        <rFont val="ＭＳ 明朝"/>
        <family val="1"/>
        <charset val="128"/>
      </rPr>
      <t xml:space="preserve">
ア　当該事業所で通所介護従業者としての職務に従事
　する場合 　 
イ　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に、当該他の事業所、施設等の管理者又は従業者
　としての職務に従事する場合
 （管理業務に支障があると考えられる場合）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5"/>
  </si>
  <si>
    <t>　通所介護事業者が通所介護事業所の設備又は通所介護事業所の設備以外の設備を利用し、夜間及び深夜に通所介護以外のサービスを提供する場合には、当該サービスの内容を当該サービスの提供の開始前に指定権者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5">
      <t>シテイ</t>
    </rPh>
    <rPh sb="95" eb="96">
      <t>ケン</t>
    </rPh>
    <rPh sb="96" eb="97">
      <t>シャ</t>
    </rPh>
    <rPh sb="98" eb="99">
      <t>トド</t>
    </rPh>
    <rPh sb="100" eb="101">
      <t>デ</t>
    </rPh>
    <phoneticPr fontId="5"/>
  </si>
  <si>
    <t>平11厚令37
第98条第1項</t>
    <rPh sb="12" eb="13">
      <t>ダイ</t>
    </rPh>
    <rPh sb="14" eb="15">
      <t>コウ</t>
    </rPh>
    <phoneticPr fontId="5"/>
  </si>
  <si>
    <t>　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6"/>
  </si>
  <si>
    <t xml:space="preserve">④
</t>
    <phoneticPr fontId="5"/>
  </si>
  <si>
    <t>　上記③の身体的拘束等を行う場合には、その態様及び時間、その際の利用者の心身の状況並びに緊急やむを得ない理由を記録していますか。</t>
    <rPh sb="1" eb="3">
      <t>ジョウキ</t>
    </rPh>
    <phoneticPr fontId="6"/>
  </si>
  <si>
    <t>平11老企25
第3の6の3(2)④</t>
    <phoneticPr fontId="5"/>
  </si>
  <si>
    <t>平11老企25
第3の6の3(2)⑤</t>
    <phoneticPr fontId="5"/>
  </si>
  <si>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5"/>
  </si>
  <si>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次に掲げる点に留意する必要があります。</t>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5"/>
  </si>
  <si>
    <t>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5"/>
  </si>
  <si>
    <t>　通所介護事業者は、上記①に規定する重要事項を記載した書面を当該通所介護に備え付け、かつ、これをいつでも関係者に自由に閲覧させることにより、同項の規定による掲示に代えることができます。</t>
    <rPh sb="1" eb="3">
      <t>ツウショ</t>
    </rPh>
    <rPh sb="3" eb="5">
      <t>カイゴ</t>
    </rPh>
    <rPh sb="10" eb="12">
      <t>ジョウキ</t>
    </rPh>
    <rPh sb="18" eb="20">
      <t>ジュウヨウ</t>
    </rPh>
    <rPh sb="20" eb="22">
      <t>ジコウ</t>
    </rPh>
    <phoneticPr fontId="5"/>
  </si>
  <si>
    <t xml:space="preserve">　重要事項をウェブサイトに掲載していますか。
（令和７年４月１日から上記の措置を講じることが義務付けられます。）
</t>
    <phoneticPr fontId="6"/>
  </si>
  <si>
    <r>
      <rPr>
        <sz val="10"/>
        <color theme="1"/>
        <rFont val="ＭＳ 明朝"/>
        <family val="1"/>
        <charset val="128"/>
      </rPr>
      <t>　「</t>
    </r>
    <r>
      <rPr>
        <sz val="11"/>
        <color theme="1"/>
        <rFont val="ＭＳ 明朝"/>
        <family val="1"/>
        <charset val="128"/>
      </rPr>
      <t>必要な措置</t>
    </r>
    <r>
      <rPr>
        <sz val="10"/>
        <color theme="1"/>
        <rFont val="ＭＳ 明朝"/>
        <family val="1"/>
        <charset val="128"/>
      </rPr>
      <t>」</t>
    </r>
    <r>
      <rPr>
        <sz val="11"/>
        <color theme="1"/>
        <rFont val="ＭＳ 明朝"/>
        <family val="1"/>
        <charset val="128"/>
      </rPr>
      <t>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オ　かつ、ウェブサイトに掲載する
   (ウェブサイト:法人のホームページ等又は介護サー
    ビス情報公表システム)</t>
    </r>
    <rPh sb="66" eb="68">
      <t>トウガイ</t>
    </rPh>
    <rPh sb="205" eb="207">
      <t>ケイサイ</t>
    </rPh>
    <phoneticPr fontId="5"/>
  </si>
  <si>
    <t xml:space="preserve">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phoneticPr fontId="5"/>
  </si>
  <si>
    <t>　利用者に対する通所介護の提供に関する次の諸記録を整備し、その完結の日から５年間保存していますか。</t>
    <rPh sb="8" eb="10">
      <t>ツウショ</t>
    </rPh>
    <rPh sb="10" eb="12">
      <t>カイゴ</t>
    </rPh>
    <rPh sb="13" eb="15">
      <t>テイキョウ</t>
    </rPh>
    <rPh sb="19" eb="20">
      <t>ツギ</t>
    </rPh>
    <phoneticPr fontId="5"/>
  </si>
  <si>
    <t>平11厚令37
第104条の4第2項
条例第66号第110条第２項</t>
    <rPh sb="20" eb="22">
      <t>ジョウレイ</t>
    </rPh>
    <rPh sb="22" eb="23">
      <t>ダイ</t>
    </rPh>
    <rPh sb="25" eb="26">
      <t>ゴウ</t>
    </rPh>
    <rPh sb="26" eb="27">
      <t>ダイ</t>
    </rPh>
    <rPh sb="30" eb="31">
      <t>ジョウ</t>
    </rPh>
    <rPh sb="31" eb="32">
      <t>ダイ</t>
    </rPh>
    <rPh sb="33" eb="34">
      <t>コウ</t>
    </rPh>
    <phoneticPr fontId="5"/>
  </si>
  <si>
    <t xml:space="preserve">ア　通所介護計画
イ　提供した具体的なサービスの内容等の記録
ウ　身体的拘束等の態様及び時間、その際の利用者の心身の状況並びに緊急やむを得ない理由の記録
エ　市町村への通知に係る記録
オ　苦情の内容等の記録
カ　事故の状況及び事故に際して採った処置の記録
</t>
    <phoneticPr fontId="5"/>
  </si>
  <si>
    <t>　事業所の名称及び所在地その他厚生労働省令で定める事項に変更があったとき、又は事業を再開したときは、10日以内に、その旨を指定権者に届け出ていますか。　　　　</t>
    <rPh sb="37" eb="38">
      <t>マタ</t>
    </rPh>
    <rPh sb="61" eb="63">
      <t>シテイ</t>
    </rPh>
    <rPh sb="63" eb="64">
      <t>ケン</t>
    </rPh>
    <rPh sb="64" eb="65">
      <t>シャ</t>
    </rPh>
    <phoneticPr fontId="5"/>
  </si>
  <si>
    <t>　事業を廃止し、又は休止しようとするときは、その廃止又は休止の日の１月前までに、その旨を指定権者に届け出てください。</t>
    <rPh sb="44" eb="46">
      <t>シテイ</t>
    </rPh>
    <rPh sb="46" eb="47">
      <t>ケン</t>
    </rPh>
    <rPh sb="47" eb="48">
      <t>シャ</t>
    </rPh>
    <phoneticPr fontId="5"/>
  </si>
  <si>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指定権者に届け出た当該事業所の利用定員の90％に予定される１月当たりの営業日数を乗じて得た数とします。</t>
    <rPh sb="108" eb="112">
      <t>シテイケンシャ</t>
    </rPh>
    <phoneticPr fontId="5"/>
  </si>
  <si>
    <t>　当日の利用者の心身の状況や降雪等の急な気象状況の悪化等により、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5"/>
  </si>
  <si>
    <t>平12老企36
第2の7(24)②</t>
    <phoneticPr fontId="5"/>
  </si>
  <si>
    <t>平12老企36
第2の7(24)③</t>
    <phoneticPr fontId="5"/>
  </si>
  <si>
    <t>平12老企36
第2の7(24)⑤
第2の7(7)</t>
    <rPh sb="18" eb="19">
      <t>ダイ</t>
    </rPh>
    <phoneticPr fontId="5"/>
  </si>
  <si>
    <t>平12老企36
第2の7(25)②</t>
    <phoneticPr fontId="5"/>
  </si>
  <si>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指定権者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rPh sb="278" eb="280">
      <t>シテイ</t>
    </rPh>
    <rPh sb="280" eb="281">
      <t>ケン</t>
    </rPh>
    <rPh sb="281" eb="282">
      <t>シャ</t>
    </rPh>
    <phoneticPr fontId="6"/>
  </si>
  <si>
    <t>平12厚告19
別表6の注4
平27厚労告94
第14号</t>
    <rPh sb="20" eb="21">
      <t>ロウ</t>
    </rPh>
    <rPh sb="25" eb="26">
      <t>ダイ</t>
    </rPh>
    <rPh sb="28" eb="29">
      <t>ゴウ</t>
    </rPh>
    <phoneticPr fontId="5"/>
  </si>
  <si>
    <t>平12老企36
第2の7(4)</t>
    <phoneticPr fontId="5"/>
  </si>
  <si>
    <t>平12厚告19
別表6の注6</t>
    <phoneticPr fontId="5"/>
  </si>
  <si>
    <t>平12老企36
第2の7(5)</t>
    <phoneticPr fontId="5"/>
  </si>
  <si>
    <t>平12厚告19
別表6の注7</t>
    <phoneticPr fontId="5"/>
  </si>
  <si>
    <r>
      <t>　別に厚生労働大臣が定める基準に適合しているものとして、電子情報処理組織を使用する方法により、</t>
    </r>
    <r>
      <rPr>
        <strike/>
        <sz val="11"/>
        <color theme="1"/>
        <rFont val="ＭＳ ゴシック"/>
        <family val="3"/>
        <charset val="128"/>
      </rPr>
      <t>県知事</t>
    </r>
    <r>
      <rPr>
        <sz val="11"/>
        <color theme="1"/>
        <rFont val="ＭＳ ゴシック"/>
        <family val="3"/>
        <charset val="128"/>
      </rPr>
      <t>指定権者に対し、老健局長が定める様式による届出を行った通所介護事業所において、共生型通所介護を行っている場合は、生活相談員配置等加算として、１日につき１３単位を所定単位数に加算していますか。</t>
    </r>
    <rPh sb="1" eb="2">
      <t>ベツ</t>
    </rPh>
    <rPh sb="3" eb="5">
      <t>コウセイ</t>
    </rPh>
    <rPh sb="5" eb="7">
      <t>ロウドウ</t>
    </rPh>
    <rPh sb="7" eb="9">
      <t>ダイジン</t>
    </rPh>
    <rPh sb="10" eb="11">
      <t>サダ</t>
    </rPh>
    <rPh sb="13" eb="15">
      <t>キジュン</t>
    </rPh>
    <rPh sb="16" eb="18">
      <t>テキゴウ</t>
    </rPh>
    <rPh sb="50" eb="54">
      <t>シテイケンシャ</t>
    </rPh>
    <rPh sb="77" eb="81">
      <t>ツウショカイゴ</t>
    </rPh>
    <rPh sb="81" eb="84">
      <t>ジギョウショ</t>
    </rPh>
    <rPh sb="89" eb="92">
      <t>キョウセイガタ</t>
    </rPh>
    <rPh sb="92" eb="96">
      <t>ツウショカイゴ</t>
    </rPh>
    <rPh sb="97" eb="98">
      <t>オコナ</t>
    </rPh>
    <rPh sb="102" eb="104">
      <t>バアイ</t>
    </rPh>
    <rPh sb="106" eb="108">
      <t>セイカツ</t>
    </rPh>
    <rPh sb="108" eb="111">
      <t>ソウダンイン</t>
    </rPh>
    <rPh sb="111" eb="113">
      <t>ハイチ</t>
    </rPh>
    <rPh sb="113" eb="114">
      <t>トウ</t>
    </rPh>
    <rPh sb="114" eb="116">
      <t>カサン</t>
    </rPh>
    <rPh sb="121" eb="122">
      <t>ニチ</t>
    </rPh>
    <rPh sb="127" eb="129">
      <t>タンイ</t>
    </rPh>
    <rPh sb="130" eb="132">
      <t>ショテイ</t>
    </rPh>
    <rPh sb="132" eb="135">
      <t>タンイスウ</t>
    </rPh>
    <rPh sb="136" eb="138">
      <t>カサン</t>
    </rPh>
    <phoneticPr fontId="5"/>
  </si>
  <si>
    <t>平12厚告19
別表6の注8</t>
    <phoneticPr fontId="5"/>
  </si>
  <si>
    <t>平12老企36
第2の7(8)①</t>
    <phoneticPr fontId="5"/>
  </si>
  <si>
    <t>平12老企36
第2の7(8)②</t>
    <phoneticPr fontId="5"/>
  </si>
  <si>
    <t>平12老企36
第2の7(8)③</t>
    <phoneticPr fontId="5"/>
  </si>
  <si>
    <t>　厚生労働大臣が定める地域に居住している利用者に対して、通常の事業の実施地域を越えて通所介護を行った場合は、１日につき所定単位数の１００分の５に相当する単位数を所定単位数に加算していますか。</t>
    <rPh sb="1" eb="3">
      <t>コウセイ</t>
    </rPh>
    <rPh sb="3" eb="5">
      <t>ロウドウ</t>
    </rPh>
    <rPh sb="5" eb="7">
      <t>ダイジン</t>
    </rPh>
    <rPh sb="8" eb="9">
      <t>サダ</t>
    </rPh>
    <rPh sb="11" eb="13">
      <t>チイキ</t>
    </rPh>
    <phoneticPr fontId="5"/>
  </si>
  <si>
    <t>平12厚告19
別表6の注9</t>
    <phoneticPr fontId="5"/>
  </si>
  <si>
    <t>　別に厚生労働大臣が定める基準に適合しているものとして、電子情報処理組織を使用する方法により、指定権者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rPh sb="47" eb="51">
      <t>シテイケンシャ</t>
    </rPh>
    <phoneticPr fontId="5"/>
  </si>
  <si>
    <t xml:space="preserve">平12厚告19
別表6の注10
</t>
    <phoneticPr fontId="5"/>
  </si>
  <si>
    <t>平27厚労告95
第14の5号</t>
    <rPh sb="9" eb="10">
      <t>ダイ</t>
    </rPh>
    <rPh sb="14" eb="15">
      <t>ゴウ</t>
    </rPh>
    <phoneticPr fontId="5"/>
  </si>
  <si>
    <t>（1）入浴介助を適切に行うことができる人員及び設備を有して行われる入浴介助であること。</t>
    <phoneticPr fontId="5"/>
  </si>
  <si>
    <t xml:space="preserve">（3）当該通所介護事業所の機能訓練指導員、看護職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
</t>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5"/>
  </si>
  <si>
    <t xml:space="preserve">平12老企36
第2の7(10)
</t>
    <phoneticPr fontId="5"/>
  </si>
  <si>
    <t>③　通所介護計画上、入浴の提供が位置付けられている場合に、利用者側の事情により、入浴を実施しなかった場合については、加算を算定できません。</t>
    <phoneticPr fontId="6"/>
  </si>
  <si>
    <t>① ア①から③を準用します。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Ph sb="8" eb="10">
      <t>ジュンヨウ</t>
    </rPh>
    <phoneticPr fontId="5"/>
  </si>
  <si>
    <t xml:space="preserve">ａ 医師、理学療法士、作業療法士、介護福祉士、若し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（以下、「医師等」という。）が利用者の居宅を訪
　問（個別機能訓練加算を取得するにあたっての訪問
　等を含む。）し、利用者の状態をふまえ、浴室にお
　ける当該利用者の動作及び浴室の環境を評価するも
　のとします。
</t>
    <rPh sb="154" eb="155">
      <t>コ</t>
    </rPh>
    <phoneticPr fontId="5"/>
  </si>
  <si>
    <t>　　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phoneticPr fontId="6"/>
  </si>
  <si>
    <t>ｃ　ｂの入浴計画に基づき、個浴その他の利用者の居
　宅の状況に近い環境にて、入浴介助を行う。
　　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phoneticPr fontId="5"/>
  </si>
  <si>
    <t>　別に厚生労働大臣が定める基準に適合しているものとして、電子情報処理組織を使用する方法により、指定権者に対し、老健局長が定める様式による届出を行った通所介護事業所が、中重度の要介護者を受け入れる体制を構築し、指定通所介護を行った場合は、中重度者ケア体制加算として、１日につき４５単位を所定単位数に加算していますか。</t>
    <rPh sb="1" eb="2">
      <t>ベツ</t>
    </rPh>
    <rPh sb="3" eb="5">
      <t>コウセイ</t>
    </rPh>
    <rPh sb="5" eb="7">
      <t>ロウドウ</t>
    </rPh>
    <rPh sb="7" eb="9">
      <t>ダイジン</t>
    </rPh>
    <rPh sb="10" eb="11">
      <t>サダ</t>
    </rPh>
    <rPh sb="47" eb="51">
      <t>シテイケンシャ</t>
    </rPh>
    <rPh sb="104" eb="106">
      <t>シテイ</t>
    </rPh>
    <phoneticPr fontId="5"/>
  </si>
  <si>
    <t>平12厚告19
別表6の注11</t>
    <phoneticPr fontId="5"/>
  </si>
  <si>
    <t>平12老企36
第2の7(11)①</t>
    <phoneticPr fontId="5"/>
  </si>
  <si>
    <t>平12老企36
第2の7(11)②</t>
    <phoneticPr fontId="5"/>
  </si>
  <si>
    <t>平12老企36
第2の7(11)③</t>
    <phoneticPr fontId="5"/>
  </si>
  <si>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回った場合については、直ちに指定権者に届出を提出
　しなければなりません。</t>
    <rPh sb="140" eb="144">
      <t>シテイケンシャ</t>
    </rPh>
    <phoneticPr fontId="6"/>
  </si>
  <si>
    <t>平12老企36
第2の7(11)④</t>
    <phoneticPr fontId="5"/>
  </si>
  <si>
    <t>平12老企36
第2の7(11)⑤</t>
    <phoneticPr fontId="5"/>
  </si>
  <si>
    <t>平12老企36
第2の7(11)⑥</t>
    <phoneticPr fontId="5"/>
  </si>
  <si>
    <t xml:space="preserve">　別に厚生労働大臣が定める基準に適合しているものとして、電子情報処理組織を使用する方法により、指定権者に対し、老健局長が定める様式による届出を行った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Ph sb="1" eb="2">
      <t>ベツ</t>
    </rPh>
    <rPh sb="3" eb="5">
      <t>コウセイ</t>
    </rPh>
    <rPh sb="5" eb="7">
      <t>ロウドウ</t>
    </rPh>
    <rPh sb="7" eb="9">
      <t>ダイジン</t>
    </rPh>
    <rPh sb="10" eb="11">
      <t>サダ</t>
    </rPh>
    <rPh sb="47" eb="51">
      <t>シテイケンシャ</t>
    </rPh>
    <rPh sb="74" eb="78">
      <t>ツウショカイゴ</t>
    </rPh>
    <rPh sb="78" eb="81">
      <t>ジギョウショ</t>
    </rPh>
    <rPh sb="86" eb="88">
      <t>ガイブ</t>
    </rPh>
    <rPh sb="90" eb="92">
      <t>レンケイ</t>
    </rPh>
    <rPh sb="96" eb="99">
      <t>リヨウシャ</t>
    </rPh>
    <rPh sb="100" eb="102">
      <t>シンタイ</t>
    </rPh>
    <rPh sb="103" eb="105">
      <t>ジョウキョウ</t>
    </rPh>
    <rPh sb="105" eb="106">
      <t>トウ</t>
    </rPh>
    <rPh sb="107" eb="109">
      <t>ヒョウカ</t>
    </rPh>
    <rPh sb="110" eb="111">
      <t>オコナ</t>
    </rPh>
    <rPh sb="116" eb="118">
      <t>コベツ</t>
    </rPh>
    <rPh sb="118" eb="120">
      <t>キノウ</t>
    </rPh>
    <rPh sb="120" eb="122">
      <t>クンレン</t>
    </rPh>
    <rPh sb="122" eb="124">
      <t>ケイカク</t>
    </rPh>
    <rPh sb="125" eb="127">
      <t>サクセイ</t>
    </rPh>
    <rPh sb="129" eb="131">
      <t>バアイ</t>
    </rPh>
    <rPh sb="148" eb="152">
      <t>セイカツキノウ</t>
    </rPh>
    <rPh sb="152" eb="154">
      <t>キノウ</t>
    </rPh>
    <rPh sb="154" eb="156">
      <t>コウジョウ</t>
    </rPh>
    <rPh sb="240" eb="241">
      <t>ツキ</t>
    </rPh>
    <phoneticPr fontId="5"/>
  </si>
  <si>
    <t xml:space="preserve">平12厚告19
別表6の注12
</t>
    <phoneticPr fontId="5"/>
  </si>
  <si>
    <t>平12老企36
第2の7(12)①</t>
    <phoneticPr fontId="5"/>
  </si>
  <si>
    <t>平12老企36
第2の7(12)②</t>
    <phoneticPr fontId="5"/>
  </si>
  <si>
    <t>　別に厚生労働大臣が定める基準に適合しているものとして、電子情報処理組織を使用する方法により、指定権者に対し、老健局長が定める様式による届出を行った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Ph sb="47" eb="51">
      <t>シテイケンシャ</t>
    </rPh>
    <rPh sb="139" eb="142">
      <t>タンイスウ</t>
    </rPh>
    <phoneticPr fontId="5"/>
  </si>
  <si>
    <t>平12厚告19
別表6の注13</t>
    <phoneticPr fontId="5"/>
  </si>
  <si>
    <t>（2）個別機能訓練加算（Ⅰ）ロ　７６単位</t>
    <phoneticPr fontId="5"/>
  </si>
  <si>
    <t>　個別機能訓練の実施に関する事務処理手順及び様式例については、令和6年3月15日付け老高発0315第2号・老認発0315第2号・老老発0315第2号の第2章第2に示されています。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Ph sb="42" eb="43">
      <t>ロウ</t>
    </rPh>
    <rPh sb="43" eb="44">
      <t>コウ</t>
    </rPh>
    <rPh sb="44" eb="45">
      <t>ハツ</t>
    </rPh>
    <rPh sb="49" eb="50">
      <t>ダイ</t>
    </rPh>
    <rPh sb="51" eb="52">
      <t>ゴウ</t>
    </rPh>
    <rPh sb="75" eb="76">
      <t>ダイ</t>
    </rPh>
    <rPh sb="77" eb="78">
      <t>ショウ</t>
    </rPh>
    <rPh sb="78" eb="79">
      <t>ダイ</t>
    </rPh>
    <phoneticPr fontId="6"/>
  </si>
  <si>
    <t>平12老企36
第2の7(13)</t>
    <phoneticPr fontId="5"/>
  </si>
  <si>
    <t>平12老企36
第2の7(13)①</t>
    <phoneticPr fontId="5"/>
  </si>
  <si>
    <t xml:space="preserve">平12老企36
第2の7(13)①
</t>
    <phoneticPr fontId="5"/>
  </si>
  <si>
    <t xml:space="preserve">　(Ⅰ)イの専ら機能訓練指導員の職務に従事する理学療法士等を１名以上配置することに加えて、専ら機能訓練指導員の職務に従事する理学療法士等を１名以上配置していますか。
</t>
    <phoneticPr fontId="5"/>
  </si>
  <si>
    <t xml:space="preserve">　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を当該加算の算定対象としていますか。
</t>
    <rPh sb="10" eb="12">
      <t>ジカン</t>
    </rPh>
    <rPh sb="20" eb="22">
      <t>ヨウケン</t>
    </rPh>
    <rPh sb="46" eb="47">
      <t>クワ</t>
    </rPh>
    <rPh sb="57" eb="59">
      <t>ヨウケン</t>
    </rPh>
    <rPh sb="96" eb="98">
      <t>ジカン</t>
    </rPh>
    <phoneticPr fontId="5"/>
  </si>
  <si>
    <t>　当該加算を算定できる人員体制を確保している時間はあらかじめ定められ、利用者や居宅介護支援事業者に周知されていますか。</t>
    <rPh sb="22" eb="24">
      <t>ジカン</t>
    </rPh>
    <phoneticPr fontId="5"/>
  </si>
  <si>
    <t xml:space="preserve">　 個別機能訓練加算(Ⅰ)イ・ロ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phoneticPr fontId="5"/>
  </si>
  <si>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phoneticPr fontId="5"/>
  </si>
  <si>
    <t xml:space="preserve">令和6年度介護報酬改定に関するQ&amp;A(令和6年3月15日)問56
</t>
    <phoneticPr fontId="5"/>
  </si>
  <si>
    <t xml:space="preserve">　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phoneticPr fontId="6"/>
  </si>
  <si>
    <t>平12老企36
第2の7(13)②</t>
    <phoneticPr fontId="5"/>
  </si>
  <si>
    <t>　別に厚生労働大臣が定める基準に適合しているものとして、電子情報処理組織を使用する方法により、指定権者に対し、老健局長が定める様式による届出を行った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Ph sb="1" eb="2">
      <t>ベツ</t>
    </rPh>
    <rPh sb="3" eb="5">
      <t>コウセイ</t>
    </rPh>
    <rPh sb="5" eb="7">
      <t>ロウドウ</t>
    </rPh>
    <rPh sb="7" eb="9">
      <t>ダイジン</t>
    </rPh>
    <rPh sb="10" eb="11">
      <t>サダ</t>
    </rPh>
    <rPh sb="47" eb="51">
      <t>シテイケンシャ</t>
    </rPh>
    <rPh sb="74" eb="78">
      <t>ツウショカイゴ</t>
    </rPh>
    <rPh sb="86" eb="89">
      <t>リヨウシャ</t>
    </rPh>
    <rPh sb="90" eb="91">
      <t>タイ</t>
    </rPh>
    <rPh sb="93" eb="97">
      <t>ツウショカイゴ</t>
    </rPh>
    <rPh sb="98" eb="99">
      <t>オコナ</t>
    </rPh>
    <rPh sb="101" eb="103">
      <t>バアイ</t>
    </rPh>
    <rPh sb="105" eb="107">
      <t>ヒョウカ</t>
    </rPh>
    <rPh sb="107" eb="109">
      <t>タイショウ</t>
    </rPh>
    <rPh sb="109" eb="111">
      <t>キカン</t>
    </rPh>
    <rPh sb="112" eb="114">
      <t>カサン</t>
    </rPh>
    <rPh sb="115" eb="117">
      <t>サンテイ</t>
    </rPh>
    <rPh sb="118" eb="120">
      <t>カイシ</t>
    </rPh>
    <rPh sb="122" eb="123">
      <t>ツキ</t>
    </rPh>
    <rPh sb="137" eb="138">
      <t>ガツ</t>
    </rPh>
    <rPh sb="141" eb="143">
      <t>キカン</t>
    </rPh>
    <rPh sb="145" eb="147">
      <t>マンリョウ</t>
    </rPh>
    <rPh sb="147" eb="148">
      <t>ビ</t>
    </rPh>
    <rPh sb="149" eb="150">
      <t>ゾク</t>
    </rPh>
    <rPh sb="152" eb="153">
      <t>ツキ</t>
    </rPh>
    <rPh sb="154" eb="156">
      <t>ヨクゲツ</t>
    </rPh>
    <rPh sb="160" eb="161">
      <t>ガツ</t>
    </rPh>
    <rPh sb="161" eb="163">
      <t>イナイ</t>
    </rPh>
    <rPh sb="164" eb="166">
      <t>キカン</t>
    </rPh>
    <rPh sb="167" eb="168">
      <t>カギ</t>
    </rPh>
    <rPh sb="170" eb="172">
      <t>トウガイ</t>
    </rPh>
    <rPh sb="172" eb="174">
      <t>キジュン</t>
    </rPh>
    <rPh sb="175" eb="176">
      <t>カカ</t>
    </rPh>
    <rPh sb="178" eb="180">
      <t>クブン</t>
    </rPh>
    <rPh sb="181" eb="182">
      <t>シタガ</t>
    </rPh>
    <rPh sb="185" eb="186">
      <t>ツキ</t>
    </rPh>
    <rPh sb="189" eb="190">
      <t>ツギ</t>
    </rPh>
    <rPh sb="191" eb="192">
      <t>カカ</t>
    </rPh>
    <rPh sb="194" eb="197">
      <t>タンイスウ</t>
    </rPh>
    <rPh sb="198" eb="200">
      <t>ショテイ</t>
    </rPh>
    <rPh sb="200" eb="203">
      <t>タンイスウ</t>
    </rPh>
    <rPh sb="204" eb="206">
      <t>カサン</t>
    </rPh>
    <rPh sb="227" eb="229">
      <t>カサン</t>
    </rPh>
    <rPh sb="230" eb="232">
      <t>ドウジ</t>
    </rPh>
    <rPh sb="233" eb="235">
      <t>サンテイ</t>
    </rPh>
    <phoneticPr fontId="5"/>
  </si>
  <si>
    <t xml:space="preserve">平12厚告19
別表6の注14
</t>
    <phoneticPr fontId="5"/>
  </si>
  <si>
    <r>
      <rPr>
        <b/>
        <sz val="11"/>
        <color theme="1"/>
        <rFont val="ＭＳ 明朝"/>
        <family val="1"/>
        <charset val="128"/>
      </rPr>
      <t>　</t>
    </r>
    <r>
      <rPr>
        <sz val="11"/>
        <color theme="1"/>
        <rFont val="ＭＳ 明朝"/>
        <family val="1"/>
        <charset val="128"/>
      </rPr>
      <t>次に掲げる基準のいずれにも適合すること。
（1）アの（1）及び（2）までの基準に適合すること。
（2）評価対象者のＡＤＬ利得の平均値が３以上であ
　ること。</t>
    </r>
    <rPh sb="30" eb="31">
      <t>オヨ</t>
    </rPh>
    <rPh sb="38" eb="40">
      <t>キジュン</t>
    </rPh>
    <rPh sb="41" eb="43">
      <t>テキゴウ</t>
    </rPh>
    <phoneticPr fontId="5"/>
  </si>
  <si>
    <t>平12老企36
第2の7(14)</t>
    <phoneticPr fontId="5"/>
  </si>
  <si>
    <t xml:space="preserve">　加算を取得する月の前年の同月に、基準に適合しているものとして指定権者に届け出ている場合は、届出の日から12月後までの期間を評価対象期間とします。 </t>
    <rPh sb="31" eb="35">
      <t>シテイケンシャ</t>
    </rPh>
    <phoneticPr fontId="6"/>
  </si>
  <si>
    <t xml:space="preserve">　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 
　　ＡＤＬ値が０以上25以下 　１ 
　　ＡＤＬ値が30以上50以下 　１ 
　　ＡＤＬ値が55以上75以下 　２ 
　　ＡＤＬ値が80以上100以下　３ </t>
    <rPh sb="1" eb="3">
      <t>ジョウキ</t>
    </rPh>
    <rPh sb="85" eb="86">
      <t>カカ</t>
    </rPh>
    <rPh sb="88" eb="89">
      <t>モノ</t>
    </rPh>
    <rPh sb="90" eb="91">
      <t>カカ</t>
    </rPh>
    <rPh sb="114" eb="115">
      <t>カカ</t>
    </rPh>
    <phoneticPr fontId="6"/>
  </si>
  <si>
    <t>　別に厚生労働大臣が定める基準に適合しているものとして、電子情報処理組織を使用する方法により、指定権者に対し、老健局長が定める様式による届出を行った通所介護事業所において、別に厚生労働大臣が定める利用者に対して通所介護を行った場合は、認知症加算として、１日につき６０単位を所定単位数に加算していますか。</t>
    <rPh sb="1" eb="2">
      <t>ベツ</t>
    </rPh>
    <rPh sb="3" eb="5">
      <t>コウセイ</t>
    </rPh>
    <rPh sb="5" eb="7">
      <t>ロウドウ</t>
    </rPh>
    <rPh sb="7" eb="9">
      <t>ダイジン</t>
    </rPh>
    <rPh sb="10" eb="11">
      <t>サダ</t>
    </rPh>
    <rPh sb="13" eb="15">
      <t>キジュン</t>
    </rPh>
    <rPh sb="47" eb="51">
      <t>シテイケンシャ</t>
    </rPh>
    <phoneticPr fontId="5"/>
  </si>
  <si>
    <t>平12厚告19
別表6の注15</t>
    <phoneticPr fontId="5"/>
  </si>
  <si>
    <t>平12老企36
第2の7(15)①</t>
    <phoneticPr fontId="5"/>
  </si>
  <si>
    <t>平12老企36
第2の7(15)②</t>
    <phoneticPr fontId="5"/>
  </si>
  <si>
    <t>平12老企36
第2の7(15)③</t>
    <phoneticPr fontId="5"/>
  </si>
  <si>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回った場合については、直ちに指定権者に届出を提出
　しなければなりません。</t>
    <rPh sb="140" eb="144">
      <t>シテイケンシャ</t>
    </rPh>
    <phoneticPr fontId="6"/>
  </si>
  <si>
    <t>平12老企36
第2の7(15)④～⑥</t>
    <phoneticPr fontId="5"/>
  </si>
  <si>
    <t>平12老企36
第2の7(15)⑦</t>
    <phoneticPr fontId="5"/>
  </si>
  <si>
    <t>平12老企36
第2の7(15)⑧</t>
    <phoneticPr fontId="5"/>
  </si>
  <si>
    <t>平12老企36
第2の7(15)⑨</t>
    <phoneticPr fontId="5"/>
  </si>
  <si>
    <t>平12老企36
第2の7(13)⑩</t>
    <phoneticPr fontId="5"/>
  </si>
  <si>
    <t>　別に厚生労働大臣が定める基準に適合しているものとして、電子情報処理組織を使用する方法により、指定権者に対し、老健局長が定める様式による届出を行った通所介護事業所において、若年性認知症利用者に対して通所介護を行った場合には、若年性認知症利用者受入加算として、１日につき６０単位を所定単位数に加算していますか。</t>
    <rPh sb="1" eb="2">
      <t>ベツ</t>
    </rPh>
    <rPh sb="3" eb="5">
      <t>コウセイ</t>
    </rPh>
    <rPh sb="5" eb="7">
      <t>ロウドウ</t>
    </rPh>
    <rPh sb="7" eb="9">
      <t>ダイジン</t>
    </rPh>
    <rPh sb="10" eb="11">
      <t>サダ</t>
    </rPh>
    <rPh sb="47" eb="51">
      <t>シテイケンシャ</t>
    </rPh>
    <rPh sb="112" eb="114">
      <t>ジャクネン</t>
    </rPh>
    <rPh sb="114" eb="115">
      <t>セイ</t>
    </rPh>
    <rPh sb="115" eb="118">
      <t>ニンチショウ</t>
    </rPh>
    <rPh sb="118" eb="121">
      <t>リヨウシャ</t>
    </rPh>
    <rPh sb="121" eb="122">
      <t>ウ</t>
    </rPh>
    <rPh sb="122" eb="123">
      <t>イ</t>
    </rPh>
    <rPh sb="123" eb="125">
      <t>カサン</t>
    </rPh>
    <phoneticPr fontId="5"/>
  </si>
  <si>
    <t>平12厚告19
別表6の注16</t>
    <phoneticPr fontId="5"/>
  </si>
  <si>
    <t>平12老企36
第2の7(16)</t>
    <phoneticPr fontId="5"/>
  </si>
  <si>
    <t>　次に掲げるいずれの基準にも適合しているものとして、電子情報処理組織を使用する方法により、県知事に対し、老健局長が定める様式による届出を行った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phoneticPr fontId="5"/>
  </si>
  <si>
    <t>平12厚告19
別表6の注17</t>
    <phoneticPr fontId="5"/>
  </si>
  <si>
    <t>平12老企36
第2の7(17)①</t>
    <phoneticPr fontId="5"/>
  </si>
  <si>
    <t>平12老企36
第2の7(17)②</t>
    <phoneticPr fontId="5"/>
  </si>
  <si>
    <t>平12老企36
第2の7(17)③</t>
    <phoneticPr fontId="5"/>
  </si>
  <si>
    <t>平12老企36
第2の7(17)④</t>
    <phoneticPr fontId="5"/>
  </si>
  <si>
    <t>平12老企36
第2の7(17)⑤</t>
    <phoneticPr fontId="5"/>
  </si>
  <si>
    <t>平12厚告19
別表6の注18</t>
    <phoneticPr fontId="5"/>
  </si>
  <si>
    <t>　次のア～オのいずれの基準にも適合しているものとして、電子情報処理組織を使用する方法により、県知事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04" eb="106">
      <t>トウガイ</t>
    </rPh>
    <phoneticPr fontId="5"/>
  </si>
  <si>
    <t>平12老企36
第2の7(18)①</t>
    <phoneticPr fontId="5"/>
  </si>
  <si>
    <t>平12老企36
第2の7(18)②</t>
    <phoneticPr fontId="5"/>
  </si>
  <si>
    <t>平12老企36
第2の7(18)③</t>
    <phoneticPr fontId="5"/>
  </si>
  <si>
    <t>平12老企36
第2の7(18)④</t>
    <phoneticPr fontId="5"/>
  </si>
  <si>
    <t>平12老企36
第2の7(18)⑤</t>
    <phoneticPr fontId="5"/>
  </si>
  <si>
    <t xml:space="preserve">　栄養ケア・マネジメントについては、「リハビリテーション・個別機能訓練、栄養、口腔の実施及び一体的取組について」（令和6年3月15日老高発0315第2号・老認発0315第2号・老老発0315第2号の第2章第4)を参考にしてください。
</t>
    <rPh sb="99" eb="100">
      <t>ダイ</t>
    </rPh>
    <rPh sb="101" eb="102">
      <t>ショウ</t>
    </rPh>
    <rPh sb="102" eb="103">
      <t>ダイ</t>
    </rPh>
    <rPh sb="106" eb="108">
      <t>サンコウ</t>
    </rPh>
    <phoneticPr fontId="5"/>
  </si>
  <si>
    <t>平12厚告19
別表6の注19</t>
    <phoneticPr fontId="5"/>
  </si>
  <si>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6"/>
  </si>
  <si>
    <t xml:space="preserve">    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Ph sb="121" eb="123">
      <t>ケッカ</t>
    </rPh>
    <rPh sb="124" eb="130">
      <t>コウクウキノウコウジョウ</t>
    </rPh>
    <rPh sb="141" eb="143">
      <t>ヒツヨウ</t>
    </rPh>
    <rPh sb="147" eb="149">
      <t>ハンダン</t>
    </rPh>
    <rPh sb="152" eb="158">
      <t>コウクウキノウコウジョウ</t>
    </rPh>
    <rPh sb="169" eb="171">
      <t>カイシ</t>
    </rPh>
    <phoneticPr fontId="6"/>
  </si>
  <si>
    <t xml:space="preserve">    d  口腔連携強化加算を算定していないこと。</t>
    <phoneticPr fontId="6"/>
  </si>
  <si>
    <t xml:space="preserve">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 </t>
    <phoneticPr fontId="6"/>
  </si>
  <si>
    <t xml:space="preserve">平12老企36
第2の7(19)①
</t>
    <phoneticPr fontId="5"/>
  </si>
  <si>
    <t>平12老企36
第2の7(19)②</t>
    <phoneticPr fontId="5"/>
  </si>
  <si>
    <t xml:space="preserve">　口腔スクリーニング及び栄養スクリーニングを行うに当たっては、利用者について、それぞれ次に掲げる確認を行い、確認した情報を介護支援専門員に対し、提供してください。なお、口腔スクリーニング及び
栄養スクリーニングの実施に当たっては、別途通知（「リハビリテーション・個別機能訓練、栄養、口腔の実施及び一体的取組について」）を参照してください。 
</t>
    <phoneticPr fontId="5"/>
  </si>
  <si>
    <t>平12老企36
第2の7(19)③</t>
    <phoneticPr fontId="5"/>
  </si>
  <si>
    <t>平12老企36
第2の7(19)④</t>
    <phoneticPr fontId="5"/>
  </si>
  <si>
    <t>平12老企36
第2の7(19)⑤</t>
    <phoneticPr fontId="5"/>
  </si>
  <si>
    <t xml:space="preserve">　基本的考え方や事務処理については、「リハビリテーション・個別機能訓練、栄養、口腔の実施及び一体的取組について」（令和6年3月15日老高発0315第2号・老認発0315第2号・老老発0315第2号の第2章第5）を参考にしてください。
</t>
    <rPh sb="1" eb="4">
      <t>キホンテキ</t>
    </rPh>
    <rPh sb="4" eb="5">
      <t>カンガ</t>
    </rPh>
    <rPh sb="6" eb="7">
      <t>カタ</t>
    </rPh>
    <rPh sb="8" eb="10">
      <t>ジム</t>
    </rPh>
    <rPh sb="10" eb="12">
      <t>ショリ</t>
    </rPh>
    <rPh sb="99" eb="100">
      <t>ダイ</t>
    </rPh>
    <rPh sb="101" eb="102">
      <t>ショウ</t>
    </rPh>
    <rPh sb="102" eb="103">
      <t>ダイ</t>
    </rPh>
    <phoneticPr fontId="5"/>
  </si>
  <si>
    <t>　別に厚生労働大臣が定める基準に適合しているものとして、電子情報処理組織を使用する方法により、県知事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Ph sb="277" eb="278">
      <t>ツギ</t>
    </rPh>
    <rPh sb="279" eb="280">
      <t>カカ</t>
    </rPh>
    <phoneticPr fontId="5"/>
  </si>
  <si>
    <t xml:space="preserve">平12厚告19
別表6の注20
</t>
    <phoneticPr fontId="5"/>
  </si>
  <si>
    <t>平12老企36
第2の7(20)③</t>
    <phoneticPr fontId="5"/>
  </si>
  <si>
    <r>
      <t>ア　認定調査票における嚥下、食事摂取、口腔清潔の
　３項目のいずれかの項目において｢1」以外に該当す
　る者
イ　基本チェックリストの口腔機能に関連する(13)</t>
    </r>
    <r>
      <rPr>
        <sz val="11"/>
        <color theme="1"/>
        <rFont val="ＭＳ Ｐ明朝"/>
        <family val="1"/>
        <charset val="128"/>
      </rPr>
      <t xml:space="preserve">、
</t>
    </r>
    <r>
      <rPr>
        <sz val="11"/>
        <color theme="1"/>
        <rFont val="ＭＳ 明朝"/>
        <family val="1"/>
        <charset val="128"/>
      </rPr>
      <t>　(14)</t>
    </r>
    <r>
      <rPr>
        <sz val="11"/>
        <color theme="1"/>
        <rFont val="ＭＳ Ｐ明朝"/>
        <family val="1"/>
        <charset val="128"/>
      </rPr>
      <t>、</t>
    </r>
    <r>
      <rPr>
        <sz val="11"/>
        <color theme="1"/>
        <rFont val="ＭＳ 明朝"/>
        <family val="1"/>
        <charset val="128"/>
      </rPr>
      <t>(15)の３項目のうち、２項目以上が｢1｣に該当
　する者
ウ　その他口腔機能の低下している者又はそのおそれ
　のある者</t>
    </r>
    <rPh sb="147" eb="148">
      <t>モノ</t>
    </rPh>
    <phoneticPr fontId="5"/>
  </si>
  <si>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介護保険の口腔機能向上サービスとして「摂食・嚥下機能に関する訓練の指導若しくは実施」を行っていない場合にあっては、加算は算定できません。</t>
    <phoneticPr fontId="5"/>
  </si>
  <si>
    <t>平12老企36
第2の7(20)④</t>
    <phoneticPr fontId="5"/>
  </si>
  <si>
    <t>　利用者ごとの口腔機能等の口腔の健康状態を、利用開始時に把握していますか。</t>
    <phoneticPr fontId="5"/>
  </si>
  <si>
    <t>平12老企36
第2の7(20)⑤</t>
    <phoneticPr fontId="5"/>
  </si>
  <si>
    <t>平12老企36
第2の7(20)⑥</t>
    <phoneticPr fontId="5"/>
  </si>
  <si>
    <t>平12老企36
第2の7(20)⑧</t>
    <phoneticPr fontId="5"/>
  </si>
  <si>
    <t xml:space="preserve">　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Ph sb="102" eb="103">
      <t>ダイ</t>
    </rPh>
    <rPh sb="104" eb="105">
      <t>ショウ</t>
    </rPh>
    <rPh sb="105" eb="106">
      <t>ダイ</t>
    </rPh>
    <phoneticPr fontId="6"/>
  </si>
  <si>
    <t xml:space="preserve">　次に掲げるいずれの基準にも適合しているものとして、電子情報処理組織を使用する方法により、指定権者に対し、老健局長が定める様式による届出を行った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rPh sb="45" eb="49">
      <t>シテイケンシャ</t>
    </rPh>
    <phoneticPr fontId="5"/>
  </si>
  <si>
    <t xml:space="preserve">平12厚告19
別表6の注21
</t>
    <phoneticPr fontId="5"/>
  </si>
  <si>
    <t>平12厚告19
別表6の注23</t>
    <phoneticPr fontId="5"/>
  </si>
  <si>
    <t>平12老企36
第2の7(22)①</t>
    <phoneticPr fontId="5"/>
  </si>
  <si>
    <t>平12老企36
第2の7(22)②</t>
    <phoneticPr fontId="5"/>
  </si>
  <si>
    <t>平12厚告19
別表6の注24</t>
    <phoneticPr fontId="5"/>
  </si>
  <si>
    <t>平12老企36
第2の7(23)</t>
    <phoneticPr fontId="5"/>
  </si>
  <si>
    <r>
      <t>　サービス提供体制強化加算(Ⅰ)(Ⅱ) (Ⅲ)</t>
    </r>
    <r>
      <rPr>
        <sz val="10"/>
        <color theme="1"/>
        <rFont val="ＭＳ 明朝"/>
        <family val="1"/>
        <charset val="128"/>
      </rPr>
      <t xml:space="preserve"> </t>
    </r>
    <phoneticPr fontId="5"/>
  </si>
  <si>
    <t>　別に厚生労働大臣が定める基準に適合しているものとして、電子情報処理組織を使用する方法により、指定権者に対し、老健局長が定める様式による届出を行った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Ph sb="1" eb="2">
      <t>ベツ</t>
    </rPh>
    <rPh sb="3" eb="5">
      <t>コウセイ</t>
    </rPh>
    <rPh sb="5" eb="7">
      <t>ロウドウ</t>
    </rPh>
    <rPh sb="7" eb="9">
      <t>ダイジン</t>
    </rPh>
    <rPh sb="10" eb="11">
      <t>サダ</t>
    </rPh>
    <rPh sb="47" eb="51">
      <t>シテイケンシャ</t>
    </rPh>
    <rPh sb="105" eb="106">
      <t>シタガ</t>
    </rPh>
    <rPh sb="115" eb="116">
      <t>ショ</t>
    </rPh>
    <rPh sb="163" eb="164">
      <t>ツギ</t>
    </rPh>
    <rPh sb="165" eb="166">
      <t>カカ</t>
    </rPh>
    <rPh sb="170" eb="171">
      <t>タ</t>
    </rPh>
    <rPh sb="172" eb="174">
      <t>カサン</t>
    </rPh>
    <phoneticPr fontId="5"/>
  </si>
  <si>
    <t>準用(平12老企
36第2の3(12)④)</t>
    <rPh sb="0" eb="2">
      <t>ジュンヨウ</t>
    </rPh>
    <phoneticPr fontId="5"/>
  </si>
  <si>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指定権者に届出を提出しなければなりません。
　したがって、新たに事業を開始し、又は再開した事業者については、４月目以降、届出が可能となるものです。</t>
    <rPh sb="146" eb="149">
      <t>シテイケン</t>
    </rPh>
    <rPh sb="149" eb="150">
      <t>シャ</t>
    </rPh>
    <rPh sb="175" eb="176">
      <t>アラ</t>
    </rPh>
    <rPh sb="178" eb="180">
      <t>ジギョウ</t>
    </rPh>
    <rPh sb="181" eb="183">
      <t>カイシ</t>
    </rPh>
    <rPh sb="185" eb="186">
      <t>マタ</t>
    </rPh>
    <rPh sb="187" eb="189">
      <t>サイカイ</t>
    </rPh>
    <rPh sb="191" eb="194">
      <t>ジギョウシャ</t>
    </rPh>
    <rPh sb="201" eb="203">
      <t>ツキメ</t>
    </rPh>
    <rPh sb="203" eb="205">
      <t>イコウ</t>
    </rPh>
    <rPh sb="206" eb="207">
      <t>トド</t>
    </rPh>
    <rPh sb="207" eb="208">
      <t>デ</t>
    </rPh>
    <rPh sb="209" eb="211">
      <t>カノウ</t>
    </rPh>
    <phoneticPr fontId="5"/>
  </si>
  <si>
    <t>準用(平12老企
36第2の3(12)⑥)</t>
    <rPh sb="0" eb="2">
      <t>ジュンヨウ</t>
    </rPh>
    <phoneticPr fontId="5"/>
  </si>
  <si>
    <t>準用(平12老企
36第2の3(12)⑦)</t>
    <rPh sb="0" eb="2">
      <t>ジュンヨウ</t>
    </rPh>
    <phoneticPr fontId="5"/>
  </si>
  <si>
    <t>１　別に厚生労働大臣が定める基準に適合する介護職
　員等の賃金の改善等を実施しているものとして、電
　子情報処理組織を使用する方法により、指定権者に対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rPh sb="69" eb="73">
      <t>シテイケンシャ</t>
    </rPh>
    <phoneticPr fontId="5"/>
  </si>
  <si>
    <t xml:space="preserve"> 令和6年6月1日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t>
    <rPh sb="6" eb="7">
      <t>ツキ</t>
    </rPh>
    <rPh sb="8" eb="9">
      <t>ヒ</t>
    </rPh>
    <rPh sb="17" eb="23">
      <t>ショグウカイゼンカサン</t>
    </rPh>
    <rPh sb="78" eb="80">
      <t>レイワ</t>
    </rPh>
    <rPh sb="81" eb="82">
      <t>ネン</t>
    </rPh>
    <rPh sb="83" eb="84">
      <t>ツキ</t>
    </rPh>
    <rPh sb="86" eb="87">
      <t>ヒ</t>
    </rPh>
    <rPh sb="87" eb="88">
      <t>ロウ</t>
    </rPh>
    <rPh sb="88" eb="89">
      <t>ハツ</t>
    </rPh>
    <rPh sb="93" eb="94">
      <t>ダイ</t>
    </rPh>
    <rPh sb="95" eb="96">
      <t>ゴウ</t>
    </rPh>
    <rPh sb="96" eb="101">
      <t>コウセイロウドウショウ</t>
    </rPh>
    <rPh sb="101" eb="103">
      <t>ロウケン</t>
    </rPh>
    <rPh sb="103" eb="105">
      <t>キョクチョウ</t>
    </rPh>
    <rPh sb="105" eb="107">
      <t>ツウチ</t>
    </rPh>
    <phoneticPr fontId="6"/>
  </si>
  <si>
    <t xml:space="preserve">平12厚告19
別表6のホ
</t>
    <phoneticPr fontId="5"/>
  </si>
  <si>
    <t>２ 令和７年３月31日までの間、別に厚生労働大臣が定
　める基準に適合している介護職員等の賃金の改善等
　を実施しているものとして、電子情報処理組織を使
　用する方法により、指定権者に対し、老健局長が定め
　る様式による届出を行った、通所介護事業所（上記
　１の加算を算定しているものを除く。）が、利用者
　に対し、通所介護を行った場合は、当該基準に掲げ
　る区分に従い、次に掲げる単位数を所定単位数に加
　算していますか。ただし、次に掲げるいずれかの加
　算を算定している場合においては、次に掲げるその
　他の加算は算定しません。 　</t>
    <rPh sb="87" eb="91">
      <t>シテイケンシャ</t>
    </rPh>
    <rPh sb="125" eb="127">
      <t>ジョウキ</t>
    </rPh>
    <phoneticPr fontId="5"/>
  </si>
  <si>
    <t xml:space="preserve">　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
</t>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6"/>
  </si>
  <si>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むを得ないが、その内容について指定権者に届け出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4" eb="145">
      <t>トド</t>
    </rPh>
    <rPh sb="146" eb="147">
      <t>デ</t>
    </rPh>
    <phoneticPr fontId="6"/>
  </si>
  <si>
    <t>　(2)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し、全ての職員に周知し、指定権者に届け出ている
　　こと。</t>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6" eb="120">
      <t>シテイケンシャ</t>
    </rPh>
    <rPh sb="121" eb="122">
      <t>トドケ</t>
    </rPh>
    <rPh sb="123" eb="124">
      <t>デ</t>
    </rPh>
    <phoneticPr fontId="6"/>
  </si>
  <si>
    <t>　県へ基本情報と運営情報を報告するとともに見直しを行っていますか。</t>
    <rPh sb="1" eb="2">
      <t>ケン</t>
    </rPh>
    <rPh sb="8" eb="10">
      <t>ウンエイ</t>
    </rPh>
    <rPh sb="21" eb="23">
      <t>ミナオ</t>
    </rPh>
    <rPh sb="25" eb="26">
      <t>オコナ</t>
    </rPh>
    <phoneticPr fontId="5"/>
  </si>
  <si>
    <t>≪要 提出≫</t>
    <rPh sb="1" eb="2">
      <t>ヨウ</t>
    </rPh>
    <rPh sb="3" eb="5">
      <t>テイシュツ</t>
    </rPh>
    <phoneticPr fontId="35"/>
  </si>
  <si>
    <t>■シフト記号表（勤務時間帯）</t>
    <rPh sb="4" eb="6">
      <t>キゴウ</t>
    </rPh>
    <rPh sb="6" eb="7">
      <t>ヒョウ</t>
    </rPh>
    <rPh sb="8" eb="10">
      <t>キンム</t>
    </rPh>
    <rPh sb="10" eb="13">
      <t>ジカンタイ</t>
    </rPh>
    <phoneticPr fontId="35"/>
  </si>
  <si>
    <t>※24時間表記</t>
  </si>
  <si>
    <t>休憩時間1時間は「1:00」、休憩時間45分は「00:45」と入力してください。</t>
    <phoneticPr fontId="35"/>
  </si>
  <si>
    <t>勤務時間</t>
    <rPh sb="0" eb="2">
      <t>キンム</t>
    </rPh>
    <rPh sb="2" eb="4">
      <t>ジカン</t>
    </rPh>
    <phoneticPr fontId="35"/>
  </si>
  <si>
    <t>サービス提供時間</t>
    <rPh sb="4" eb="6">
      <t>テイキョウ</t>
    </rPh>
    <rPh sb="6" eb="8">
      <t>ジカン</t>
    </rPh>
    <phoneticPr fontId="35"/>
  </si>
  <si>
    <t>サービス提供時間内の勤務時間</t>
    <rPh sb="4" eb="6">
      <t>テイキョウ</t>
    </rPh>
    <rPh sb="6" eb="8">
      <t>ジカン</t>
    </rPh>
    <rPh sb="8" eb="9">
      <t>ナイ</t>
    </rPh>
    <rPh sb="10" eb="12">
      <t>キンム</t>
    </rPh>
    <rPh sb="12" eb="14">
      <t>ジカン</t>
    </rPh>
    <phoneticPr fontId="35"/>
  </si>
  <si>
    <t>自由記載欄</t>
    <rPh sb="0" eb="2">
      <t>ジユウ</t>
    </rPh>
    <rPh sb="2" eb="4">
      <t>キサイ</t>
    </rPh>
    <rPh sb="4" eb="5">
      <t>ラン</t>
    </rPh>
    <phoneticPr fontId="35"/>
  </si>
  <si>
    <t>記号</t>
    <rPh sb="0" eb="2">
      <t>キゴウ</t>
    </rPh>
    <phoneticPr fontId="35"/>
  </si>
  <si>
    <t>始業時刻</t>
    <rPh sb="0" eb="2">
      <t>シギョウ</t>
    </rPh>
    <rPh sb="2" eb="4">
      <t>ジコク</t>
    </rPh>
    <phoneticPr fontId="35"/>
  </si>
  <si>
    <t>終業時刻</t>
    <rPh sb="0" eb="2">
      <t>シュウギョウ</t>
    </rPh>
    <rPh sb="2" eb="4">
      <t>ジコク</t>
    </rPh>
    <phoneticPr fontId="35"/>
  </si>
  <si>
    <t>うち、休憩時間</t>
    <rPh sb="3" eb="5">
      <t>キュウケイ</t>
    </rPh>
    <rPh sb="5" eb="7">
      <t>ジカン</t>
    </rPh>
    <phoneticPr fontId="35"/>
  </si>
  <si>
    <t>開始時刻</t>
    <rPh sb="0" eb="2">
      <t>カイシ</t>
    </rPh>
    <rPh sb="2" eb="4">
      <t>ジコク</t>
    </rPh>
    <phoneticPr fontId="35"/>
  </si>
  <si>
    <t>終了時刻</t>
    <rPh sb="0" eb="2">
      <t>シュウリョウ</t>
    </rPh>
    <rPh sb="2" eb="4">
      <t>ジコク</t>
    </rPh>
    <phoneticPr fontId="35"/>
  </si>
  <si>
    <t>a</t>
    <phoneticPr fontId="35"/>
  </si>
  <si>
    <t>：</t>
    <phoneticPr fontId="35"/>
  </si>
  <si>
    <t>（</t>
    <phoneticPr fontId="35"/>
  </si>
  <si>
    <t>b</t>
    <phoneticPr fontId="35"/>
  </si>
  <si>
    <t>c</t>
    <phoneticPr fontId="35"/>
  </si>
  <si>
    <t>d</t>
    <phoneticPr fontId="35"/>
  </si>
  <si>
    <t>e</t>
    <phoneticPr fontId="35"/>
  </si>
  <si>
    <t>f</t>
    <phoneticPr fontId="35"/>
  </si>
  <si>
    <t>g</t>
    <phoneticPr fontId="35"/>
  </si>
  <si>
    <t>h</t>
    <phoneticPr fontId="35"/>
  </si>
  <si>
    <t>i</t>
    <phoneticPr fontId="35"/>
  </si>
  <si>
    <t>j</t>
    <phoneticPr fontId="35"/>
  </si>
  <si>
    <t>k</t>
    <phoneticPr fontId="35"/>
  </si>
  <si>
    <t>l</t>
    <phoneticPr fontId="35"/>
  </si>
  <si>
    <t>m</t>
    <phoneticPr fontId="35"/>
  </si>
  <si>
    <t>n</t>
    <phoneticPr fontId="35"/>
  </si>
  <si>
    <t>o</t>
    <phoneticPr fontId="35"/>
  </si>
  <si>
    <t>p</t>
    <phoneticPr fontId="35"/>
  </si>
  <si>
    <t>q</t>
    <phoneticPr fontId="35"/>
  </si>
  <si>
    <t>r</t>
    <phoneticPr fontId="35"/>
  </si>
  <si>
    <t>s</t>
    <phoneticPr fontId="35"/>
  </si>
  <si>
    <t>t</t>
    <phoneticPr fontId="35"/>
  </si>
  <si>
    <t>u</t>
    <phoneticPr fontId="35"/>
  </si>
  <si>
    <t>v</t>
    <phoneticPr fontId="35"/>
  </si>
  <si>
    <t>w</t>
    <phoneticPr fontId="35"/>
  </si>
  <si>
    <t>x</t>
    <phoneticPr fontId="35"/>
  </si>
  <si>
    <t>y</t>
    <phoneticPr fontId="35"/>
  </si>
  <si>
    <t>z</t>
    <phoneticPr fontId="35"/>
  </si>
  <si>
    <t>休</t>
    <rPh sb="0" eb="1">
      <t>ヤス</t>
    </rPh>
    <phoneticPr fontId="35"/>
  </si>
  <si>
    <t>休日</t>
    <rPh sb="0" eb="2">
      <t>キュウジツ</t>
    </rPh>
    <phoneticPr fontId="35"/>
  </si>
  <si>
    <t>-</t>
    <phoneticPr fontId="35"/>
  </si>
  <si>
    <t>・職種ごとの勤務時間を「○：○○～○：○○」と表記することが困難な場合は、No21～30を活用し、勤務時間数のみを入力してください。</t>
    <rPh sb="45" eb="47">
      <t>カツヨウ</t>
    </rPh>
    <phoneticPr fontId="3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</si>
  <si>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5"/>
  </si>
  <si>
    <t>・シフト記号が足りない場合は、適宜、行を追加してください。</t>
    <rPh sb="4" eb="6">
      <t>キゴウ</t>
    </rPh>
    <rPh sb="7" eb="8">
      <t>タ</t>
    </rPh>
    <rPh sb="11" eb="13">
      <t>バアイ</t>
    </rPh>
    <rPh sb="15" eb="17">
      <t>テキギ</t>
    </rPh>
    <rPh sb="18" eb="19">
      <t>ギョウ</t>
    </rPh>
    <rPh sb="20" eb="22">
      <t>ツイカ</t>
    </rPh>
    <phoneticPr fontId="3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</si>
  <si>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</si>
  <si>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</si>
  <si>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5"/>
  </si>
  <si>
    <t>１．サービス種別</t>
    <rPh sb="6" eb="8">
      <t>シュベツ</t>
    </rPh>
    <phoneticPr fontId="35"/>
  </si>
  <si>
    <t>サービス種別</t>
    <rPh sb="4" eb="6">
      <t>シュベツ</t>
    </rPh>
    <phoneticPr fontId="35"/>
  </si>
  <si>
    <t>ー</t>
    <phoneticPr fontId="35"/>
  </si>
  <si>
    <t>２．職種名・資格名称</t>
    <rPh sb="2" eb="4">
      <t>ショクシュ</t>
    </rPh>
    <rPh sb="4" eb="5">
      <t>メイ</t>
    </rPh>
    <rPh sb="6" eb="8">
      <t>シカク</t>
    </rPh>
    <rPh sb="8" eb="10">
      <t>メイショウ</t>
    </rPh>
    <phoneticPr fontId="35"/>
  </si>
  <si>
    <t>職種名</t>
    <rPh sb="0" eb="2">
      <t>ショクシュ</t>
    </rPh>
    <rPh sb="2" eb="3">
      <t>メイ</t>
    </rPh>
    <phoneticPr fontId="35"/>
  </si>
  <si>
    <t>管理者</t>
    <rPh sb="0" eb="3">
      <t>カンリシャ</t>
    </rPh>
    <phoneticPr fontId="35"/>
  </si>
  <si>
    <t>資格</t>
    <rPh sb="0" eb="2">
      <t>シカク</t>
    </rPh>
    <phoneticPr fontId="35"/>
  </si>
  <si>
    <t>社会福祉士</t>
    <rPh sb="0" eb="2">
      <t>シャカイ</t>
    </rPh>
    <rPh sb="2" eb="5">
      <t>フクシシ</t>
    </rPh>
    <phoneticPr fontId="59"/>
  </si>
  <si>
    <t>看護師</t>
    <rPh sb="0" eb="3">
      <t>カンゴシ</t>
    </rPh>
    <phoneticPr fontId="35"/>
  </si>
  <si>
    <t>介護福祉士</t>
    <rPh sb="0" eb="2">
      <t>カイゴ</t>
    </rPh>
    <rPh sb="2" eb="5">
      <t>フクシシ</t>
    </rPh>
    <phoneticPr fontId="35"/>
  </si>
  <si>
    <t>理学療法士</t>
    <rPh sb="0" eb="2">
      <t>リガク</t>
    </rPh>
    <rPh sb="2" eb="5">
      <t>リョウホウシ</t>
    </rPh>
    <phoneticPr fontId="35"/>
  </si>
  <si>
    <t>社会福祉主事任用資格</t>
    <phoneticPr fontId="35"/>
  </si>
  <si>
    <t>准看護師</t>
    <rPh sb="0" eb="4">
      <t>ジュンカンゴシ</t>
    </rPh>
    <phoneticPr fontId="35"/>
  </si>
  <si>
    <t>作業療法士</t>
    <rPh sb="0" eb="2">
      <t>サギョウ</t>
    </rPh>
    <rPh sb="2" eb="5">
      <t>リョウホウシ</t>
    </rPh>
    <phoneticPr fontId="35"/>
  </si>
  <si>
    <t>精神保健福祉士</t>
    <rPh sb="0" eb="2">
      <t>セイシン</t>
    </rPh>
    <rPh sb="2" eb="4">
      <t>ホケン</t>
    </rPh>
    <rPh sb="4" eb="7">
      <t>フクシシ</t>
    </rPh>
    <phoneticPr fontId="35"/>
  </si>
  <si>
    <t>言語聴覚士</t>
    <rPh sb="0" eb="2">
      <t>ゲンゴ</t>
    </rPh>
    <rPh sb="2" eb="5">
      <t>チョウカクシ</t>
    </rPh>
    <phoneticPr fontId="35"/>
  </si>
  <si>
    <t>柔道整復師</t>
    <rPh sb="0" eb="2">
      <t>ジュウドウ</t>
    </rPh>
    <rPh sb="2" eb="5">
      <t>セイフクシ</t>
    </rPh>
    <phoneticPr fontId="35"/>
  </si>
  <si>
    <t>あん摩マッサージ指圧師</t>
    <rPh sb="2" eb="3">
      <t>マ</t>
    </rPh>
    <rPh sb="8" eb="11">
      <t>シアツシ</t>
    </rPh>
    <phoneticPr fontId="35"/>
  </si>
  <si>
    <t>はり師</t>
    <rPh sb="2" eb="3">
      <t>シ</t>
    </rPh>
    <phoneticPr fontId="35"/>
  </si>
  <si>
    <t>きゅう師</t>
    <rPh sb="3" eb="4">
      <t>シ</t>
    </rPh>
    <phoneticPr fontId="35"/>
  </si>
  <si>
    <t>【自治体の皆様へ】</t>
    <rPh sb="1" eb="4">
      <t>ジチタイ</t>
    </rPh>
    <rPh sb="5" eb="7">
      <t>ミナサマ</t>
    </rPh>
    <phoneticPr fontId="35"/>
  </si>
  <si>
    <t>※ INDIRECT関数使用のため、以下のとおりセルに「名前の定義」をしています。</t>
    <rPh sb="10" eb="12">
      <t>カンスウ</t>
    </rPh>
    <rPh sb="12" eb="14">
      <t>シヨウ</t>
    </rPh>
    <rPh sb="18" eb="20">
      <t>イカ</t>
    </rPh>
    <rPh sb="28" eb="30">
      <t>ナマエ</t>
    </rPh>
    <rPh sb="31" eb="33">
      <t>テイギ</t>
    </rPh>
    <phoneticPr fontId="35"/>
  </si>
  <si>
    <t>　C12～L12・・・「職種」</t>
    <rPh sb="12" eb="14">
      <t>ショクシュ</t>
    </rPh>
    <phoneticPr fontId="35"/>
  </si>
  <si>
    <t>　C列・・・「管理者」</t>
    <rPh sb="2" eb="3">
      <t>レツ</t>
    </rPh>
    <rPh sb="7" eb="10">
      <t>カンリシャ</t>
    </rPh>
    <phoneticPr fontId="35"/>
  </si>
  <si>
    <t>　D列・・・「生活相談員」</t>
    <rPh sb="2" eb="3">
      <t>レツ</t>
    </rPh>
    <rPh sb="7" eb="9">
      <t>セイカツ</t>
    </rPh>
    <rPh sb="9" eb="12">
      <t>ソウダンイン</t>
    </rPh>
    <phoneticPr fontId="35"/>
  </si>
  <si>
    <t>　E列・・・「看護職員」</t>
    <rPh sb="2" eb="3">
      <t>レツ</t>
    </rPh>
    <rPh sb="7" eb="9">
      <t>カンゴ</t>
    </rPh>
    <rPh sb="9" eb="11">
      <t>ショクイン</t>
    </rPh>
    <phoneticPr fontId="35"/>
  </si>
  <si>
    <t>　F列・・・「介護職員」</t>
    <rPh sb="2" eb="3">
      <t>レツ</t>
    </rPh>
    <rPh sb="7" eb="9">
      <t>カイゴ</t>
    </rPh>
    <rPh sb="9" eb="11">
      <t>ショクイン</t>
    </rPh>
    <phoneticPr fontId="35"/>
  </si>
  <si>
    <t>　G列・・・「機能訓練指導員」</t>
    <rPh sb="2" eb="3">
      <t>レツ</t>
    </rPh>
    <rPh sb="7" eb="9">
      <t>キノウ</t>
    </rPh>
    <rPh sb="9" eb="11">
      <t>クンレン</t>
    </rPh>
    <rPh sb="11" eb="14">
      <t>シドウイン</t>
    </rPh>
    <phoneticPr fontId="3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</si>
  <si>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5"/>
  </si>
  <si>
    <t>　行が足りない場合は、適宜追加してください。</t>
    <rPh sb="1" eb="2">
      <t>ギョウ</t>
    </rPh>
    <rPh sb="3" eb="4">
      <t>タ</t>
    </rPh>
    <rPh sb="7" eb="9">
      <t>バアイ</t>
    </rPh>
    <rPh sb="11" eb="13">
      <t>テキギ</t>
    </rPh>
    <rPh sb="13" eb="15">
      <t>ツイカ</t>
    </rPh>
    <phoneticPr fontId="3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</si>
  <si>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</si>
  <si>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5"/>
  </si>
  <si>
    <t>　・「数式」タブ　⇒　「名前の定義」を選択</t>
    <rPh sb="3" eb="5">
      <t>スウシキ</t>
    </rPh>
    <rPh sb="12" eb="14">
      <t>ナマエ</t>
    </rPh>
    <rPh sb="15" eb="17">
      <t>テイギ</t>
    </rPh>
    <rPh sb="19" eb="21">
      <t>センタク</t>
    </rPh>
    <phoneticPr fontId="35"/>
  </si>
  <si>
    <t>　・「名前」に職種名を入力</t>
    <rPh sb="3" eb="5">
      <t>ナマエ</t>
    </rPh>
    <rPh sb="7" eb="9">
      <t>ショクシュ</t>
    </rPh>
    <rPh sb="9" eb="10">
      <t>メイ</t>
    </rPh>
    <rPh sb="11" eb="13">
      <t>ニュウリョク</t>
    </rPh>
    <phoneticPr fontId="3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</si>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</sst>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7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trike/>
      <sz val="11"/>
      <color rgb="FFFF0000"/>
      <name val="ＭＳ 明朝"/>
      <family val="1"/>
      <charset val="128"/>
    </font>
    <font>
      <u/>
      <sz val="11"/>
      <color theme="10"/>
      <name val="ＭＳ Ｐゴシック"/>
      <family val="3"/>
      <charset val="128"/>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sz val="11"/>
      <name val="ＭＳ Ｐゴシック"/>
      <family val="3"/>
      <charset val="128"/>
    </font>
    <font>
      <b/>
      <sz val="11"/>
      <name val="ＭＳ Ｐゴシック"/>
      <family val="3"/>
      <charset val="128"/>
    </font>
    <font>
      <sz val="6"/>
      <name val="ＭＳ Ｐゴシック"/>
      <family val="2"/>
      <charset val="128"/>
      <scheme val="minor"/>
    </font>
    <font>
      <b/>
      <u/>
      <sz val="11"/>
      <name val="ＭＳ Ｐゴシック"/>
      <family val="3"/>
      <charset val="128"/>
    </font>
    <font>
      <b/>
      <sz val="10"/>
      <name val="ＭＳ Ｐゴシック"/>
      <family val="3"/>
      <charset val="128"/>
    </font>
    <font>
      <b/>
      <sz val="12"/>
      <name val="ＭＳ Ｐゴシック"/>
      <family val="3"/>
      <charset val="128"/>
      <scheme val="minor"/>
    </font>
    <font>
      <sz val="10"/>
      <name val="Arial"/>
      <family val="2"/>
    </font>
    <font>
      <sz val="12"/>
      <name val="ＭＳ Ｐゴシック"/>
      <family val="3"/>
      <charset val="128"/>
      <scheme val="minor"/>
    </font>
    <font>
      <sz val="10"/>
      <name val="ＭＳ Ｐゴシック"/>
      <family val="3"/>
      <charset val="128"/>
      <scheme val="minor"/>
    </font>
    <font>
      <b/>
      <sz val="12"/>
      <color indexed="10"/>
      <name val="ＭＳ Ｐゴシック"/>
      <family val="3"/>
      <charset val="128"/>
      <scheme val="minor"/>
    </font>
    <font>
      <b/>
      <u/>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1"/>
      <name val="DejaVu Sans"/>
      <family val="2"/>
    </font>
    <font>
      <sz val="14"/>
      <color theme="1"/>
      <name val="ＭＳ Ｐゴシック"/>
      <family val="3"/>
      <charset val="128"/>
    </font>
    <font>
      <u/>
      <sz val="12"/>
      <color theme="1"/>
      <name val="ＭＳ 明朝"/>
      <family val="1"/>
      <charset val="128"/>
    </font>
    <font>
      <sz val="12"/>
      <color theme="1"/>
      <name val="Century"/>
      <family val="1"/>
    </font>
    <font>
      <sz val="12"/>
      <color theme="1"/>
      <name val="ＭＳ 明朝"/>
      <family val="1"/>
      <charset val="128"/>
    </font>
    <font>
      <sz val="7"/>
      <color theme="1"/>
      <name val="Times New Roman"/>
      <family val="1"/>
    </font>
    <font>
      <strike/>
      <sz val="11"/>
      <color rgb="FFFF0000"/>
      <name val="ＭＳ ゴシック"/>
      <family val="3"/>
      <charset val="128"/>
    </font>
    <font>
      <strike/>
      <sz val="10"/>
      <color rgb="FFFF0000"/>
      <name val="ＭＳ 明朝"/>
      <family val="1"/>
      <charset val="128"/>
    </font>
    <font>
      <sz val="10"/>
      <color theme="1"/>
      <name val="ＭＳ 明朝"/>
      <family val="1"/>
      <charset val="128"/>
    </font>
    <font>
      <strike/>
      <sz val="10"/>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1"/>
      <color theme="1"/>
      <name val="ＭＳ 明朝"/>
      <family val="1"/>
      <charset val="128"/>
    </font>
    <font>
      <b/>
      <sz val="11"/>
      <color theme="1"/>
      <name val="ＭＳ 明朝"/>
      <family val="1"/>
      <charset val="128"/>
    </font>
    <font>
      <strike/>
      <sz val="11"/>
      <color theme="1"/>
      <name val="ＭＳ 明朝"/>
      <family val="1"/>
      <charset val="128"/>
    </font>
    <font>
      <sz val="10"/>
      <color theme="1"/>
      <name val="ＭＳ ゴシック"/>
      <family val="3"/>
      <charset val="128"/>
    </font>
    <font>
      <strike/>
      <sz val="11"/>
      <color theme="1"/>
      <name val="ＭＳ ゴシック"/>
      <family val="3"/>
      <charset val="128"/>
    </font>
    <font>
      <sz val="11"/>
      <color theme="1"/>
      <name val="ＭＳ Ｐ明朝"/>
      <family val="1"/>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bottom/>
      <diagonal/>
    </border>
    <border>
      <left style="medium">
        <color indexed="64"/>
      </left>
      <right/>
      <top/>
      <bottom style="thin">
        <color indexed="8"/>
      </bottom>
      <diagonal/>
    </border>
    <border>
      <left style="dotted">
        <color indexed="8"/>
      </left>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dotted">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alignment vertical="center"/>
    </xf>
    <xf numFmtId="0" fontId="8" fillId="0" borderId="0">
      <alignment vertical="center"/>
    </xf>
    <xf numFmtId="0" fontId="4" fillId="0" borderId="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3" fillId="0" borderId="0"/>
    <xf numFmtId="0" fontId="39"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27">
    <xf numFmtId="0" fontId="0" fillId="0" borderId="0" xfId="0">
      <alignment vertical="center"/>
    </xf>
    <xf numFmtId="0" fontId="9" fillId="0" borderId="0" xfId="0" applyFont="1">
      <alignment vertical="center"/>
    </xf>
    <xf numFmtId="0" fontId="9" fillId="0" borderId="7" xfId="0" applyFont="1" applyFill="1" applyBorder="1" applyAlignment="1">
      <alignment vertical="center" wrapText="1"/>
    </xf>
    <xf numFmtId="0" fontId="10" fillId="0" borderId="6" xfId="0" applyFont="1" applyFill="1" applyBorder="1" applyAlignment="1">
      <alignment vertical="center"/>
    </xf>
    <xf numFmtId="0" fontId="10" fillId="0" borderId="0" xfId="0" applyFont="1" applyFill="1" applyBorder="1" applyAlignment="1">
      <alignment vertical="center"/>
    </xf>
    <xf numFmtId="0" fontId="15" fillId="0" borderId="0" xfId="0" applyFont="1" applyBorder="1" applyAlignment="1">
      <alignment horizontal="center" vertical="center"/>
    </xf>
    <xf numFmtId="0" fontId="9" fillId="0" borderId="11" xfId="0" applyFont="1" applyFill="1" applyBorder="1" applyAlignment="1">
      <alignment vertical="center"/>
    </xf>
    <xf numFmtId="0" fontId="9" fillId="0" borderId="12" xfId="0" applyFont="1" applyFill="1" applyBorder="1" applyAlignment="1">
      <alignment vertical="top" wrapText="1"/>
    </xf>
    <xf numFmtId="0" fontId="9" fillId="0" borderId="12" xfId="0" applyFont="1" applyFill="1" applyBorder="1" applyAlignment="1">
      <alignment vertical="top"/>
    </xf>
    <xf numFmtId="0" fontId="13" fillId="0" borderId="12" xfId="0" applyFont="1" applyFill="1" applyBorder="1" applyAlignment="1">
      <alignment horizontal="center" vertical="top"/>
    </xf>
    <xf numFmtId="0" fontId="9" fillId="0" borderId="13" xfId="0" applyFont="1" applyFill="1" applyBorder="1" applyAlignment="1">
      <alignment vertical="top"/>
    </xf>
    <xf numFmtId="0" fontId="9" fillId="0" borderId="0" xfId="0" applyFont="1" applyFill="1" applyAlignment="1">
      <alignment vertical="top"/>
    </xf>
    <xf numFmtId="0" fontId="9" fillId="0" borderId="1" xfId="2" applyFont="1" applyFill="1" applyBorder="1" applyAlignment="1">
      <alignment vertical="top"/>
    </xf>
    <xf numFmtId="0" fontId="9" fillId="0" borderId="2" xfId="0" applyFont="1" applyFill="1" applyBorder="1" applyAlignment="1">
      <alignment vertical="top" wrapText="1"/>
    </xf>
    <xf numFmtId="0" fontId="9" fillId="0" borderId="1" xfId="0" applyFont="1" applyFill="1" applyBorder="1" applyAlignment="1">
      <alignment vertical="top"/>
    </xf>
    <xf numFmtId="0" fontId="9" fillId="0" borderId="2" xfId="0" applyFont="1" applyFill="1" applyBorder="1" applyAlignment="1">
      <alignment vertical="top"/>
    </xf>
    <xf numFmtId="0" fontId="13" fillId="0" borderId="14" xfId="0" applyFont="1" applyFill="1" applyBorder="1" applyAlignment="1">
      <alignment horizontal="center" vertical="top"/>
    </xf>
    <xf numFmtId="0" fontId="9" fillId="0" borderId="14" xfId="0" applyFont="1" applyFill="1" applyBorder="1" applyAlignment="1">
      <alignment vertical="top"/>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3"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7" xfId="0" applyFont="1" applyFill="1" applyBorder="1" applyAlignment="1">
      <alignment vertical="top"/>
    </xf>
    <xf numFmtId="0" fontId="9" fillId="0" borderId="8" xfId="0" applyFont="1" applyFill="1" applyBorder="1" applyAlignment="1">
      <alignment vertical="top" wrapText="1"/>
    </xf>
    <xf numFmtId="0" fontId="9" fillId="0" borderId="6" xfId="0" applyFont="1" applyFill="1" applyBorder="1" applyAlignment="1">
      <alignment vertical="top"/>
    </xf>
    <xf numFmtId="0" fontId="9" fillId="0" borderId="6" xfId="0" applyFont="1" applyFill="1" applyBorder="1" applyAlignment="1">
      <alignment vertical="top" wrapText="1"/>
    </xf>
    <xf numFmtId="0" fontId="13" fillId="0" borderId="10" xfId="0" applyFont="1" applyFill="1" applyBorder="1" applyAlignment="1">
      <alignment horizontal="center" vertical="top"/>
    </xf>
    <xf numFmtId="0" fontId="9" fillId="0" borderId="10" xfId="0" applyFont="1" applyFill="1" applyBorder="1" applyAlignment="1">
      <alignment vertical="top" wrapText="1"/>
    </xf>
    <xf numFmtId="0" fontId="16" fillId="0" borderId="11" xfId="0" applyFont="1" applyFill="1" applyBorder="1" applyAlignment="1">
      <alignment vertical="center"/>
    </xf>
    <xf numFmtId="0" fontId="9" fillId="0" borderId="3" xfId="0" applyFont="1" applyFill="1" applyBorder="1" applyAlignment="1">
      <alignment vertical="top"/>
    </xf>
    <xf numFmtId="0" fontId="9" fillId="0" borderId="3" xfId="0" applyFont="1" applyFill="1" applyBorder="1" applyAlignment="1">
      <alignment vertical="top" wrapText="1"/>
    </xf>
    <xf numFmtId="0" fontId="13" fillId="0" borderId="1" xfId="0" applyFont="1" applyFill="1" applyBorder="1" applyAlignment="1">
      <alignment horizontal="center" vertical="top"/>
    </xf>
    <xf numFmtId="0" fontId="9" fillId="0" borderId="8" xfId="0" applyFont="1" applyFill="1" applyBorder="1" applyAlignment="1">
      <alignment vertical="top"/>
    </xf>
    <xf numFmtId="0" fontId="13" fillId="0" borderId="7" xfId="0" applyFont="1" applyFill="1" applyBorder="1" applyAlignment="1">
      <alignment horizontal="center" vertical="top" wrapText="1"/>
    </xf>
    <xf numFmtId="0" fontId="13" fillId="0" borderId="1" xfId="0" applyFont="1" applyFill="1" applyBorder="1" applyAlignment="1">
      <alignment horizontal="center" vertical="top" wrapText="1"/>
    </xf>
    <xf numFmtId="0" fontId="9" fillId="0" borderId="0" xfId="0" applyFont="1" applyFill="1" applyBorder="1" applyAlignment="1">
      <alignment vertical="top"/>
    </xf>
    <xf numFmtId="0" fontId="9" fillId="0" borderId="5" xfId="0" applyFont="1" applyFill="1" applyBorder="1" applyAlignment="1">
      <alignment vertical="top"/>
    </xf>
    <xf numFmtId="0" fontId="13" fillId="0" borderId="4" xfId="0" applyFont="1" applyFill="1" applyBorder="1" applyAlignment="1">
      <alignment horizontal="center" vertical="top" wrapText="1"/>
    </xf>
    <xf numFmtId="0" fontId="9" fillId="0" borderId="14" xfId="0" applyFont="1" applyFill="1" applyBorder="1" applyAlignment="1">
      <alignment vertical="top" wrapText="1"/>
    </xf>
    <xf numFmtId="0" fontId="17" fillId="0" borderId="0" xfId="0" applyFont="1" applyFill="1" applyBorder="1" applyAlignment="1">
      <alignment vertical="top" wrapText="1"/>
    </xf>
    <xf numFmtId="0" fontId="16" fillId="0" borderId="7" xfId="0" applyFont="1" applyFill="1" applyBorder="1" applyAlignment="1">
      <alignment vertical="center"/>
    </xf>
    <xf numFmtId="0" fontId="13" fillId="0" borderId="6" xfId="0" applyFont="1" applyFill="1" applyBorder="1" applyAlignment="1">
      <alignment horizontal="center" vertical="top"/>
    </xf>
    <xf numFmtId="0" fontId="13" fillId="0" borderId="0" xfId="0" applyFont="1" applyFill="1" applyBorder="1" applyAlignment="1">
      <alignment horizontal="center" vertical="top"/>
    </xf>
    <xf numFmtId="0" fontId="13" fillId="0" borderId="10" xfId="0" applyFont="1" applyFill="1" applyBorder="1" applyAlignment="1">
      <alignment horizontal="center" vertical="top" wrapText="1"/>
    </xf>
    <xf numFmtId="0" fontId="9" fillId="0" borderId="9" xfId="0" applyFont="1" applyFill="1" applyBorder="1" applyAlignment="1">
      <alignment vertical="top"/>
    </xf>
    <xf numFmtId="0" fontId="13" fillId="0" borderId="4" xfId="0" applyFont="1" applyFill="1" applyBorder="1" applyAlignment="1">
      <alignment horizontal="center" vertical="top"/>
    </xf>
    <xf numFmtId="0" fontId="16" fillId="0" borderId="4" xfId="0" applyFont="1" applyFill="1" applyBorder="1" applyAlignment="1">
      <alignment vertical="center"/>
    </xf>
    <xf numFmtId="0" fontId="9" fillId="0" borderId="4" xfId="0" applyFont="1" applyFill="1" applyBorder="1" applyAlignment="1">
      <alignment vertical="top" wrapText="1"/>
    </xf>
    <xf numFmtId="0" fontId="9" fillId="0" borderId="7" xfId="0" applyFont="1" applyFill="1" applyBorder="1" applyAlignment="1">
      <alignment vertical="top" wrapText="1"/>
    </xf>
    <xf numFmtId="0" fontId="13" fillId="0" borderId="0"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2" xfId="0" applyFont="1" applyFill="1" applyBorder="1" applyAlignment="1">
      <alignment horizontal="center" vertical="top"/>
    </xf>
    <xf numFmtId="0" fontId="13" fillId="0" borderId="7" xfId="0" applyFont="1" applyFill="1" applyBorder="1" applyAlignment="1">
      <alignment horizontal="center" vertical="top"/>
    </xf>
    <xf numFmtId="0" fontId="13" fillId="0" borderId="9" xfId="0" applyFont="1" applyFill="1" applyBorder="1" applyAlignment="1">
      <alignment horizontal="center" vertical="top"/>
    </xf>
    <xf numFmtId="0" fontId="10" fillId="0" borderId="9" xfId="0" applyFont="1" applyFill="1" applyBorder="1" applyAlignment="1">
      <alignment vertical="top"/>
    </xf>
    <xf numFmtId="0" fontId="9" fillId="0" borderId="10" xfId="0" applyFont="1" applyFill="1" applyBorder="1" applyAlignment="1">
      <alignment vertical="top"/>
    </xf>
    <xf numFmtId="0" fontId="12" fillId="0" borderId="4"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vertical="top" wrapText="1"/>
    </xf>
    <xf numFmtId="0" fontId="12" fillId="0" borderId="5" xfId="0" applyFont="1" applyFill="1" applyBorder="1" applyAlignment="1">
      <alignment vertical="top"/>
    </xf>
    <xf numFmtId="0" fontId="12" fillId="0" borderId="1" xfId="0" applyFont="1" applyFill="1" applyBorder="1" applyAlignment="1">
      <alignment vertical="top"/>
    </xf>
    <xf numFmtId="0" fontId="12" fillId="0" borderId="3" xfId="0" applyFont="1" applyFill="1" applyBorder="1" applyAlignment="1">
      <alignment vertical="top" wrapText="1"/>
    </xf>
    <xf numFmtId="0" fontId="18" fillId="0" borderId="0" xfId="0" applyFont="1" applyFill="1" applyBorder="1" applyAlignment="1">
      <alignment horizontal="center" vertical="top" wrapText="1"/>
    </xf>
    <xf numFmtId="0" fontId="12" fillId="0" borderId="7" xfId="0" applyFont="1" applyFill="1" applyBorder="1" applyAlignment="1">
      <alignment vertical="top"/>
    </xf>
    <xf numFmtId="0" fontId="12" fillId="0" borderId="8" xfId="0" applyFont="1" applyFill="1" applyBorder="1" applyAlignment="1">
      <alignment vertical="top" wrapText="1"/>
    </xf>
    <xf numFmtId="0" fontId="18" fillId="0" borderId="9" xfId="0" applyFont="1" applyFill="1" applyBorder="1" applyAlignment="1">
      <alignment horizontal="center" vertical="top" wrapText="1"/>
    </xf>
    <xf numFmtId="0" fontId="19" fillId="0" borderId="7" xfId="0" applyFont="1" applyFill="1" applyBorder="1" applyAlignment="1">
      <alignment vertical="top"/>
    </xf>
    <xf numFmtId="0" fontId="19" fillId="0" borderId="8" xfId="0" applyFont="1" applyFill="1" applyBorder="1" applyAlignment="1">
      <alignment vertical="top" wrapText="1"/>
    </xf>
    <xf numFmtId="0" fontId="19" fillId="0" borderId="12" xfId="0" applyFont="1" applyFill="1" applyBorder="1" applyAlignment="1">
      <alignment vertical="top"/>
    </xf>
    <xf numFmtId="0" fontId="19" fillId="0" borderId="12" xfId="0" applyFont="1" applyFill="1" applyBorder="1" applyAlignment="1">
      <alignment vertical="top" wrapText="1"/>
    </xf>
    <xf numFmtId="0" fontId="19" fillId="0" borderId="6" xfId="0" applyFont="1" applyFill="1" applyBorder="1" applyAlignment="1">
      <alignment vertical="top"/>
    </xf>
    <xf numFmtId="0" fontId="20" fillId="0" borderId="10" xfId="0" applyFont="1" applyFill="1" applyBorder="1" applyAlignment="1">
      <alignment horizontal="center" vertical="top" wrapText="1"/>
    </xf>
    <xf numFmtId="0" fontId="17" fillId="0" borderId="13" xfId="0" applyFont="1" applyFill="1" applyBorder="1" applyAlignment="1">
      <alignment vertical="center"/>
    </xf>
    <xf numFmtId="0" fontId="9" fillId="0" borderId="0" xfId="0" applyFont="1" applyFill="1" applyBorder="1" applyAlignment="1">
      <alignment vertical="center"/>
    </xf>
    <xf numFmtId="0" fontId="17" fillId="0" borderId="1" xfId="0" applyFont="1" applyFill="1" applyBorder="1" applyAlignment="1">
      <alignment vertical="top"/>
    </xf>
    <xf numFmtId="0" fontId="17" fillId="0" borderId="3" xfId="0" applyFont="1" applyFill="1" applyBorder="1" applyAlignment="1">
      <alignment vertical="top" wrapText="1"/>
    </xf>
    <xf numFmtId="0" fontId="17" fillId="0" borderId="9" xfId="0" applyFont="1" applyFill="1" applyBorder="1" applyAlignment="1">
      <alignment vertical="top" wrapText="1"/>
    </xf>
    <xf numFmtId="0" fontId="17" fillId="0" borderId="6" xfId="0" applyFont="1" applyFill="1" applyBorder="1" applyAlignment="1">
      <alignment vertical="center"/>
    </xf>
    <xf numFmtId="0" fontId="13" fillId="0" borderId="5" xfId="0" applyFont="1" applyFill="1" applyBorder="1" applyAlignment="1">
      <alignment horizontal="center" vertical="top"/>
    </xf>
    <xf numFmtId="0" fontId="13" fillId="0" borderId="5" xfId="0" applyFont="1" applyFill="1" applyBorder="1" applyAlignment="1">
      <alignment horizontal="center" vertical="top" wrapText="1"/>
    </xf>
    <xf numFmtId="0" fontId="21" fillId="0" borderId="0" xfId="0" applyFont="1" applyFill="1" applyBorder="1" applyAlignment="1">
      <alignment horizontal="center" vertical="top"/>
    </xf>
    <xf numFmtId="0" fontId="9" fillId="0" borderId="14" xfId="0" applyFont="1" applyFill="1" applyBorder="1" applyAlignment="1">
      <alignment horizontal="left" vertical="top" wrapText="1"/>
    </xf>
    <xf numFmtId="0" fontId="9" fillId="0" borderId="6" xfId="0" applyNumberFormat="1" applyFont="1" applyFill="1" applyBorder="1" applyAlignment="1">
      <alignment vertical="top" wrapText="1"/>
    </xf>
    <xf numFmtId="0" fontId="9" fillId="0" borderId="0" xfId="0" applyFont="1" applyFill="1" applyBorder="1" applyAlignment="1">
      <alignment horizontal="center" vertical="top"/>
    </xf>
    <xf numFmtId="0" fontId="9" fillId="0" borderId="5" xfId="0" applyFont="1" applyFill="1" applyBorder="1" applyAlignment="1">
      <alignment horizontal="center" vertical="top"/>
    </xf>
    <xf numFmtId="0" fontId="9" fillId="0" borderId="1" xfId="0" applyFont="1" applyFill="1" applyBorder="1" applyAlignment="1">
      <alignment vertical="top" wrapText="1"/>
    </xf>
    <xf numFmtId="0" fontId="18" fillId="0" borderId="4" xfId="0" applyFont="1" applyFill="1" applyBorder="1" applyAlignment="1">
      <alignment horizontal="center" vertical="top"/>
    </xf>
    <xf numFmtId="0" fontId="9" fillId="0" borderId="9" xfId="0" applyFont="1" applyFill="1" applyBorder="1" applyAlignment="1">
      <alignment horizontal="center" vertical="top"/>
    </xf>
    <xf numFmtId="0" fontId="9" fillId="0" borderId="10" xfId="0" applyFont="1" applyFill="1" applyBorder="1" applyAlignment="1">
      <alignment horizontal="left" vertical="center" wrapText="1"/>
    </xf>
    <xf numFmtId="0" fontId="13" fillId="0" borderId="8" xfId="0" applyFont="1" applyFill="1" applyBorder="1" applyAlignment="1">
      <alignment horizontal="center" vertical="top"/>
    </xf>
    <xf numFmtId="0" fontId="22" fillId="0" borderId="9" xfId="0" applyFont="1" applyFill="1" applyBorder="1" applyAlignment="1">
      <alignment horizontal="left" vertical="top" wrapText="1"/>
    </xf>
    <xf numFmtId="0" fontId="9" fillId="0" borderId="6" xfId="0" applyFont="1" applyFill="1" applyBorder="1" applyAlignment="1">
      <alignment horizontal="left" vertical="top"/>
    </xf>
    <xf numFmtId="0" fontId="14" fillId="0" borderId="9" xfId="0" applyFont="1" applyFill="1" applyBorder="1" applyAlignment="1">
      <alignment horizontal="center" vertical="top" shrinkToFit="1"/>
    </xf>
    <xf numFmtId="0" fontId="14" fillId="0" borderId="9" xfId="0" applyFont="1" applyFill="1" applyBorder="1" applyAlignment="1">
      <alignment horizontal="center" vertical="top"/>
    </xf>
    <xf numFmtId="0" fontId="23" fillId="0" borderId="9" xfId="0" applyFont="1" applyFill="1" applyBorder="1" applyAlignment="1">
      <alignment horizontal="center" vertical="top" wrapText="1"/>
    </xf>
    <xf numFmtId="0" fontId="23" fillId="0" borderId="10" xfId="0" applyFont="1" applyFill="1" applyBorder="1" applyAlignment="1">
      <alignment horizontal="center" vertical="top" wrapText="1"/>
    </xf>
    <xf numFmtId="0" fontId="18" fillId="0" borderId="9" xfId="0" applyFont="1" applyFill="1" applyBorder="1" applyAlignment="1">
      <alignment horizontal="center" vertical="top"/>
    </xf>
    <xf numFmtId="0" fontId="9" fillId="0" borderId="10" xfId="0" applyFont="1" applyFill="1" applyBorder="1" applyAlignment="1">
      <alignment horizontal="center" vertical="top"/>
    </xf>
    <xf numFmtId="0" fontId="9" fillId="0" borderId="13" xfId="0" applyFont="1" applyFill="1" applyBorder="1" applyAlignment="1">
      <alignment vertical="top" wrapText="1"/>
    </xf>
    <xf numFmtId="0" fontId="22" fillId="0" borderId="5" xfId="0" applyFont="1" applyFill="1" applyBorder="1" applyAlignment="1">
      <alignment horizontal="center" vertical="top" wrapText="1"/>
    </xf>
    <xf numFmtId="0" fontId="9" fillId="0" borderId="8" xfId="0" applyFont="1" applyFill="1" applyBorder="1" applyAlignment="1">
      <alignment horizontal="center" vertical="top" wrapText="1"/>
    </xf>
    <xf numFmtId="49" fontId="9" fillId="0" borderId="1" xfId="0" applyNumberFormat="1" applyFont="1" applyFill="1" applyBorder="1" applyAlignment="1">
      <alignment vertical="top"/>
    </xf>
    <xf numFmtId="0" fontId="13" fillId="0" borderId="3" xfId="0" applyFont="1" applyFill="1" applyBorder="1" applyAlignment="1">
      <alignment horizontal="center" vertical="top"/>
    </xf>
    <xf numFmtId="49" fontId="9" fillId="0" borderId="4" xfId="0" applyNumberFormat="1" applyFont="1" applyFill="1" applyBorder="1" applyAlignment="1">
      <alignment horizontal="center" vertical="top"/>
    </xf>
    <xf numFmtId="49" fontId="9" fillId="0" borderId="4" xfId="0" applyNumberFormat="1" applyFont="1" applyFill="1" applyBorder="1" applyAlignment="1">
      <alignment vertical="top"/>
    </xf>
    <xf numFmtId="49" fontId="9" fillId="0" borderId="7" xfId="0" applyNumberFormat="1" applyFont="1" applyFill="1" applyBorder="1" applyAlignment="1">
      <alignment vertical="top"/>
    </xf>
    <xf numFmtId="0" fontId="12" fillId="0" borderId="2" xfId="0" applyFont="1" applyFill="1" applyBorder="1" applyAlignment="1">
      <alignment vertical="top"/>
    </xf>
    <xf numFmtId="0" fontId="12" fillId="0" borderId="2" xfId="0" applyFont="1" applyFill="1" applyBorder="1" applyAlignment="1">
      <alignment vertical="top" wrapText="1"/>
    </xf>
    <xf numFmtId="0" fontId="18" fillId="0" borderId="14" xfId="0" applyFont="1" applyFill="1" applyBorder="1" applyAlignment="1">
      <alignment horizontal="center" vertical="top" wrapText="1"/>
    </xf>
    <xf numFmtId="0" fontId="12" fillId="0" borderId="14" xfId="0" applyFont="1" applyFill="1" applyBorder="1" applyAlignment="1">
      <alignment vertical="top" wrapText="1"/>
    </xf>
    <xf numFmtId="0" fontId="12" fillId="0" borderId="5" xfId="1" applyFont="1" applyFill="1" applyBorder="1" applyAlignment="1">
      <alignment vertical="top" wrapText="1"/>
    </xf>
    <xf numFmtId="0" fontId="12" fillId="0" borderId="0" xfId="1" applyFont="1" applyFill="1" applyBorder="1" applyAlignment="1">
      <alignment vertical="top" wrapText="1"/>
    </xf>
    <xf numFmtId="0" fontId="18" fillId="0" borderId="0" xfId="0" applyFont="1" applyFill="1" applyBorder="1" applyAlignment="1">
      <alignment horizontal="center" vertical="top"/>
    </xf>
    <xf numFmtId="0" fontId="9" fillId="0" borderId="6" xfId="0" applyFont="1" applyFill="1" applyBorder="1" applyAlignment="1">
      <alignment vertical="center"/>
    </xf>
    <xf numFmtId="0" fontId="9" fillId="0" borderId="3" xfId="0" applyFont="1" applyFill="1" applyBorder="1" applyAlignment="1">
      <alignment vertical="center"/>
    </xf>
    <xf numFmtId="0" fontId="17" fillId="0" borderId="12"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vertical="top"/>
    </xf>
    <xf numFmtId="0" fontId="9" fillId="0" borderId="9" xfId="0" applyFont="1" applyFill="1" applyBorder="1" applyAlignment="1">
      <alignment wrapText="1"/>
    </xf>
    <xf numFmtId="0" fontId="17" fillId="0" borderId="5" xfId="0" applyFont="1" applyFill="1" applyBorder="1" applyAlignment="1">
      <alignment vertical="top" wrapText="1"/>
    </xf>
    <xf numFmtId="0" fontId="17" fillId="0" borderId="0" xfId="0" applyFont="1" applyFill="1" applyBorder="1" applyAlignment="1">
      <alignment vertical="top"/>
    </xf>
    <xf numFmtId="0" fontId="17" fillId="0" borderId="6" xfId="0" applyFont="1" applyFill="1" applyBorder="1" applyAlignment="1">
      <alignment vertical="top"/>
    </xf>
    <xf numFmtId="0" fontId="17" fillId="0" borderId="10" xfId="0" applyFont="1" applyFill="1" applyBorder="1" applyAlignment="1">
      <alignment vertical="top" wrapText="1"/>
    </xf>
    <xf numFmtId="0" fontId="17" fillId="0" borderId="6" xfId="0" applyFont="1" applyFill="1" applyBorder="1" applyAlignment="1">
      <alignment vertical="top" wrapText="1"/>
    </xf>
    <xf numFmtId="0" fontId="17" fillId="0" borderId="7" xfId="0" applyFont="1" applyFill="1" applyBorder="1" applyAlignment="1">
      <alignment vertical="top"/>
    </xf>
    <xf numFmtId="0" fontId="9" fillId="0" borderId="0" xfId="0" applyFont="1" applyFill="1" applyBorder="1" applyAlignment="1">
      <alignment horizontal="center" vertical="top" wrapText="1"/>
    </xf>
    <xf numFmtId="0" fontId="9" fillId="0" borderId="6" xfId="0" applyFont="1" applyFill="1" applyBorder="1" applyAlignment="1">
      <alignment horizontal="center" vertical="top" wrapText="1"/>
    </xf>
    <xf numFmtId="0" fontId="24" fillId="0" borderId="4" xfId="0" applyFont="1" applyFill="1" applyBorder="1" applyAlignment="1">
      <alignment horizontal="center" vertical="top" wrapText="1"/>
    </xf>
    <xf numFmtId="0" fontId="17" fillId="0" borderId="0" xfId="0" applyFont="1" applyFill="1" applyBorder="1" applyAlignment="1">
      <alignment horizontal="left" vertical="top" wrapText="1"/>
    </xf>
    <xf numFmtId="0" fontId="17" fillId="0" borderId="8" xfId="0" applyFont="1" applyFill="1" applyBorder="1" applyAlignment="1">
      <alignment vertical="top" wrapText="1"/>
    </xf>
    <xf numFmtId="0" fontId="17" fillId="0" borderId="12" xfId="0" applyFont="1" applyFill="1" applyBorder="1" applyAlignment="1">
      <alignment vertical="top"/>
    </xf>
    <xf numFmtId="0" fontId="9" fillId="0" borderId="10" xfId="0" applyFont="1" applyFill="1" applyBorder="1" applyAlignment="1">
      <alignment horizontal="left" wrapText="1"/>
    </xf>
    <xf numFmtId="0" fontId="10" fillId="0" borderId="5"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0" xfId="0" applyNumberFormat="1" applyFont="1" applyFill="1" applyBorder="1" applyAlignment="1">
      <alignment vertical="top" wrapText="1"/>
    </xf>
    <xf numFmtId="0" fontId="24" fillId="0" borderId="9" xfId="0" applyFont="1" applyFill="1" applyBorder="1" applyAlignment="1">
      <alignment horizontal="center" vertical="top" wrapText="1"/>
    </xf>
    <xf numFmtId="0" fontId="22" fillId="0" borderId="0" xfId="0" applyFont="1" applyFill="1" applyBorder="1" applyAlignment="1">
      <alignment vertical="top" wrapText="1"/>
    </xf>
    <xf numFmtId="0" fontId="22" fillId="0" borderId="4" xfId="0" applyFont="1" applyFill="1" applyBorder="1" applyAlignment="1">
      <alignment vertical="top"/>
    </xf>
    <xf numFmtId="0" fontId="22" fillId="0" borderId="0" xfId="0" applyFont="1" applyFill="1" applyBorder="1" applyAlignment="1">
      <alignment vertical="top"/>
    </xf>
    <xf numFmtId="0" fontId="22" fillId="0" borderId="9" xfId="0" applyFont="1" applyFill="1" applyBorder="1" applyAlignment="1">
      <alignment vertical="top"/>
    </xf>
    <xf numFmtId="0" fontId="22" fillId="0" borderId="9" xfId="0" applyFont="1" applyFill="1" applyBorder="1" applyAlignment="1">
      <alignment vertical="top" wrapText="1"/>
    </xf>
    <xf numFmtId="0" fontId="22" fillId="0" borderId="10" xfId="0" applyFont="1" applyFill="1" applyBorder="1" applyAlignment="1">
      <alignment vertical="top" wrapText="1"/>
    </xf>
    <xf numFmtId="0" fontId="12" fillId="0" borderId="3" xfId="0" applyFont="1" applyFill="1" applyBorder="1" applyAlignment="1">
      <alignment vertical="top"/>
    </xf>
    <xf numFmtId="0" fontId="18" fillId="0" borderId="1" xfId="0" applyFont="1" applyFill="1" applyBorder="1" applyAlignment="1">
      <alignment horizontal="center" vertical="top"/>
    </xf>
    <xf numFmtId="0" fontId="9" fillId="0" borderId="6" xfId="0" applyFont="1" applyFill="1" applyBorder="1" applyAlignment="1">
      <alignment horizontal="center" vertical="top"/>
    </xf>
    <xf numFmtId="0" fontId="9" fillId="0" borderId="1" xfId="0" applyFont="1" applyFill="1" applyBorder="1" applyAlignment="1">
      <alignment vertical="center"/>
    </xf>
    <xf numFmtId="0" fontId="9" fillId="0" borderId="3" xfId="0" applyFont="1" applyFill="1" applyBorder="1" applyAlignment="1">
      <alignment vertical="center" shrinkToFit="1"/>
    </xf>
    <xf numFmtId="0" fontId="9" fillId="0" borderId="5" xfId="0" applyFont="1" applyFill="1" applyBorder="1" applyAlignment="1">
      <alignment vertical="center" wrapText="1"/>
    </xf>
    <xf numFmtId="0" fontId="13" fillId="0" borderId="0" xfId="0" applyFont="1" applyFill="1" applyAlignment="1">
      <alignment horizontal="center" vertical="top"/>
    </xf>
    <xf numFmtId="0" fontId="9" fillId="0" borderId="15" xfId="0" applyFont="1" applyFill="1" applyBorder="1" applyAlignment="1">
      <alignment vertical="top"/>
    </xf>
    <xf numFmtId="0" fontId="13" fillId="0" borderId="9" xfId="0" applyFont="1" applyFill="1" applyBorder="1" applyAlignment="1">
      <alignment horizontal="center" vertical="top" shrinkToFit="1"/>
    </xf>
    <xf numFmtId="0" fontId="13" fillId="0" borderId="9" xfId="0" applyFont="1" applyFill="1" applyBorder="1" applyAlignment="1">
      <alignment horizontal="center" shrinkToFit="1"/>
    </xf>
    <xf numFmtId="0" fontId="9" fillId="0" borderId="9" xfId="0" applyFont="1" applyFill="1" applyBorder="1" applyAlignment="1">
      <alignment horizontal="center" vertical="top" wrapText="1"/>
    </xf>
    <xf numFmtId="0" fontId="10" fillId="0" borderId="10" xfId="0" applyFont="1" applyFill="1" applyBorder="1" applyAlignment="1">
      <alignment vertical="top" wrapText="1"/>
    </xf>
    <xf numFmtId="0" fontId="12" fillId="0" borderId="0" xfId="0" applyFont="1" applyFill="1" applyBorder="1" applyAlignment="1">
      <alignment horizontal="center" vertical="top" wrapText="1"/>
    </xf>
    <xf numFmtId="0" fontId="26" fillId="0" borderId="0" xfId="0" applyFont="1" applyFill="1" applyBorder="1" applyAlignment="1">
      <alignment vertical="top" wrapText="1"/>
    </xf>
    <xf numFmtId="0" fontId="26" fillId="0" borderId="0" xfId="0" applyFont="1" applyFill="1" applyBorder="1" applyAlignment="1">
      <alignment vertical="top"/>
    </xf>
    <xf numFmtId="0" fontId="26" fillId="0" borderId="9" xfId="0" applyFont="1" applyFill="1" applyBorder="1" applyAlignment="1">
      <alignment vertical="top" wrapText="1"/>
    </xf>
    <xf numFmtId="0" fontId="10" fillId="0" borderId="0" xfId="0" applyFont="1" applyFill="1" applyBorder="1" applyAlignment="1">
      <alignment vertical="top" wrapText="1"/>
    </xf>
    <xf numFmtId="0" fontId="26" fillId="0" borderId="4" xfId="0" applyFont="1" applyFill="1" applyBorder="1" applyAlignment="1">
      <alignment vertical="top"/>
    </xf>
    <xf numFmtId="0" fontId="9" fillId="0" borderId="11" xfId="0" applyFont="1" applyFill="1" applyBorder="1" applyAlignment="1">
      <alignment vertical="top"/>
    </xf>
    <xf numFmtId="0" fontId="28" fillId="0" borderId="0" xfId="3">
      <alignment vertical="center"/>
    </xf>
    <xf numFmtId="0" fontId="26" fillId="0" borderId="1" xfId="0" applyFont="1" applyFill="1" applyBorder="1" applyAlignment="1">
      <alignment vertical="top"/>
    </xf>
    <xf numFmtId="0" fontId="9" fillId="0" borderId="6" xfId="0" applyFont="1" applyFill="1" applyBorder="1" applyAlignment="1">
      <alignment horizontal="left" vertical="top" wrapText="1"/>
    </xf>
    <xf numFmtId="0" fontId="26" fillId="0" borderId="2" xfId="0" applyFont="1" applyFill="1" applyBorder="1" applyAlignment="1">
      <alignment vertical="top"/>
    </xf>
    <xf numFmtId="0" fontId="26" fillId="0" borderId="2" xfId="0" applyFont="1" applyFill="1" applyBorder="1" applyAlignment="1">
      <alignment vertical="top" wrapText="1"/>
    </xf>
    <xf numFmtId="0" fontId="13" fillId="0" borderId="14" xfId="0" applyFont="1" applyFill="1" applyBorder="1" applyAlignment="1">
      <alignment horizontal="center" vertical="top" wrapText="1"/>
    </xf>
    <xf numFmtId="0" fontId="26" fillId="0" borderId="14" xfId="0" applyFont="1" applyFill="1" applyBorder="1" applyAlignment="1">
      <alignment vertical="top" wrapText="1"/>
    </xf>
    <xf numFmtId="0" fontId="10" fillId="0" borderId="0" xfId="0" applyFont="1" applyBorder="1" applyAlignment="1">
      <alignment vertical="center"/>
    </xf>
    <xf numFmtId="0" fontId="9" fillId="0" borderId="0" xfId="0" applyFont="1" applyAlignment="1">
      <alignment vertical="center"/>
    </xf>
    <xf numFmtId="0" fontId="15" fillId="0" borderId="0" xfId="0" applyFont="1" applyAlignment="1">
      <alignment horizontal="center" vertical="center"/>
    </xf>
    <xf numFmtId="0" fontId="9" fillId="0" borderId="0" xfId="0" applyFont="1" applyFill="1" applyBorder="1" applyAlignment="1">
      <alignment vertical="center" wrapText="1"/>
    </xf>
    <xf numFmtId="0" fontId="31" fillId="0" borderId="0" xfId="0" applyFont="1">
      <alignment vertical="center"/>
    </xf>
    <xf numFmtId="0" fontId="29" fillId="0" borderId="0" xfId="0" applyFont="1" applyAlignment="1">
      <alignment horizontal="center" vertical="center"/>
    </xf>
    <xf numFmtId="0" fontId="29" fillId="0" borderId="0" xfId="0" applyFont="1" applyBorder="1" applyAlignment="1">
      <alignment horizontal="center" vertical="center"/>
    </xf>
    <xf numFmtId="0" fontId="31" fillId="0" borderId="15" xfId="0" applyFont="1" applyBorder="1" applyAlignment="1">
      <alignment horizontal="center" vertical="center"/>
    </xf>
    <xf numFmtId="0" fontId="31" fillId="0" borderId="15" xfId="0" applyFont="1" applyBorder="1" applyAlignment="1">
      <alignment vertical="center"/>
    </xf>
    <xf numFmtId="0" fontId="31" fillId="0" borderId="0" xfId="0" applyFont="1" applyBorder="1" applyAlignment="1">
      <alignment vertical="center"/>
    </xf>
    <xf numFmtId="0" fontId="32" fillId="0" borderId="0" xfId="4" applyAlignment="1" applyProtection="1">
      <alignment vertical="center"/>
    </xf>
    <xf numFmtId="0" fontId="31" fillId="0" borderId="0" xfId="0" applyFont="1" applyAlignment="1">
      <alignment vertical="center"/>
    </xf>
    <xf numFmtId="0" fontId="40" fillId="0" borderId="0" xfId="8" applyFont="1"/>
    <xf numFmtId="0" fontId="41" fillId="0" borderId="0" xfId="8" applyFont="1"/>
    <xf numFmtId="0" fontId="39" fillId="0" borderId="0" xfId="8"/>
    <xf numFmtId="0" fontId="34" fillId="0" borderId="0" xfId="7" applyFont="1" applyAlignment="1"/>
    <xf numFmtId="0" fontId="34" fillId="0" borderId="0" xfId="7" applyFont="1"/>
    <xf numFmtId="0" fontId="38" fillId="0" borderId="0" xfId="7" applyFont="1" applyAlignment="1"/>
    <xf numFmtId="0" fontId="42" fillId="0" borderId="0" xfId="7" applyFont="1" applyAlignment="1"/>
    <xf numFmtId="0" fontId="43" fillId="0" borderId="0" xfId="7" applyFont="1"/>
    <xf numFmtId="0" fontId="38" fillId="0" borderId="0" xfId="7" applyFont="1" applyAlignment="1">
      <alignment horizontal="left"/>
    </xf>
    <xf numFmtId="0" fontId="38" fillId="0" borderId="0" xfId="7" applyFont="1"/>
    <xf numFmtId="0" fontId="44" fillId="0" borderId="0" xfId="7" applyFont="1" applyAlignment="1">
      <alignment vertical="center"/>
    </xf>
    <xf numFmtId="0" fontId="41" fillId="0" borderId="0" xfId="8" applyFont="1" applyAlignment="1">
      <alignment vertical="top"/>
    </xf>
    <xf numFmtId="0" fontId="45" fillId="0" borderId="0" xfId="7" applyFont="1" applyAlignment="1">
      <alignment horizontal="left"/>
    </xf>
    <xf numFmtId="0" fontId="38" fillId="0" borderId="19" xfId="7" applyFont="1" applyBorder="1" applyAlignment="1">
      <alignment vertical="center"/>
    </xf>
    <xf numFmtId="0" fontId="45" fillId="0" borderId="19" xfId="7" applyFont="1" applyBorder="1" applyAlignment="1"/>
    <xf numFmtId="0" fontId="41" fillId="0" borderId="19" xfId="8" applyFont="1" applyBorder="1"/>
    <xf numFmtId="0" fontId="39" fillId="0" borderId="19" xfId="8" applyBorder="1"/>
    <xf numFmtId="0" fontId="41" fillId="0" borderId="64" xfId="7" applyFont="1" applyBorder="1" applyAlignment="1">
      <alignment horizontal="center" vertical="center"/>
    </xf>
    <xf numFmtId="0" fontId="33" fillId="0" borderId="65" xfId="7" applyFont="1" applyBorder="1" applyAlignment="1">
      <alignment horizontal="center" vertical="center"/>
    </xf>
    <xf numFmtId="0" fontId="44" fillId="0" borderId="66" xfId="7" applyFont="1" applyBorder="1" applyAlignment="1">
      <alignment vertical="center"/>
    </xf>
    <xf numFmtId="0" fontId="44" fillId="0" borderId="67" xfId="7" applyFont="1" applyBorder="1" applyAlignment="1">
      <alignment vertical="center"/>
    </xf>
    <xf numFmtId="0" fontId="44" fillId="0" borderId="68" xfId="7" applyFont="1" applyBorder="1" applyAlignment="1">
      <alignment horizontal="right" vertical="center"/>
    </xf>
    <xf numFmtId="0" fontId="44" fillId="0" borderId="69" xfId="7" applyFont="1" applyBorder="1" applyAlignment="1">
      <alignment horizontal="right" vertical="center"/>
    </xf>
    <xf numFmtId="0" fontId="46" fillId="0" borderId="70" xfId="7" applyFont="1" applyBorder="1"/>
    <xf numFmtId="0" fontId="44" fillId="0" borderId="73" xfId="7" applyFont="1" applyBorder="1" applyAlignment="1">
      <alignment horizontal="distributed" vertical="center"/>
    </xf>
    <xf numFmtId="0" fontId="44" fillId="0" borderId="74" xfId="7" applyFont="1" applyBorder="1" applyAlignment="1">
      <alignment horizontal="distributed" vertical="center"/>
    </xf>
    <xf numFmtId="0" fontId="34" fillId="0" borderId="75" xfId="7" applyFont="1" applyBorder="1"/>
    <xf numFmtId="0" fontId="44" fillId="0" borderId="76" xfId="7" applyFont="1" applyBorder="1" applyAlignment="1">
      <alignment vertical="center"/>
    </xf>
    <xf numFmtId="0" fontId="44" fillId="0" borderId="77" xfId="7" applyFont="1" applyBorder="1" applyAlignment="1">
      <alignment horizontal="center" vertical="center"/>
    </xf>
    <xf numFmtId="0" fontId="44" fillId="0" borderId="73" xfId="7" applyFont="1" applyBorder="1"/>
    <xf numFmtId="0" fontId="44" fillId="0" borderId="74" xfId="7" applyFont="1" applyBorder="1"/>
    <xf numFmtId="0" fontId="34" fillId="0" borderId="78" xfId="7" applyFont="1" applyBorder="1"/>
    <xf numFmtId="0" fontId="44" fillId="0" borderId="71" xfId="7" applyFont="1" applyBorder="1" applyAlignment="1">
      <alignment horizontal="left" vertical="center"/>
    </xf>
    <xf numFmtId="0" fontId="44" fillId="0" borderId="72" xfId="7" applyFont="1" applyBorder="1" applyAlignment="1">
      <alignment vertical="center"/>
    </xf>
    <xf numFmtId="0" fontId="44" fillId="0" borderId="75" xfId="7" applyFont="1" applyBorder="1" applyAlignment="1">
      <alignment horizontal="distributed" vertical="center"/>
    </xf>
    <xf numFmtId="0" fontId="34" fillId="0" borderId="0" xfId="7" applyFont="1" applyBorder="1"/>
    <xf numFmtId="0" fontId="44" fillId="0" borderId="80" xfId="7" applyFont="1" applyBorder="1" applyAlignment="1">
      <alignment horizontal="distributed" vertical="center"/>
    </xf>
    <xf numFmtId="0" fontId="44" fillId="0" borderId="78" xfId="7" applyFont="1" applyBorder="1" applyAlignment="1">
      <alignment horizontal="distributed" vertical="center"/>
    </xf>
    <xf numFmtId="0" fontId="38" fillId="0" borderId="19" xfId="7" applyFont="1" applyBorder="1" applyAlignment="1"/>
    <xf numFmtId="0" fontId="33" fillId="0" borderId="81" xfId="7" applyFont="1" applyBorder="1" applyAlignment="1">
      <alignment horizontal="center" vertical="center"/>
    </xf>
    <xf numFmtId="0" fontId="44" fillId="0" borderId="67" xfId="7" applyFont="1" applyBorder="1" applyAlignment="1">
      <alignment horizontal="left" vertical="center"/>
    </xf>
    <xf numFmtId="0" fontId="44" fillId="0" borderId="71" xfId="7" applyFont="1" applyBorder="1" applyAlignment="1">
      <alignment vertical="center"/>
    </xf>
    <xf numFmtId="0" fontId="44" fillId="0" borderId="0" xfId="7" applyFont="1"/>
    <xf numFmtId="0" fontId="47" fillId="0" borderId="0" xfId="0" applyFont="1" applyAlignment="1">
      <alignment vertical="center"/>
    </xf>
    <xf numFmtId="0" fontId="47" fillId="0" borderId="0" xfId="0" applyFont="1" applyAlignment="1">
      <alignment horizontal="justify" vertical="center"/>
    </xf>
    <xf numFmtId="0" fontId="48" fillId="0" borderId="0" xfId="0" applyFont="1" applyAlignment="1">
      <alignment vertical="center"/>
    </xf>
    <xf numFmtId="0" fontId="49" fillId="0" borderId="0" xfId="0" applyFont="1" applyAlignment="1">
      <alignment horizontal="justify" vertical="center"/>
    </xf>
    <xf numFmtId="0" fontId="49" fillId="0" borderId="15"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5" xfId="0" applyFont="1" applyBorder="1" applyAlignment="1">
      <alignment horizontal="justify" vertical="center" wrapText="1"/>
    </xf>
    <xf numFmtId="0" fontId="49" fillId="0" borderId="15" xfId="0" applyFont="1" applyBorder="1" applyAlignment="1">
      <alignment horizontal="justify" vertical="center" wrapText="1"/>
    </xf>
    <xf numFmtId="0" fontId="49" fillId="0" borderId="0" xfId="0" applyFont="1" applyBorder="1" applyAlignment="1">
      <alignment horizontal="justify" vertical="center" wrapText="1"/>
    </xf>
    <xf numFmtId="0" fontId="50" fillId="0" borderId="0" xfId="0" applyFont="1" applyAlignment="1">
      <alignment vertical="center"/>
    </xf>
    <xf numFmtId="0" fontId="0" fillId="0" borderId="0" xfId="0" applyAlignment="1">
      <alignment horizontal="left" vertical="center"/>
    </xf>
    <xf numFmtId="0" fontId="49" fillId="0" borderId="0" xfId="0" applyFont="1" applyAlignment="1">
      <alignment horizontal="left" vertical="center"/>
    </xf>
    <xf numFmtId="0" fontId="10" fillId="0" borderId="0" xfId="0" applyFont="1" applyBorder="1" applyAlignment="1">
      <alignment vertical="center"/>
    </xf>
    <xf numFmtId="0" fontId="10" fillId="0" borderId="5" xfId="0" applyFont="1" applyBorder="1" applyAlignment="1">
      <alignment vertical="center"/>
    </xf>
    <xf numFmtId="0" fontId="9" fillId="0" borderId="4" xfId="0" applyFont="1" applyBorder="1" applyAlignment="1">
      <alignment vertical="center"/>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5" xfId="0" applyFont="1" applyFill="1" applyBorder="1" applyAlignment="1">
      <alignment vertical="top" wrapText="1"/>
    </xf>
    <xf numFmtId="0" fontId="27" fillId="0" borderId="1" xfId="0" applyFont="1" applyFill="1" applyBorder="1" applyAlignment="1">
      <alignment vertical="top"/>
    </xf>
    <xf numFmtId="0" fontId="27" fillId="0" borderId="3" xfId="0" applyFont="1" applyFill="1" applyBorder="1" applyAlignment="1">
      <alignment vertical="top" wrapText="1"/>
    </xf>
    <xf numFmtId="0" fontId="52" fillId="0" borderId="4" xfId="0" applyFont="1" applyFill="1" applyBorder="1" applyAlignment="1">
      <alignment vertical="top" wrapText="1"/>
    </xf>
    <xf numFmtId="0" fontId="52" fillId="0" borderId="5" xfId="0" applyFont="1" applyFill="1" applyBorder="1" applyAlignment="1">
      <alignment vertical="top" wrapText="1"/>
    </xf>
    <xf numFmtId="0" fontId="27" fillId="0" borderId="4" xfId="0" applyFont="1" applyFill="1" applyBorder="1" applyAlignment="1">
      <alignment vertical="top"/>
    </xf>
    <xf numFmtId="0" fontId="53" fillId="0" borderId="9" xfId="0" applyFont="1" applyFill="1" applyBorder="1" applyAlignment="1">
      <alignment horizontal="center" vertical="top" wrapText="1"/>
    </xf>
    <xf numFmtId="0" fontId="52" fillId="0" borderId="9" xfId="0" applyFont="1" applyFill="1" applyBorder="1" applyAlignment="1">
      <alignment vertical="top" wrapText="1"/>
    </xf>
    <xf numFmtId="0" fontId="66" fillId="0" borderId="8" xfId="0" applyFont="1" applyFill="1" applyBorder="1" applyAlignment="1">
      <alignment vertical="top" wrapText="1"/>
    </xf>
    <xf numFmtId="0" fontId="66" fillId="0" borderId="6" xfId="0" applyFont="1" applyFill="1" applyBorder="1" applyAlignment="1">
      <alignment vertical="top" wrapText="1"/>
    </xf>
    <xf numFmtId="0" fontId="66" fillId="0" borderId="0" xfId="0" applyFont="1" applyFill="1" applyBorder="1" applyAlignment="1">
      <alignment vertical="top" wrapText="1"/>
    </xf>
    <xf numFmtId="0" fontId="66" fillId="0" borderId="3" xfId="0" applyFont="1" applyFill="1" applyBorder="1" applyAlignment="1">
      <alignment vertical="top" wrapText="1"/>
    </xf>
    <xf numFmtId="0" fontId="66" fillId="0" borderId="0" xfId="0" applyFont="1" applyFill="1" applyBorder="1" applyAlignment="1">
      <alignment vertical="top"/>
    </xf>
    <xf numFmtId="0" fontId="66" fillId="0" borderId="5" xfId="0" applyFont="1" applyFill="1" applyBorder="1" applyAlignment="1">
      <alignment vertical="top"/>
    </xf>
    <xf numFmtId="0" fontId="54" fillId="0" borderId="9" xfId="0" applyFont="1" applyFill="1" applyBorder="1" applyAlignment="1">
      <alignment horizontal="center" vertical="top" wrapText="1"/>
    </xf>
    <xf numFmtId="0" fontId="66" fillId="0" borderId="1" xfId="0" applyFont="1" applyFill="1" applyBorder="1" applyAlignment="1">
      <alignment vertical="top"/>
    </xf>
    <xf numFmtId="0" fontId="54" fillId="0" borderId="0" xfId="0" applyFont="1" applyFill="1" applyBorder="1" applyAlignment="1">
      <alignment horizontal="center" vertical="top"/>
    </xf>
    <xf numFmtId="0" fontId="66" fillId="0" borderId="7" xfId="0" applyFont="1" applyFill="1" applyBorder="1" applyAlignment="1">
      <alignment vertical="top" wrapText="1"/>
    </xf>
    <xf numFmtId="0" fontId="54" fillId="0" borderId="0" xfId="0" applyFont="1" applyFill="1" applyBorder="1" applyAlignment="1">
      <alignment horizontal="center" vertical="top" wrapText="1"/>
    </xf>
    <xf numFmtId="0" fontId="66" fillId="0" borderId="7" xfId="0" applyFont="1" applyFill="1" applyBorder="1" applyAlignment="1">
      <alignment vertical="top"/>
    </xf>
    <xf numFmtId="0" fontId="66" fillId="0" borderId="6" xfId="0" applyFont="1" applyFill="1" applyBorder="1" applyAlignment="1">
      <alignment vertical="top"/>
    </xf>
    <xf numFmtId="0" fontId="66" fillId="0" borderId="8" xfId="0" applyFont="1" applyFill="1" applyBorder="1" applyAlignment="1">
      <alignment vertical="top"/>
    </xf>
    <xf numFmtId="0" fontId="54" fillId="0" borderId="10" xfId="0" applyFont="1" applyFill="1" applyBorder="1" applyAlignment="1">
      <alignment horizontal="center" vertical="top" wrapText="1"/>
    </xf>
    <xf numFmtId="0" fontId="66" fillId="0" borderId="10" xfId="0" applyFont="1" applyFill="1" applyBorder="1" applyAlignment="1">
      <alignment vertical="top" wrapText="1"/>
    </xf>
    <xf numFmtId="0" fontId="68" fillId="0" borderId="4" xfId="0" applyFont="1" applyFill="1" applyBorder="1" applyAlignment="1">
      <alignment vertical="top"/>
    </xf>
    <xf numFmtId="0" fontId="68" fillId="0" borderId="5" xfId="0" applyFont="1" applyFill="1" applyBorder="1" applyAlignment="1">
      <alignment vertical="top" wrapText="1"/>
    </xf>
    <xf numFmtId="0" fontId="68" fillId="0" borderId="9" xfId="0" applyFont="1" applyFill="1" applyBorder="1" applyAlignment="1">
      <alignment vertical="top" wrapText="1"/>
    </xf>
    <xf numFmtId="0" fontId="54" fillId="0" borderId="4" xfId="0" applyFont="1" applyFill="1" applyBorder="1" applyAlignment="1">
      <alignment horizontal="center" vertical="top"/>
    </xf>
    <xf numFmtId="0" fontId="66" fillId="0" borderId="4" xfId="0" applyFont="1" applyFill="1" applyBorder="1" applyAlignment="1">
      <alignment vertical="top"/>
    </xf>
    <xf numFmtId="0" fontId="66" fillId="0" borderId="0" xfId="0" applyFont="1" applyFill="1" applyAlignment="1">
      <alignment vertical="top" wrapText="1"/>
    </xf>
    <xf numFmtId="0" fontId="66" fillId="0" borderId="11" xfId="0" applyFont="1" applyFill="1" applyBorder="1" applyAlignment="1">
      <alignment vertical="top"/>
    </xf>
    <xf numFmtId="0" fontId="66" fillId="0" borderId="13" xfId="0" applyFont="1" applyFill="1" applyBorder="1" applyAlignment="1">
      <alignment vertical="top" wrapText="1"/>
    </xf>
    <xf numFmtId="0" fontId="66" fillId="0" borderId="9" xfId="0" applyFont="1" applyFill="1" applyBorder="1" applyAlignment="1">
      <alignment vertical="top"/>
    </xf>
    <xf numFmtId="0" fontId="66" fillId="0" borderId="4" xfId="0" applyFont="1" applyFill="1" applyBorder="1" applyAlignment="1">
      <alignment vertical="top" wrapText="1"/>
    </xf>
    <xf numFmtId="0" fontId="31" fillId="0" borderId="5" xfId="0" applyFont="1" applyFill="1" applyBorder="1" applyAlignment="1">
      <alignment vertical="top" wrapText="1"/>
    </xf>
    <xf numFmtId="0" fontId="31" fillId="0" borderId="4" xfId="0" applyFont="1" applyFill="1" applyBorder="1" applyAlignment="1">
      <alignment vertical="top"/>
    </xf>
    <xf numFmtId="0" fontId="31" fillId="0" borderId="0" xfId="0" applyFont="1" applyFill="1" applyBorder="1" applyAlignment="1">
      <alignment vertical="top"/>
    </xf>
    <xf numFmtId="0" fontId="31" fillId="0" borderId="0" xfId="0" applyFont="1" applyFill="1" applyBorder="1" applyAlignment="1">
      <alignment vertical="top" wrapText="1"/>
    </xf>
    <xf numFmtId="0" fontId="31" fillId="0" borderId="5" xfId="0" applyFont="1" applyFill="1" applyBorder="1" applyAlignment="1">
      <alignment vertical="top"/>
    </xf>
    <xf numFmtId="0" fontId="69" fillId="0" borderId="9" xfId="0" applyFont="1" applyFill="1" applyBorder="1" applyAlignment="1">
      <alignment horizontal="center" vertical="top" wrapText="1"/>
    </xf>
    <xf numFmtId="0" fontId="31" fillId="0" borderId="9" xfId="0" applyFont="1" applyFill="1" applyBorder="1" applyAlignment="1">
      <alignment vertical="top" wrapText="1"/>
    </xf>
    <xf numFmtId="0" fontId="69" fillId="0" borderId="0" xfId="0" applyFont="1" applyFill="1" applyBorder="1" applyAlignment="1">
      <alignment horizontal="center" vertical="top" wrapText="1"/>
    </xf>
    <xf numFmtId="0" fontId="69" fillId="0" borderId="0" xfId="0" applyFont="1" applyFill="1" applyBorder="1" applyAlignment="1">
      <alignment horizontal="center" vertical="top"/>
    </xf>
    <xf numFmtId="0" fontId="31" fillId="0" borderId="7" xfId="0" applyFont="1" applyFill="1" applyBorder="1" applyAlignment="1">
      <alignment vertical="top"/>
    </xf>
    <xf numFmtId="0" fontId="31" fillId="0" borderId="8" xfId="0" applyFont="1" applyFill="1" applyBorder="1" applyAlignment="1">
      <alignment vertical="top" wrapText="1"/>
    </xf>
    <xf numFmtId="0" fontId="31" fillId="0" borderId="6" xfId="0" applyFont="1" applyFill="1" applyBorder="1" applyAlignment="1">
      <alignment vertical="top" wrapText="1"/>
    </xf>
    <xf numFmtId="0" fontId="31" fillId="0" borderId="12" xfId="0" applyFont="1" applyFill="1" applyBorder="1" applyAlignment="1">
      <alignment vertical="top"/>
    </xf>
    <xf numFmtId="0" fontId="31" fillId="0" borderId="12" xfId="0" applyFont="1" applyFill="1" applyBorder="1" applyAlignment="1">
      <alignment vertical="top" wrapText="1"/>
    </xf>
    <xf numFmtId="0" fontId="31" fillId="0" borderId="8" xfId="0" applyFont="1" applyFill="1" applyBorder="1" applyAlignment="1">
      <alignment vertical="top"/>
    </xf>
    <xf numFmtId="0" fontId="69" fillId="0" borderId="6" xfId="0" applyFont="1" applyFill="1" applyBorder="1" applyAlignment="1">
      <alignment horizontal="center" vertical="top"/>
    </xf>
    <xf numFmtId="0" fontId="31" fillId="0" borderId="10" xfId="0" applyFont="1" applyFill="1" applyBorder="1" applyAlignment="1">
      <alignment vertical="top" wrapText="1"/>
    </xf>
    <xf numFmtId="0" fontId="67" fillId="0" borderId="0" xfId="0" applyFont="1" applyFill="1" applyBorder="1" applyAlignment="1">
      <alignment vertical="top" wrapText="1"/>
    </xf>
    <xf numFmtId="0" fontId="67" fillId="0" borderId="4" xfId="0" applyFont="1" applyFill="1" applyBorder="1" applyAlignment="1">
      <alignment vertical="top"/>
    </xf>
    <xf numFmtId="0" fontId="67" fillId="0" borderId="6" xfId="0" applyFont="1" applyFill="1" applyBorder="1" applyAlignment="1">
      <alignment vertical="top" wrapText="1"/>
    </xf>
    <xf numFmtId="0" fontId="67" fillId="0" borderId="3" xfId="0" applyFont="1" applyFill="1" applyBorder="1" applyAlignment="1">
      <alignment vertical="top" wrapText="1"/>
    </xf>
    <xf numFmtId="0" fontId="66" fillId="0" borderId="5" xfId="0" applyFont="1" applyFill="1" applyBorder="1" applyAlignment="1">
      <alignment horizontal="left" vertical="top" wrapText="1"/>
    </xf>
    <xf numFmtId="0" fontId="67" fillId="0" borderId="9" xfId="0" applyFont="1" applyFill="1" applyBorder="1" applyAlignment="1">
      <alignment vertical="top" wrapText="1"/>
    </xf>
    <xf numFmtId="0" fontId="66" fillId="0" borderId="2" xfId="0" applyFont="1" applyFill="1" applyBorder="1" applyAlignment="1">
      <alignment vertical="top" wrapText="1"/>
    </xf>
    <xf numFmtId="0" fontId="54" fillId="0" borderId="6" xfId="0" applyFont="1" applyFill="1" applyBorder="1" applyAlignment="1">
      <alignment horizontal="center" vertical="top"/>
    </xf>
    <xf numFmtId="0" fontId="54" fillId="0" borderId="9" xfId="0" applyFont="1" applyFill="1" applyBorder="1" applyAlignment="1">
      <alignment horizontal="center" vertical="top"/>
    </xf>
    <xf numFmtId="0" fontId="67" fillId="0" borderId="0" xfId="0" applyFont="1" applyFill="1" applyBorder="1" applyAlignment="1">
      <alignment vertical="top"/>
    </xf>
    <xf numFmtId="0" fontId="67" fillId="0" borderId="5" xfId="0" applyFont="1" applyFill="1" applyBorder="1" applyAlignment="1">
      <alignment vertical="top" wrapText="1"/>
    </xf>
    <xf numFmtId="0" fontId="66" fillId="0" borderId="10" xfId="0" applyFont="1" applyFill="1" applyBorder="1" applyAlignment="1">
      <alignment vertical="top"/>
    </xf>
    <xf numFmtId="0" fontId="66" fillId="0" borderId="2" xfId="0" applyFont="1" applyFill="1" applyBorder="1" applyAlignment="1">
      <alignment vertical="top"/>
    </xf>
    <xf numFmtId="0" fontId="66" fillId="0" borderId="3" xfId="0" applyFont="1" applyFill="1" applyBorder="1" applyAlignment="1">
      <alignment vertical="top"/>
    </xf>
    <xf numFmtId="0" fontId="54" fillId="0" borderId="2" xfId="0" applyFont="1" applyFill="1" applyBorder="1" applyAlignment="1">
      <alignment horizontal="center" vertical="top"/>
    </xf>
    <xf numFmtId="0" fontId="66" fillId="0" borderId="14" xfId="0" applyFont="1" applyFill="1" applyBorder="1" applyAlignment="1">
      <alignment vertical="top"/>
    </xf>
    <xf numFmtId="0" fontId="66" fillId="0" borderId="0" xfId="0" applyNumberFormat="1" applyFont="1" applyFill="1" applyBorder="1" applyAlignment="1">
      <alignment vertical="top" wrapText="1"/>
    </xf>
    <xf numFmtId="0" fontId="54" fillId="0" borderId="10" xfId="0" applyFont="1" applyFill="1" applyBorder="1" applyAlignment="1">
      <alignment horizontal="center" vertical="top"/>
    </xf>
    <xf numFmtId="0" fontId="66" fillId="0" borderId="14" xfId="0" applyFont="1" applyFill="1" applyBorder="1" applyAlignment="1">
      <alignment vertical="top" wrapText="1"/>
    </xf>
    <xf numFmtId="0" fontId="66" fillId="0" borderId="0" xfId="0" applyFont="1" applyFill="1" applyBorder="1" applyAlignment="1">
      <alignment horizontal="center" vertical="top"/>
    </xf>
    <xf numFmtId="0" fontId="54" fillId="0" borderId="5" xfId="0" applyFont="1" applyFill="1" applyBorder="1" applyAlignment="1">
      <alignment horizontal="center" vertical="top"/>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3" fillId="0" borderId="5" xfId="0" applyFont="1" applyFill="1" applyBorder="1" applyAlignment="1">
      <alignment horizontal="left" vertical="top" wrapText="1"/>
    </xf>
    <xf numFmtId="0" fontId="9" fillId="0" borderId="9" xfId="0" applyFont="1" applyFill="1" applyBorder="1" applyAlignment="1">
      <alignment horizontal="left" vertical="top" wrapText="1"/>
    </xf>
    <xf numFmtId="0" fontId="66" fillId="0" borderId="9" xfId="0" applyFont="1" applyFill="1" applyBorder="1" applyAlignment="1">
      <alignment horizontal="left" vertical="top" wrapText="1"/>
    </xf>
    <xf numFmtId="0" fontId="66" fillId="0" borderId="9" xfId="0" applyFont="1" applyFill="1" applyBorder="1" applyAlignment="1">
      <alignment vertical="top" wrapText="1"/>
    </xf>
    <xf numFmtId="0" fontId="9" fillId="0" borderId="5" xfId="0" applyFont="1" applyFill="1" applyBorder="1" applyAlignment="1">
      <alignment horizontal="left" vertical="top" wrapText="1"/>
    </xf>
    <xf numFmtId="0" fontId="12" fillId="0" borderId="9" xfId="0" applyFont="1" applyFill="1" applyBorder="1" applyAlignment="1">
      <alignment vertical="top" wrapText="1"/>
    </xf>
    <xf numFmtId="0" fontId="66" fillId="0" borderId="5" xfId="0" applyFont="1" applyFill="1" applyBorder="1" applyAlignment="1">
      <alignment vertical="top" wrapText="1"/>
    </xf>
    <xf numFmtId="0" fontId="9" fillId="0" borderId="9" xfId="0" applyFont="1" applyFill="1" applyBorder="1" applyAlignment="1">
      <alignment horizontal="left" vertical="center" wrapText="1"/>
    </xf>
    <xf numFmtId="0" fontId="0" fillId="0" borderId="9" xfId="0" applyFont="1" applyFill="1" applyBorder="1" applyAlignment="1">
      <alignment vertical="top" wrapText="1"/>
    </xf>
    <xf numFmtId="0" fontId="13" fillId="0" borderId="9" xfId="0" applyFont="1" applyFill="1" applyBorder="1" applyAlignment="1">
      <alignment horizontal="center" vertical="top" wrapText="1"/>
    </xf>
    <xf numFmtId="0" fontId="9" fillId="0" borderId="9" xfId="0" applyFont="1" applyFill="1" applyBorder="1" applyAlignment="1">
      <alignment horizontal="left" wrapText="1"/>
    </xf>
    <xf numFmtId="0" fontId="9" fillId="0" borderId="5" xfId="0" applyFont="1" applyFill="1" applyBorder="1" applyAlignment="1">
      <alignment vertical="top" wrapText="1"/>
    </xf>
    <xf numFmtId="0" fontId="10" fillId="0" borderId="5" xfId="0" applyFont="1" applyFill="1" applyBorder="1" applyAlignment="1">
      <alignment vertical="top" wrapText="1"/>
    </xf>
    <xf numFmtId="0" fontId="9" fillId="0" borderId="10" xfId="0" applyFont="1" applyFill="1" applyBorder="1" applyAlignment="1">
      <alignment horizontal="left" vertical="top" wrapText="1"/>
    </xf>
    <xf numFmtId="0" fontId="9" fillId="0" borderId="9" xfId="0" applyFont="1" applyFill="1" applyBorder="1" applyAlignment="1">
      <alignment vertical="top" wrapText="1"/>
    </xf>
    <xf numFmtId="0" fontId="10" fillId="0" borderId="9" xfId="0" applyFont="1" applyFill="1" applyBorder="1" applyAlignment="1">
      <alignment vertical="top" wrapText="1"/>
    </xf>
    <xf numFmtId="0" fontId="12" fillId="0" borderId="5"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Fill="1" applyAlignment="1">
      <alignment vertical="top" wrapText="1"/>
    </xf>
    <xf numFmtId="0" fontId="9" fillId="0" borderId="5" xfId="0" applyFont="1" applyFill="1" applyBorder="1" applyAlignment="1">
      <alignment horizontal="center" vertical="top" wrapText="1"/>
    </xf>
    <xf numFmtId="0" fontId="9" fillId="0" borderId="4" xfId="0" applyFont="1" applyFill="1" applyBorder="1" applyAlignment="1">
      <alignment vertical="top"/>
    </xf>
    <xf numFmtId="0" fontId="9" fillId="0" borderId="0" xfId="0" applyFont="1" applyFill="1" applyBorder="1" applyAlignment="1">
      <alignment horizontal="left" vertical="top" wrapText="1"/>
    </xf>
    <xf numFmtId="0" fontId="56" fillId="0" borderId="0" xfId="11" applyFont="1">
      <alignment vertical="center"/>
    </xf>
    <xf numFmtId="0" fontId="56" fillId="0" borderId="0" xfId="11" applyFont="1" applyAlignment="1">
      <alignment horizontal="left" vertical="center"/>
    </xf>
    <xf numFmtId="0" fontId="57" fillId="0" borderId="0" xfId="11" applyFont="1" applyAlignment="1">
      <alignment horizontal="left" vertical="center"/>
    </xf>
    <xf numFmtId="0" fontId="58" fillId="0" borderId="0" xfId="11" applyFont="1" applyAlignment="1">
      <alignment horizontal="left" vertical="center"/>
    </xf>
    <xf numFmtId="0" fontId="57" fillId="0" borderId="0" xfId="11" applyFont="1" applyAlignment="1">
      <alignment horizontal="right" vertical="center"/>
    </xf>
    <xf numFmtId="0" fontId="57" fillId="0" borderId="0" xfId="11" applyFont="1" applyFill="1" applyAlignment="1">
      <alignment horizontal="right" vertical="center"/>
    </xf>
    <xf numFmtId="0" fontId="57" fillId="0" borderId="0" xfId="11" applyFont="1" applyFill="1" applyAlignment="1">
      <alignment vertical="center"/>
    </xf>
    <xf numFmtId="0" fontId="57" fillId="0" borderId="0" xfId="11" applyFont="1" applyProtection="1">
      <alignment vertical="center"/>
    </xf>
    <xf numFmtId="0" fontId="57" fillId="0" borderId="0" xfId="11" applyFont="1" applyAlignment="1" applyProtection="1">
      <alignment horizontal="left" vertical="center"/>
    </xf>
    <xf numFmtId="0" fontId="57" fillId="0" borderId="0" xfId="11" applyFont="1" applyAlignment="1" applyProtection="1">
      <alignment horizontal="right" vertical="center"/>
    </xf>
    <xf numFmtId="0" fontId="57" fillId="5" borderId="0" xfId="11" applyFont="1" applyFill="1" applyAlignment="1" applyProtection="1">
      <alignment vertical="center"/>
    </xf>
    <xf numFmtId="0" fontId="57" fillId="5" borderId="0" xfId="11" applyFont="1" applyFill="1" applyProtection="1">
      <alignment vertical="center"/>
    </xf>
    <xf numFmtId="0" fontId="57" fillId="5" borderId="0" xfId="11" applyFont="1" applyFill="1" applyAlignment="1" applyProtection="1">
      <alignment horizontal="center" vertical="center"/>
    </xf>
    <xf numFmtId="0" fontId="57" fillId="0" borderId="0" xfId="11" applyFont="1">
      <alignment vertical="center"/>
    </xf>
    <xf numFmtId="0" fontId="56" fillId="5" borderId="0" xfId="11" quotePrefix="1" applyFont="1" applyFill="1" applyBorder="1" applyAlignment="1">
      <alignment vertical="center"/>
    </xf>
    <xf numFmtId="0" fontId="57" fillId="0" borderId="0" xfId="11" applyFont="1" applyAlignment="1" applyProtection="1">
      <alignment horizontal="center" vertical="center"/>
    </xf>
    <xf numFmtId="0" fontId="56" fillId="0" borderId="0" xfId="11" applyFont="1" applyProtection="1">
      <alignment vertical="center"/>
    </xf>
    <xf numFmtId="0" fontId="56" fillId="0" borderId="0" xfId="11" applyFont="1" applyAlignment="1">
      <alignment horizontal="right" vertical="center"/>
    </xf>
    <xf numFmtId="0" fontId="56" fillId="0" borderId="0" xfId="11" applyFont="1" applyBorder="1" applyProtection="1">
      <alignment vertical="center"/>
    </xf>
    <xf numFmtId="0" fontId="56" fillId="0" borderId="0" xfId="11" applyFont="1" applyBorder="1" applyAlignment="1" applyProtection="1">
      <alignment horizontal="left" vertical="center"/>
    </xf>
    <xf numFmtId="0" fontId="56" fillId="0" borderId="0" xfId="11" applyFont="1" applyBorder="1" applyAlignment="1" applyProtection="1">
      <alignment horizontal="right" vertical="center"/>
    </xf>
    <xf numFmtId="0" fontId="56" fillId="0" borderId="0" xfId="11" applyFont="1" applyBorder="1" applyAlignment="1" applyProtection="1">
      <alignment horizontal="center" vertical="center"/>
    </xf>
    <xf numFmtId="0" fontId="56" fillId="5" borderId="0" xfId="11" applyFont="1" applyFill="1" applyBorder="1" applyAlignment="1" applyProtection="1">
      <alignment vertical="center"/>
    </xf>
    <xf numFmtId="0" fontId="59" fillId="0" borderId="0" xfId="11" applyFont="1" applyProtection="1">
      <alignment vertical="center"/>
    </xf>
    <xf numFmtId="0" fontId="56" fillId="5" borderId="0" xfId="11" applyFont="1" applyFill="1" applyBorder="1" applyAlignment="1" applyProtection="1">
      <alignment horizontal="center" vertical="center"/>
    </xf>
    <xf numFmtId="20" fontId="56" fillId="5" borderId="0" xfId="11" applyNumberFormat="1" applyFont="1" applyFill="1" applyBorder="1" applyAlignment="1" applyProtection="1">
      <alignment vertical="center"/>
    </xf>
    <xf numFmtId="0" fontId="56" fillId="5" borderId="0" xfId="11" applyFont="1" applyFill="1" applyBorder="1" applyAlignment="1" applyProtection="1">
      <alignment horizontal="right" vertical="center"/>
    </xf>
    <xf numFmtId="176" fontId="56" fillId="5" borderId="0" xfId="11" applyNumberFormat="1" applyFont="1" applyFill="1" applyBorder="1" applyAlignment="1" applyProtection="1">
      <alignment vertical="center"/>
    </xf>
    <xf numFmtId="0" fontId="56" fillId="5" borderId="0" xfId="11" applyFont="1" applyFill="1" applyBorder="1" applyAlignment="1" applyProtection="1">
      <alignment horizontal="left" vertical="center"/>
    </xf>
    <xf numFmtId="176" fontId="56" fillId="0" borderId="0" xfId="11" applyNumberFormat="1" applyFont="1" applyBorder="1" applyAlignment="1" applyProtection="1">
      <alignment vertical="center"/>
    </xf>
    <xf numFmtId="0" fontId="57" fillId="0" borderId="0" xfId="11" applyFont="1" applyBorder="1" applyAlignment="1" applyProtection="1">
      <alignment horizontal="center" vertical="center"/>
    </xf>
    <xf numFmtId="20" fontId="56" fillId="0" borderId="0" xfId="11" applyNumberFormat="1" applyFont="1" applyBorder="1" applyAlignment="1" applyProtection="1">
      <alignment vertical="center"/>
    </xf>
    <xf numFmtId="0" fontId="56" fillId="0" borderId="0" xfId="11" applyFont="1" applyBorder="1" applyAlignment="1" applyProtection="1">
      <alignment vertical="center"/>
    </xf>
    <xf numFmtId="0" fontId="59" fillId="0" borderId="0" xfId="11" applyFont="1" applyBorder="1" applyAlignment="1" applyProtection="1">
      <alignment horizontal="left" vertical="center"/>
    </xf>
    <xf numFmtId="0" fontId="56" fillId="5" borderId="0" xfId="11" applyFont="1" applyFill="1" applyBorder="1" applyAlignment="1" applyProtection="1">
      <alignment vertical="center"/>
      <protection locked="0"/>
    </xf>
    <xf numFmtId="0" fontId="56" fillId="5" borderId="0" xfId="11" applyFont="1" applyFill="1" applyBorder="1" applyAlignment="1">
      <alignment horizontal="center" vertical="center"/>
    </xf>
    <xf numFmtId="0" fontId="56" fillId="5" borderId="0" xfId="11" applyFont="1" applyFill="1" applyBorder="1" applyProtection="1">
      <alignment vertical="center"/>
    </xf>
    <xf numFmtId="0" fontId="57" fillId="0" borderId="0" xfId="11" applyFont="1" applyBorder="1" applyAlignment="1" applyProtection="1">
      <alignment vertical="center"/>
    </xf>
    <xf numFmtId="0" fontId="56" fillId="0" borderId="0" xfId="11" applyFont="1" applyAlignment="1" applyProtection="1">
      <alignment horizontal="center" vertical="center"/>
    </xf>
    <xf numFmtId="1" fontId="56" fillId="5" borderId="0" xfId="11" applyNumberFormat="1" applyFont="1" applyFill="1" applyBorder="1" applyAlignment="1" applyProtection="1">
      <alignment vertical="center"/>
    </xf>
    <xf numFmtId="0" fontId="56" fillId="0" borderId="0" xfId="11" applyFont="1" applyAlignment="1">
      <alignment horizontal="center" vertical="center"/>
    </xf>
    <xf numFmtId="0" fontId="56" fillId="0" borderId="0" xfId="11" applyFont="1" applyBorder="1" applyAlignment="1">
      <alignment vertical="center"/>
    </xf>
    <xf numFmtId="0" fontId="59" fillId="0" borderId="0" xfId="11" applyFont="1" applyAlignment="1">
      <alignment horizontal="right" vertical="center"/>
    </xf>
    <xf numFmtId="0" fontId="59" fillId="0" borderId="0" xfId="11" applyFont="1" applyAlignment="1"/>
    <xf numFmtId="0" fontId="57" fillId="5" borderId="0" xfId="11" applyFont="1" applyFill="1" applyBorder="1" applyProtection="1">
      <alignment vertical="center"/>
    </xf>
    <xf numFmtId="0" fontId="59" fillId="0" borderId="0" xfId="11" applyFont="1" applyAlignment="1" applyProtection="1">
      <alignment horizontal="center" vertical="center"/>
    </xf>
    <xf numFmtId="0" fontId="56" fillId="0" borderId="0" xfId="11" applyFont="1" applyBorder="1" applyAlignment="1">
      <alignment horizontal="center" vertical="center"/>
    </xf>
    <xf numFmtId="0" fontId="60" fillId="5" borderId="0" xfId="11" applyFont="1" applyFill="1" applyBorder="1" applyAlignment="1" applyProtection="1">
      <alignment vertical="center"/>
    </xf>
    <xf numFmtId="0" fontId="60" fillId="0" borderId="0" xfId="11" applyFont="1" applyBorder="1" applyAlignment="1" applyProtection="1">
      <alignment vertical="center"/>
    </xf>
    <xf numFmtId="0" fontId="59" fillId="0" borderId="0" xfId="11" applyFont="1" applyAlignment="1">
      <alignment horizontal="left"/>
    </xf>
    <xf numFmtId="0" fontId="60" fillId="0" borderId="0" xfId="11" applyFont="1" applyBorder="1" applyAlignment="1" applyProtection="1">
      <alignment horizontal="left" vertical="center"/>
    </xf>
    <xf numFmtId="0" fontId="56" fillId="0" borderId="0" xfId="11" applyFont="1" applyAlignment="1" applyProtection="1">
      <alignment horizontal="right" vertical="center"/>
    </xf>
    <xf numFmtId="0" fontId="56" fillId="0" borderId="0" xfId="11" applyFont="1" applyBorder="1" applyAlignment="1">
      <alignment horizontal="right" vertical="center"/>
    </xf>
    <xf numFmtId="0" fontId="56" fillId="0" borderId="0" xfId="11" applyFont="1" applyBorder="1" applyAlignment="1">
      <alignment horizontal="left" vertical="center"/>
    </xf>
    <xf numFmtId="0" fontId="56" fillId="0" borderId="0" xfId="11" applyNumberFormat="1" applyFont="1" applyBorder="1" applyAlignment="1" applyProtection="1">
      <alignment horizontal="center" vertical="center"/>
    </xf>
    <xf numFmtId="20" fontId="57" fillId="0" borderId="0" xfId="11" applyNumberFormat="1" applyFont="1" applyBorder="1" applyAlignment="1" applyProtection="1">
      <alignment vertical="center"/>
    </xf>
    <xf numFmtId="0" fontId="57" fillId="0" borderId="0" xfId="11" applyFont="1" applyBorder="1" applyProtection="1">
      <alignment vertical="center"/>
    </xf>
    <xf numFmtId="0" fontId="57" fillId="0" borderId="0" xfId="11" applyFont="1" applyAlignment="1">
      <alignment horizontal="center" vertical="center"/>
    </xf>
    <xf numFmtId="0" fontId="57" fillId="0" borderId="0" xfId="11" applyFont="1" applyBorder="1" applyAlignment="1">
      <alignment vertical="center"/>
    </xf>
    <xf numFmtId="0" fontId="58" fillId="0" borderId="0" xfId="11" applyFont="1" applyAlignment="1">
      <alignment horizontal="right" vertical="center"/>
    </xf>
    <xf numFmtId="0" fontId="57" fillId="0" borderId="0" xfId="11" applyFont="1" applyBorder="1" applyAlignment="1">
      <alignment horizontal="center" vertical="center"/>
    </xf>
    <xf numFmtId="0" fontId="61" fillId="0" borderId="0" xfId="11" applyFont="1" applyAlignment="1"/>
    <xf numFmtId="0" fontId="60" fillId="0" borderId="0" xfId="11" applyFont="1" applyProtection="1">
      <alignment vertical="center"/>
    </xf>
    <xf numFmtId="0" fontId="60" fillId="0" borderId="0" xfId="11" applyFont="1" applyAlignment="1" applyProtection="1">
      <alignment horizontal="left" vertical="center"/>
    </xf>
    <xf numFmtId="0" fontId="60" fillId="0" borderId="0" xfId="11" applyFont="1">
      <alignment vertical="center"/>
    </xf>
    <xf numFmtId="0" fontId="60" fillId="0" borderId="0" xfId="11" applyFont="1" applyAlignment="1">
      <alignment horizontal="right" vertical="center"/>
    </xf>
    <xf numFmtId="0" fontId="56" fillId="0" borderId="23" xfId="11" applyFont="1" applyBorder="1" applyAlignment="1">
      <alignment horizontal="center" vertical="center" wrapText="1"/>
    </xf>
    <xf numFmtId="0" fontId="56" fillId="0" borderId="5" xfId="11" applyFont="1" applyBorder="1" applyAlignment="1">
      <alignment horizontal="center" vertical="center" wrapText="1"/>
    </xf>
    <xf numFmtId="0" fontId="59" fillId="0" borderId="33" xfId="11" applyFont="1" applyBorder="1" applyAlignment="1">
      <alignment horizontal="center" vertical="center"/>
    </xf>
    <xf numFmtId="0" fontId="59" fillId="0" borderId="15" xfId="11" applyFont="1" applyBorder="1" applyAlignment="1">
      <alignment horizontal="center" vertical="center"/>
    </xf>
    <xf numFmtId="0" fontId="59" fillId="0" borderId="34" xfId="11" applyFont="1" applyBorder="1" applyAlignment="1">
      <alignment horizontal="center" vertical="center"/>
    </xf>
    <xf numFmtId="0" fontId="59" fillId="0" borderId="13" xfId="11" applyFont="1" applyBorder="1" applyAlignment="1">
      <alignment horizontal="center" vertical="center"/>
    </xf>
    <xf numFmtId="0" fontId="59" fillId="0" borderId="33" xfId="11" applyFont="1" applyFill="1" applyBorder="1" applyAlignment="1">
      <alignment horizontal="center" vertical="center"/>
    </xf>
    <xf numFmtId="0" fontId="59" fillId="0" borderId="15" xfId="11" applyFont="1" applyFill="1" applyBorder="1" applyAlignment="1">
      <alignment horizontal="center" vertical="center"/>
    </xf>
    <xf numFmtId="0" fontId="59" fillId="0" borderId="34" xfId="11" applyFont="1" applyFill="1" applyBorder="1" applyAlignment="1">
      <alignment horizontal="center" vertical="center"/>
    </xf>
    <xf numFmtId="0" fontId="56" fillId="0" borderId="82" xfId="11" applyFont="1" applyBorder="1" applyAlignment="1">
      <alignment horizontal="center" vertical="center" wrapText="1"/>
    </xf>
    <xf numFmtId="0" fontId="59" fillId="0" borderId="56" xfId="11" applyNumberFormat="1" applyFont="1" applyFill="1" applyBorder="1" applyAlignment="1">
      <alignment horizontal="center" vertical="center" wrapText="1"/>
    </xf>
    <xf numFmtId="0" fontId="59" fillId="0" borderId="58" xfId="11" applyNumberFormat="1" applyFont="1" applyFill="1" applyBorder="1" applyAlignment="1">
      <alignment horizontal="center" vertical="center" wrapText="1"/>
    </xf>
    <xf numFmtId="0" fontId="59" fillId="0" borderId="59" xfId="11" applyNumberFormat="1" applyFont="1" applyFill="1" applyBorder="1" applyAlignment="1">
      <alignment horizontal="center" vertical="center" wrapText="1"/>
    </xf>
    <xf numFmtId="0" fontId="56" fillId="2" borderId="23" xfId="11" applyFont="1" applyFill="1" applyBorder="1" applyAlignment="1" applyProtection="1">
      <alignment horizontal="center" vertical="center" wrapText="1"/>
      <protection locked="0"/>
    </xf>
    <xf numFmtId="177" fontId="56" fillId="2" borderId="44" xfId="11" applyNumberFormat="1" applyFont="1" applyFill="1" applyBorder="1" applyAlignment="1" applyProtection="1">
      <alignment horizontal="center" vertical="center" shrinkToFit="1"/>
      <protection locked="0"/>
    </xf>
    <xf numFmtId="177" fontId="56" fillId="2" borderId="45" xfId="11" applyNumberFormat="1" applyFont="1" applyFill="1" applyBorder="1" applyAlignment="1" applyProtection="1">
      <alignment horizontal="center" vertical="center" shrinkToFit="1"/>
      <protection locked="0"/>
    </xf>
    <xf numFmtId="177" fontId="56" fillId="2" borderId="46" xfId="11" applyNumberFormat="1" applyFont="1" applyFill="1" applyBorder="1" applyAlignment="1" applyProtection="1">
      <alignment horizontal="center" vertical="center" shrinkToFit="1"/>
      <protection locked="0"/>
    </xf>
    <xf numFmtId="0" fontId="56" fillId="2" borderId="5" xfId="11" applyFont="1" applyFill="1" applyBorder="1" applyAlignment="1" applyProtection="1">
      <alignment horizontal="center" vertical="center" wrapText="1"/>
      <protection locked="0"/>
    </xf>
    <xf numFmtId="177" fontId="56" fillId="0" borderId="93" xfId="11" applyNumberFormat="1" applyFont="1" applyBorder="1" applyAlignment="1">
      <alignment horizontal="center" vertical="center" shrinkToFit="1"/>
    </xf>
    <xf numFmtId="177" fontId="56" fillId="0" borderId="94" xfId="11" applyNumberFormat="1" applyFont="1" applyBorder="1" applyAlignment="1">
      <alignment horizontal="center" vertical="center" shrinkToFit="1"/>
    </xf>
    <xf numFmtId="177" fontId="56" fillId="0" borderId="95" xfId="11" applyNumberFormat="1" applyFont="1" applyBorder="1" applyAlignment="1">
      <alignment horizontal="center" vertical="center" shrinkToFit="1"/>
    </xf>
    <xf numFmtId="0" fontId="56" fillId="2" borderId="10" xfId="11" applyFont="1" applyFill="1" applyBorder="1" applyAlignment="1" applyProtection="1">
      <alignment horizontal="center" vertical="center" wrapText="1"/>
      <protection locked="0"/>
    </xf>
    <xf numFmtId="177" fontId="56" fillId="0" borderId="47" xfId="11" applyNumberFormat="1" applyFont="1" applyBorder="1" applyAlignment="1">
      <alignment horizontal="center" vertical="center" shrinkToFit="1"/>
    </xf>
    <xf numFmtId="177" fontId="56" fillId="0" borderId="48" xfId="11" applyNumberFormat="1" applyFont="1" applyBorder="1" applyAlignment="1">
      <alignment horizontal="center" vertical="center" shrinkToFit="1"/>
    </xf>
    <xf numFmtId="177" fontId="56" fillId="0" borderId="49" xfId="11" applyNumberFormat="1" applyFont="1" applyBorder="1" applyAlignment="1">
      <alignment horizontal="center" vertical="center" shrinkToFit="1"/>
    </xf>
    <xf numFmtId="0" fontId="56" fillId="2" borderId="14" xfId="11" applyFont="1" applyFill="1" applyBorder="1" applyAlignment="1" applyProtection="1">
      <alignment horizontal="center" vertical="center" wrapText="1"/>
      <protection locked="0"/>
    </xf>
    <xf numFmtId="0" fontId="56" fillId="2" borderId="8" xfId="11" applyFont="1" applyFill="1" applyBorder="1" applyAlignment="1" applyProtection="1">
      <alignment horizontal="center" vertical="center" wrapText="1"/>
      <protection locked="0"/>
    </xf>
    <xf numFmtId="0" fontId="56" fillId="2" borderId="9" xfId="11" applyFont="1" applyFill="1" applyBorder="1" applyAlignment="1" applyProtection="1">
      <alignment horizontal="center" vertical="center" wrapText="1"/>
      <protection locked="0"/>
    </xf>
    <xf numFmtId="0" fontId="60" fillId="5" borderId="0" xfId="11" applyFont="1" applyFill="1">
      <alignment vertical="center"/>
    </xf>
    <xf numFmtId="0" fontId="60" fillId="5" borderId="110" xfId="11" applyFont="1" applyFill="1" applyBorder="1">
      <alignment vertical="center"/>
    </xf>
    <xf numFmtId="0" fontId="65" fillId="5" borderId="111" xfId="11" applyFont="1" applyFill="1" applyBorder="1" applyAlignment="1">
      <alignment horizontal="center" vertical="center"/>
    </xf>
    <xf numFmtId="0" fontId="60" fillId="5" borderId="111" xfId="11" applyFont="1" applyFill="1" applyBorder="1" applyAlignment="1">
      <alignment horizontal="center" vertical="center" wrapText="1"/>
    </xf>
    <xf numFmtId="0" fontId="60" fillId="5" borderId="111" xfId="11" applyFont="1" applyFill="1" applyBorder="1" applyAlignment="1">
      <alignment horizontal="center" vertical="center" shrinkToFit="1"/>
    </xf>
    <xf numFmtId="0" fontId="64" fillId="5" borderId="111" xfId="11" applyFont="1" applyFill="1" applyBorder="1" applyAlignment="1">
      <alignment horizontal="center" vertical="center" wrapText="1"/>
    </xf>
    <xf numFmtId="177" fontId="60" fillId="5" borderId="111" xfId="11" applyNumberFormat="1" applyFont="1" applyFill="1" applyBorder="1" applyAlignment="1">
      <alignment horizontal="center" vertical="center" shrinkToFit="1"/>
    </xf>
    <xf numFmtId="177" fontId="60" fillId="5" borderId="111" xfId="11" applyNumberFormat="1" applyFont="1" applyFill="1" applyBorder="1" applyAlignment="1">
      <alignment horizontal="center" vertical="center" wrapText="1"/>
    </xf>
    <xf numFmtId="0" fontId="60" fillId="5" borderId="112" xfId="11" applyFont="1" applyFill="1" applyBorder="1" applyAlignment="1">
      <alignment horizontal="center" vertical="center" wrapText="1"/>
    </xf>
    <xf numFmtId="0" fontId="60" fillId="0" borderId="28" xfId="11" applyFont="1" applyBorder="1">
      <alignment vertical="center"/>
    </xf>
    <xf numFmtId="0" fontId="60" fillId="0" borderId="29" xfId="11" applyFont="1" applyFill="1" applyBorder="1" applyAlignment="1">
      <alignment vertical="center" wrapText="1"/>
    </xf>
    <xf numFmtId="177" fontId="59" fillId="5" borderId="113" xfId="11" applyNumberFormat="1" applyFont="1" applyFill="1" applyBorder="1" applyAlignment="1">
      <alignment horizontal="center" vertical="center" shrinkToFit="1"/>
    </xf>
    <xf numFmtId="177" fontId="59" fillId="5" borderId="55" xfId="11" applyNumberFormat="1" applyFont="1" applyFill="1" applyBorder="1" applyAlignment="1">
      <alignment horizontal="center" vertical="center" shrinkToFit="1"/>
    </xf>
    <xf numFmtId="177" fontId="59" fillId="5" borderId="114" xfId="11" applyNumberFormat="1" applyFont="1" applyFill="1" applyBorder="1" applyAlignment="1">
      <alignment horizontal="center" vertical="center" shrinkToFit="1"/>
    </xf>
    <xf numFmtId="0" fontId="60" fillId="0" borderId="42" xfId="11" applyFont="1" applyBorder="1">
      <alignment vertical="center"/>
    </xf>
    <xf numFmtId="0" fontId="60" fillId="0" borderId="12" xfId="11" applyFont="1" applyFill="1" applyBorder="1" applyAlignment="1">
      <alignment vertical="center" wrapText="1"/>
    </xf>
    <xf numFmtId="177" fontId="59" fillId="5" borderId="33" xfId="11" applyNumberFormat="1" applyFont="1" applyFill="1" applyBorder="1" applyAlignment="1">
      <alignment horizontal="center" vertical="center" shrinkToFit="1"/>
    </xf>
    <xf numFmtId="177" fontId="59" fillId="5" borderId="15" xfId="11" applyNumberFormat="1" applyFont="1" applyFill="1" applyBorder="1" applyAlignment="1">
      <alignment horizontal="center" vertical="center" shrinkToFit="1"/>
    </xf>
    <xf numFmtId="177" fontId="59" fillId="5" borderId="34" xfId="11" applyNumberFormat="1" applyFont="1" applyFill="1" applyBorder="1" applyAlignment="1">
      <alignment horizontal="center" vertical="center" shrinkToFit="1"/>
    </xf>
    <xf numFmtId="177" fontId="59" fillId="4" borderId="33" xfId="11" applyNumberFormat="1" applyFont="1" applyFill="1" applyBorder="1" applyAlignment="1" applyProtection="1">
      <alignment horizontal="center" vertical="center" shrinkToFit="1"/>
      <protection locked="0"/>
    </xf>
    <xf numFmtId="177" fontId="59" fillId="4" borderId="15" xfId="11" applyNumberFormat="1" applyFont="1" applyFill="1" applyBorder="1" applyAlignment="1" applyProtection="1">
      <alignment horizontal="center" vertical="center" shrinkToFit="1"/>
      <protection locked="0"/>
    </xf>
    <xf numFmtId="177" fontId="59" fillId="4" borderId="34" xfId="11" applyNumberFormat="1" applyFont="1" applyFill="1" applyBorder="1" applyAlignment="1" applyProtection="1">
      <alignment horizontal="center" vertical="center" shrinkToFit="1"/>
      <protection locked="0"/>
    </xf>
    <xf numFmtId="0" fontId="60" fillId="0" borderId="124" xfId="11" applyFont="1" applyBorder="1">
      <alignment vertical="center"/>
    </xf>
    <xf numFmtId="0" fontId="60" fillId="0" borderId="61" xfId="11" applyFont="1" applyFill="1" applyBorder="1" applyAlignment="1">
      <alignment vertical="center" wrapText="1"/>
    </xf>
    <xf numFmtId="177" fontId="59" fillId="0" borderId="33" xfId="11" applyNumberFormat="1" applyFont="1" applyFill="1" applyBorder="1" applyAlignment="1">
      <alignment horizontal="center" vertical="center" shrinkToFit="1"/>
    </xf>
    <xf numFmtId="177" fontId="59" fillId="0" borderId="15" xfId="11" applyNumberFormat="1" applyFont="1" applyFill="1" applyBorder="1" applyAlignment="1">
      <alignment horizontal="center" vertical="center" shrinkToFit="1"/>
    </xf>
    <xf numFmtId="177" fontId="59" fillId="0" borderId="34" xfId="11" applyNumberFormat="1" applyFont="1" applyFill="1" applyBorder="1" applyAlignment="1">
      <alignment horizontal="center" vertical="center" shrinkToFit="1"/>
    </xf>
    <xf numFmtId="177" fontId="59" fillId="5" borderId="20" xfId="11" applyNumberFormat="1" applyFont="1" applyFill="1" applyBorder="1" applyAlignment="1" applyProtection="1">
      <alignment horizontal="center" vertical="center" shrinkToFit="1"/>
    </xf>
    <xf numFmtId="177" fontId="59" fillId="5" borderId="26" xfId="11" applyNumberFormat="1" applyFont="1" applyFill="1" applyBorder="1" applyAlignment="1" applyProtection="1">
      <alignment horizontal="center" vertical="center" shrinkToFit="1"/>
    </xf>
    <xf numFmtId="177" fontId="59" fillId="5" borderId="24" xfId="11" applyNumberFormat="1" applyFont="1" applyFill="1" applyBorder="1" applyAlignment="1" applyProtection="1">
      <alignment horizontal="center" vertical="center" shrinkToFit="1"/>
    </xf>
    <xf numFmtId="177" fontId="59" fillId="5" borderId="21" xfId="11" applyNumberFormat="1" applyFont="1" applyFill="1" applyBorder="1" applyAlignment="1" applyProtection="1">
      <alignment horizontal="center" vertical="center" shrinkToFit="1"/>
    </xf>
    <xf numFmtId="177" fontId="59" fillId="5" borderId="33" xfId="11" applyNumberFormat="1" applyFont="1" applyFill="1" applyBorder="1" applyAlignment="1" applyProtection="1">
      <alignment horizontal="center" vertical="center" shrinkToFit="1"/>
    </xf>
    <xf numFmtId="177" fontId="59" fillId="5" borderId="15" xfId="11" applyNumberFormat="1" applyFont="1" applyFill="1" applyBorder="1" applyAlignment="1" applyProtection="1">
      <alignment horizontal="center" vertical="center" shrinkToFit="1"/>
    </xf>
    <xf numFmtId="177" fontId="59" fillId="5" borderId="34" xfId="11" applyNumberFormat="1" applyFont="1" applyFill="1" applyBorder="1" applyAlignment="1" applyProtection="1">
      <alignment horizontal="center" vertical="center" shrinkToFit="1"/>
    </xf>
    <xf numFmtId="177" fontId="59" fillId="5" borderId="13" xfId="11" applyNumberFormat="1" applyFont="1" applyFill="1" applyBorder="1" applyAlignment="1" applyProtection="1">
      <alignment horizontal="center" vertical="center" shrinkToFit="1"/>
    </xf>
    <xf numFmtId="177" fontId="59" fillId="5" borderId="56" xfId="11" applyNumberFormat="1" applyFont="1" applyFill="1" applyBorder="1" applyAlignment="1" applyProtection="1">
      <alignment horizontal="center" vertical="center" shrinkToFit="1"/>
    </xf>
    <xf numFmtId="177" fontId="59" fillId="5" borderId="58" xfId="11" applyNumberFormat="1" applyFont="1" applyFill="1" applyBorder="1" applyAlignment="1" applyProtection="1">
      <alignment horizontal="center" vertical="center" shrinkToFit="1"/>
    </xf>
    <xf numFmtId="177" fontId="59" fillId="5" borderId="59" xfId="11" applyNumberFormat="1" applyFont="1" applyFill="1" applyBorder="1" applyAlignment="1" applyProtection="1">
      <alignment horizontal="center" vertical="center" shrinkToFit="1"/>
    </xf>
    <xf numFmtId="177" fontId="59" fillId="5" borderId="60" xfId="11" applyNumberFormat="1" applyFont="1" applyFill="1" applyBorder="1" applyAlignment="1" applyProtection="1">
      <alignment horizontal="center" vertical="center" shrinkToFit="1"/>
    </xf>
    <xf numFmtId="0" fontId="61" fillId="0" borderId="0" xfId="11" applyFont="1">
      <alignment vertical="center"/>
    </xf>
    <xf numFmtId="0" fontId="60" fillId="0" borderId="0" xfId="11" applyFont="1" applyAlignment="1">
      <alignment vertical="center" shrinkToFit="1"/>
    </xf>
    <xf numFmtId="0" fontId="63" fillId="0" borderId="0" xfId="11" applyFont="1" applyAlignment="1">
      <alignment vertical="center" shrinkToFit="1"/>
    </xf>
    <xf numFmtId="0" fontId="60" fillId="0" borderId="0" xfId="11" applyFont="1" applyAlignment="1">
      <alignment horizontal="left" vertical="center"/>
    </xf>
    <xf numFmtId="0" fontId="60" fillId="0" borderId="0" xfId="11" applyFont="1" applyFill="1">
      <alignment vertical="center"/>
    </xf>
    <xf numFmtId="0" fontId="60" fillId="0" borderId="0" xfId="11" applyFont="1" applyFill="1" applyAlignment="1">
      <alignment vertical="center" wrapText="1"/>
    </xf>
    <xf numFmtId="0" fontId="60" fillId="0" borderId="0" xfId="11" applyFont="1" applyAlignment="1">
      <alignment vertical="center" wrapText="1"/>
    </xf>
    <xf numFmtId="0" fontId="60" fillId="0" borderId="0" xfId="11" applyFont="1" applyFill="1" applyBorder="1">
      <alignment vertical="center"/>
    </xf>
    <xf numFmtId="0" fontId="60" fillId="0" borderId="0" xfId="11" applyFont="1" applyBorder="1">
      <alignment vertical="center"/>
    </xf>
    <xf numFmtId="0" fontId="59" fillId="0" borderId="0" xfId="11" applyFont="1" applyFill="1" applyAlignment="1"/>
    <xf numFmtId="0" fontId="59" fillId="0" borderId="0" xfId="11" applyFont="1" applyFill="1" applyAlignment="1">
      <alignment vertical="center"/>
    </xf>
    <xf numFmtId="0" fontId="59" fillId="0" borderId="0" xfId="11" applyFont="1" applyFill="1" applyBorder="1" applyAlignment="1">
      <alignment vertical="center" wrapText="1"/>
    </xf>
    <xf numFmtId="0" fontId="59" fillId="0" borderId="0" xfId="11" applyFont="1" applyFill="1" applyBorder="1" applyAlignment="1">
      <alignment horizontal="justify" vertical="center" wrapText="1"/>
    </xf>
    <xf numFmtId="0" fontId="60" fillId="0" borderId="0" xfId="11" applyFont="1" applyFill="1" applyAlignment="1">
      <alignment vertical="center" textRotation="90"/>
    </xf>
    <xf numFmtId="0" fontId="60" fillId="0" borderId="0" xfId="11" applyFont="1" applyFill="1" applyAlignment="1">
      <alignment horizontal="left" vertical="center"/>
    </xf>
    <xf numFmtId="0" fontId="72" fillId="5" borderId="0" xfId="11" applyFont="1" applyFill="1" applyAlignment="1" applyProtection="1">
      <alignment horizontal="left" vertical="center"/>
    </xf>
    <xf numFmtId="0" fontId="73" fillId="5" borderId="0" xfId="11" applyFont="1" applyFill="1" applyAlignment="1" applyProtection="1">
      <alignment horizontal="center" vertical="center"/>
    </xf>
    <xf numFmtId="0" fontId="73" fillId="5" borderId="0" xfId="11" applyFont="1" applyFill="1" applyProtection="1">
      <alignment vertical="center"/>
    </xf>
    <xf numFmtId="0" fontId="73" fillId="5" borderId="0" xfId="11" applyFont="1" applyFill="1" applyAlignment="1" applyProtection="1">
      <alignment horizontal="left" vertical="center"/>
    </xf>
    <xf numFmtId="0" fontId="74" fillId="5" borderId="0" xfId="11" applyFont="1" applyFill="1" applyProtection="1">
      <alignment vertical="center"/>
    </xf>
    <xf numFmtId="0" fontId="74" fillId="5" borderId="0" xfId="11" applyFont="1" applyFill="1" applyAlignment="1" applyProtection="1">
      <alignment horizontal="left" vertical="center"/>
    </xf>
    <xf numFmtId="0" fontId="73" fillId="4" borderId="15" xfId="11" applyFont="1" applyFill="1" applyBorder="1" applyAlignment="1" applyProtection="1">
      <alignment horizontal="center" vertical="center"/>
      <protection locked="0"/>
    </xf>
    <xf numFmtId="20" fontId="73" fillId="4" borderId="15" xfId="11" applyNumberFormat="1" applyFont="1" applyFill="1" applyBorder="1" applyAlignment="1" applyProtection="1">
      <alignment horizontal="center" vertical="center"/>
      <protection locked="0"/>
    </xf>
    <xf numFmtId="0" fontId="73" fillId="5" borderId="15" xfId="11" applyFont="1" applyFill="1" applyBorder="1" applyAlignment="1" applyProtection="1">
      <alignment horizontal="center" vertical="center"/>
    </xf>
    <xf numFmtId="178" fontId="73" fillId="5" borderId="15" xfId="11" applyNumberFormat="1" applyFont="1" applyFill="1" applyBorder="1" applyAlignment="1" applyProtection="1">
      <alignment horizontal="center" vertical="center"/>
    </xf>
    <xf numFmtId="0" fontId="73" fillId="5" borderId="15" xfId="11" applyNumberFormat="1" applyFont="1" applyFill="1" applyBorder="1" applyAlignment="1" applyProtection="1">
      <alignment horizontal="center" vertical="center"/>
    </xf>
    <xf numFmtId="0" fontId="73" fillId="4" borderId="15" xfId="11" applyFont="1" applyFill="1" applyBorder="1" applyAlignment="1" applyProtection="1">
      <alignment horizontal="left" vertical="center"/>
      <protection locked="0"/>
    </xf>
    <xf numFmtId="0" fontId="73" fillId="5" borderId="15" xfId="12" applyNumberFormat="1" applyFont="1" applyFill="1" applyBorder="1" applyAlignment="1" applyProtection="1">
      <alignment horizontal="center" vertical="center"/>
    </xf>
    <xf numFmtId="20" fontId="73" fillId="5" borderId="15" xfId="11" applyNumberFormat="1" applyFont="1" applyFill="1" applyBorder="1" applyAlignment="1" applyProtection="1">
      <alignment horizontal="center" vertical="center"/>
    </xf>
    <xf numFmtId="0" fontId="75" fillId="5" borderId="0" xfId="11" applyFont="1" applyFill="1" applyAlignment="1" applyProtection="1">
      <alignment horizontal="left" vertical="center"/>
    </xf>
    <xf numFmtId="0" fontId="73" fillId="5" borderId="0" xfId="11" applyFont="1" applyFill="1" applyAlignment="1" applyProtection="1">
      <alignment vertical="center"/>
    </xf>
    <xf numFmtId="0" fontId="76" fillId="5" borderId="0" xfId="11" applyFont="1" applyFill="1" applyBorder="1">
      <alignment vertical="center"/>
    </xf>
    <xf numFmtId="0" fontId="56" fillId="5" borderId="0" xfId="11" applyFont="1" applyFill="1" applyBorder="1">
      <alignment vertical="center"/>
    </xf>
    <xf numFmtId="0" fontId="77" fillId="5" borderId="0" xfId="11" applyFont="1" applyFill="1">
      <alignment vertical="center"/>
    </xf>
    <xf numFmtId="0" fontId="56" fillId="5" borderId="15" xfId="11" applyFont="1" applyFill="1" applyBorder="1" applyAlignment="1">
      <alignment horizontal="center" vertical="center"/>
    </xf>
    <xf numFmtId="0" fontId="56" fillId="5" borderId="15" xfId="11" applyFont="1" applyFill="1" applyBorder="1">
      <alignment vertical="center"/>
    </xf>
    <xf numFmtId="0" fontId="77" fillId="5" borderId="136" xfId="11" applyFont="1" applyFill="1" applyBorder="1" applyAlignment="1">
      <alignment horizontal="center" vertical="center"/>
    </xf>
    <xf numFmtId="0" fontId="78" fillId="5" borderId="137" xfId="11" applyFont="1" applyFill="1" applyBorder="1" applyAlignment="1">
      <alignment horizontal="center" vertical="center"/>
    </xf>
    <xf numFmtId="0" fontId="78" fillId="5" borderId="138" xfId="11" applyFont="1" applyFill="1" applyBorder="1" applyAlignment="1">
      <alignment horizontal="center" vertical="center"/>
    </xf>
    <xf numFmtId="0" fontId="78" fillId="5" borderId="139" xfId="11" applyFont="1" applyFill="1" applyBorder="1" applyAlignment="1">
      <alignment horizontal="center" vertical="center"/>
    </xf>
    <xf numFmtId="0" fontId="77" fillId="5" borderId="138" xfId="11" applyFont="1" applyFill="1" applyBorder="1" applyAlignment="1">
      <alignment horizontal="center" vertical="center"/>
    </xf>
    <xf numFmtId="0" fontId="77" fillId="5" borderId="140" xfId="11" applyFont="1" applyFill="1" applyBorder="1" applyAlignment="1">
      <alignment horizontal="center" vertical="center"/>
    </xf>
    <xf numFmtId="0" fontId="78" fillId="5" borderId="20" xfId="11" applyFont="1" applyFill="1" applyBorder="1">
      <alignment vertical="center"/>
    </xf>
    <xf numFmtId="0" fontId="78" fillId="5" borderId="26" xfId="11" applyFont="1" applyFill="1" applyBorder="1">
      <alignment vertical="center"/>
    </xf>
    <xf numFmtId="0" fontId="78" fillId="5" borderId="27" xfId="11" applyFont="1" applyFill="1" applyBorder="1">
      <alignment vertical="center"/>
    </xf>
    <xf numFmtId="0" fontId="77" fillId="5" borderId="26" xfId="11" applyFont="1" applyFill="1" applyBorder="1">
      <alignment vertical="center"/>
    </xf>
    <xf numFmtId="0" fontId="77" fillId="5" borderId="24" xfId="11" applyFont="1" applyFill="1" applyBorder="1">
      <alignment vertical="center"/>
    </xf>
    <xf numFmtId="0" fontId="78" fillId="5" borderId="33" xfId="11" applyFont="1" applyFill="1" applyBorder="1">
      <alignment vertical="center"/>
    </xf>
    <xf numFmtId="0" fontId="78" fillId="5" borderId="15" xfId="11" applyFont="1" applyFill="1" applyBorder="1">
      <alignment vertical="center"/>
    </xf>
    <xf numFmtId="0" fontId="78" fillId="5" borderId="11" xfId="11" applyFont="1" applyFill="1" applyBorder="1">
      <alignment vertical="center"/>
    </xf>
    <xf numFmtId="0" fontId="78" fillId="5" borderId="34" xfId="11" applyFont="1" applyFill="1" applyBorder="1">
      <alignment vertical="center"/>
    </xf>
    <xf numFmtId="0" fontId="77" fillId="5" borderId="15" xfId="11" applyFont="1" applyFill="1" applyBorder="1">
      <alignment vertical="center"/>
    </xf>
    <xf numFmtId="0" fontId="77" fillId="5" borderId="34" xfId="11" applyFont="1" applyFill="1" applyBorder="1">
      <alignment vertical="center"/>
    </xf>
    <xf numFmtId="0" fontId="77" fillId="5" borderId="56" xfId="11" applyFont="1" applyFill="1" applyBorder="1">
      <alignment vertical="center"/>
    </xf>
    <xf numFmtId="0" fontId="77" fillId="5" borderId="58" xfId="11" applyFont="1" applyFill="1" applyBorder="1">
      <alignment vertical="center"/>
    </xf>
    <xf numFmtId="0" fontId="77" fillId="5" borderId="59" xfId="11" applyFont="1" applyFill="1" applyBorder="1">
      <alignment vertical="center"/>
    </xf>
    <xf numFmtId="0" fontId="9" fillId="0" borderId="0" xfId="0" applyFont="1" applyAlignment="1">
      <alignment vertical="center"/>
    </xf>
    <xf numFmtId="0" fontId="15" fillId="0" borderId="0" xfId="0" applyFont="1" applyAlignment="1">
      <alignment horizontal="center" vertical="center"/>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Border="1" applyAlignment="1">
      <alignment vertical="top" wrapText="1"/>
    </xf>
    <xf numFmtId="0" fontId="13" fillId="0" borderId="5" xfId="0" applyFont="1" applyBorder="1" applyAlignment="1">
      <alignment vertical="top" wrapText="1"/>
    </xf>
    <xf numFmtId="0" fontId="13" fillId="0" borderId="4"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Fill="1" applyBorder="1" applyAlignment="1">
      <alignment horizontal="left" vertical="top"/>
    </xf>
    <xf numFmtId="0" fontId="13" fillId="0" borderId="5" xfId="0" applyFont="1" applyFill="1" applyBorder="1" applyAlignment="1">
      <alignment horizontal="left" vertical="top"/>
    </xf>
    <xf numFmtId="0" fontId="13" fillId="0" borderId="0" xfId="0" applyFont="1" applyFill="1" applyBorder="1" applyAlignment="1">
      <alignment horizontal="left" vertical="center" wrapText="1"/>
    </xf>
    <xf numFmtId="0" fontId="10" fillId="0" borderId="0"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8" xfId="0" applyFont="1" applyBorder="1" applyAlignment="1">
      <alignment vertical="center"/>
    </xf>
    <xf numFmtId="0" fontId="14" fillId="0" borderId="4" xfId="0" applyFont="1" applyFill="1" applyBorder="1" applyAlignment="1">
      <alignment vertical="top" wrapText="1"/>
    </xf>
    <xf numFmtId="0" fontId="14" fillId="0" borderId="0" xfId="0" applyFont="1" applyFill="1" applyBorder="1" applyAlignment="1">
      <alignment vertical="top" wrapText="1"/>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3" fillId="0" borderId="5" xfId="0" applyFont="1" applyBorder="1" applyAlignment="1">
      <alignment horizontal="left" vertical="top"/>
    </xf>
    <xf numFmtId="0" fontId="13" fillId="0" borderId="5" xfId="0" applyFont="1" applyBorder="1" applyAlignment="1">
      <alignment horizontal="left" vertical="top" wrapText="1"/>
    </xf>
    <xf numFmtId="20" fontId="13" fillId="0" borderId="0" xfId="0" applyNumberFormat="1" applyFont="1" applyFill="1" applyBorder="1" applyAlignment="1">
      <alignment horizontal="left" vertical="top" wrapText="1"/>
    </xf>
    <xf numFmtId="20" fontId="13" fillId="0" borderId="5" xfId="0" applyNumberFormat="1" applyFont="1" applyFill="1" applyBorder="1" applyAlignment="1">
      <alignment horizontal="left" vertical="top" wrapText="1"/>
    </xf>
    <xf numFmtId="0" fontId="13" fillId="0" borderId="5" xfId="0" applyFont="1" applyFill="1" applyBorder="1" applyAlignment="1">
      <alignment horizontal="left" vertical="top" wrapText="1"/>
    </xf>
    <xf numFmtId="0" fontId="31" fillId="0" borderId="15" xfId="0" applyFont="1" applyBorder="1" applyAlignment="1">
      <alignment vertical="center" wrapText="1"/>
    </xf>
    <xf numFmtId="0" fontId="31" fillId="0" borderId="15" xfId="0" applyFont="1" applyBorder="1" applyAlignment="1">
      <alignment vertical="center"/>
    </xf>
    <xf numFmtId="0" fontId="31" fillId="0" borderId="15" xfId="0" applyFont="1" applyBorder="1" applyAlignment="1">
      <alignment horizontal="center" vertical="center"/>
    </xf>
    <xf numFmtId="0" fontId="31" fillId="0" borderId="0" xfId="0" applyFont="1" applyAlignment="1">
      <alignment vertical="center"/>
    </xf>
    <xf numFmtId="0" fontId="54" fillId="0" borderId="4"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pplyAlignment="1">
      <alignment vertical="center" wrapText="1"/>
    </xf>
    <xf numFmtId="0" fontId="55" fillId="0" borderId="0" xfId="0" applyFont="1" applyFill="1" applyBorder="1" applyAlignment="1">
      <alignment vertical="center" wrapText="1"/>
    </xf>
    <xf numFmtId="0" fontId="55" fillId="0" borderId="5" xfId="0" applyFont="1" applyFill="1" applyBorder="1" applyAlignment="1">
      <alignment vertical="center" wrapText="1"/>
    </xf>
    <xf numFmtId="0" fontId="29" fillId="0" borderId="0" xfId="0" applyFont="1" applyAlignment="1">
      <alignment horizontal="center" vertical="center"/>
    </xf>
    <xf numFmtId="0" fontId="9" fillId="0" borderId="4" xfId="0" applyFont="1" applyBorder="1" applyAlignment="1">
      <alignment vertical="center"/>
    </xf>
    <xf numFmtId="0" fontId="9" fillId="0" borderId="9" xfId="0" applyFont="1" applyFill="1" applyBorder="1" applyAlignment="1">
      <alignment horizontal="left" vertical="top" wrapText="1"/>
    </xf>
    <xf numFmtId="0" fontId="66" fillId="0" borderId="9" xfId="0" applyFont="1" applyFill="1" applyBorder="1" applyAlignment="1">
      <alignment horizontal="left" vertical="top" wrapText="1"/>
    </xf>
    <xf numFmtId="0" fontId="66" fillId="0" borderId="9" xfId="0" applyFont="1" applyFill="1" applyBorder="1" applyAlignment="1">
      <alignment vertical="top" wrapText="1"/>
    </xf>
    <xf numFmtId="0" fontId="9" fillId="0" borderId="5" xfId="0" applyFont="1" applyFill="1" applyBorder="1" applyAlignment="1">
      <alignment horizontal="left" vertical="top" wrapText="1"/>
    </xf>
    <xf numFmtId="0" fontId="12" fillId="0" borderId="9" xfId="0" applyFont="1" applyFill="1" applyBorder="1" applyAlignment="1">
      <alignment vertical="top" wrapText="1"/>
    </xf>
    <xf numFmtId="0" fontId="66" fillId="0" borderId="5" xfId="0" applyFont="1" applyFill="1" applyBorder="1" applyAlignment="1">
      <alignment vertical="top" wrapText="1"/>
    </xf>
    <xf numFmtId="0" fontId="0" fillId="0" borderId="5" xfId="0" applyFont="1" applyFill="1" applyBorder="1" applyAlignment="1">
      <alignment vertical="top" wrapText="1"/>
    </xf>
    <xf numFmtId="0" fontId="9" fillId="0" borderId="9" xfId="0" applyFont="1" applyFill="1" applyBorder="1" applyAlignment="1">
      <alignment horizontal="left" vertical="center" wrapText="1"/>
    </xf>
    <xf numFmtId="0" fontId="0" fillId="0" borderId="9" xfId="0" applyFont="1" applyFill="1" applyBorder="1" applyAlignment="1">
      <alignment vertical="top" wrapText="1"/>
    </xf>
    <xf numFmtId="0" fontId="9" fillId="0" borderId="9" xfId="0" applyFont="1" applyFill="1" applyBorder="1" applyAlignment="1">
      <alignment vertical="top" wrapText="1"/>
    </xf>
    <xf numFmtId="0" fontId="10" fillId="0" borderId="9" xfId="0" applyFont="1" applyFill="1" applyBorder="1" applyAlignment="1">
      <alignment vertical="top" wrapText="1"/>
    </xf>
    <xf numFmtId="0" fontId="13" fillId="0" borderId="9" xfId="0" applyFont="1" applyFill="1" applyBorder="1" applyAlignment="1">
      <alignment horizontal="center" vertical="top" wrapText="1"/>
    </xf>
    <xf numFmtId="0" fontId="9" fillId="0" borderId="9" xfId="0" applyFont="1" applyFill="1" applyBorder="1" applyAlignment="1">
      <alignment horizontal="left" wrapText="1"/>
    </xf>
    <xf numFmtId="0" fontId="66" fillId="0" borderId="9" xfId="0" applyFont="1" applyFill="1" applyBorder="1" applyAlignment="1">
      <alignment horizontal="center" vertical="top" wrapText="1"/>
    </xf>
    <xf numFmtId="0" fontId="9" fillId="0" borderId="5" xfId="0" applyFont="1" applyFill="1" applyBorder="1" applyAlignment="1">
      <alignment vertical="top" wrapText="1"/>
    </xf>
    <xf numFmtId="0" fontId="10" fillId="0" borderId="5" xfId="0" applyFont="1" applyFill="1" applyBorder="1" applyAlignment="1">
      <alignment vertical="top" wrapText="1"/>
    </xf>
    <xf numFmtId="0" fontId="9" fillId="0" borderId="10" xfId="0" applyFont="1" applyFill="1" applyBorder="1" applyAlignment="1">
      <alignment horizontal="left" vertical="top" wrapText="1"/>
    </xf>
    <xf numFmtId="0" fontId="13" fillId="0" borderId="9" xfId="0" applyFont="1" applyFill="1" applyBorder="1" applyAlignment="1">
      <alignment horizontal="center" wrapText="1"/>
    </xf>
    <xf numFmtId="0" fontId="12" fillId="0" borderId="5" xfId="0" applyFont="1" applyFill="1" applyBorder="1" applyAlignment="1">
      <alignment vertical="top" wrapText="1"/>
    </xf>
    <xf numFmtId="0" fontId="10" fillId="0" borderId="8" xfId="0" applyFont="1" applyFill="1" applyBorder="1" applyAlignment="1">
      <alignment vertical="top"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1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Alignment="1">
      <alignment vertical="top" wrapText="1"/>
    </xf>
    <xf numFmtId="0" fontId="27" fillId="0" borderId="11" xfId="0" applyFont="1" applyFill="1" applyBorder="1" applyAlignment="1">
      <alignment horizontal="left" vertical="top" wrapText="1"/>
    </xf>
    <xf numFmtId="0" fontId="27" fillId="0" borderId="13" xfId="0" applyFont="1" applyFill="1" applyBorder="1" applyAlignment="1">
      <alignment horizontal="left" vertical="top" wrapText="1"/>
    </xf>
    <xf numFmtId="0" fontId="9" fillId="0" borderId="5" xfId="0" applyFont="1" applyFill="1" applyBorder="1" applyAlignment="1">
      <alignment horizontal="center" vertical="top" wrapText="1"/>
    </xf>
    <xf numFmtId="0" fontId="9" fillId="0" borderId="4" xfId="0" applyFont="1" applyFill="1" applyBorder="1" applyAlignment="1">
      <alignmen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9" fillId="0" borderId="0" xfId="0" applyFont="1" applyFill="1" applyBorder="1" applyAlignment="1">
      <alignment horizontal="left" vertical="top" wrapText="1"/>
    </xf>
    <xf numFmtId="0" fontId="9" fillId="0" borderId="0" xfId="0" applyFont="1" applyFill="1" applyAlignment="1">
      <alignment horizontal="left" vertical="top" wrapText="1"/>
    </xf>
    <xf numFmtId="0" fontId="56" fillId="2" borderId="11" xfId="11" applyFont="1" applyFill="1" applyBorder="1" applyAlignment="1" applyProtection="1">
      <alignment horizontal="center" vertical="center"/>
      <protection locked="0"/>
    </xf>
    <xf numFmtId="0" fontId="56" fillId="3" borderId="12" xfId="11" applyFont="1" applyFill="1" applyBorder="1" applyAlignment="1" applyProtection="1">
      <alignment horizontal="center" vertical="center"/>
      <protection locked="0"/>
    </xf>
    <xf numFmtId="0" fontId="56" fillId="3" borderId="13" xfId="11" applyFont="1" applyFill="1" applyBorder="1" applyAlignment="1" applyProtection="1">
      <alignment horizontal="center" vertical="center"/>
      <protection locked="0"/>
    </xf>
    <xf numFmtId="0" fontId="56" fillId="4" borderId="11" xfId="11" applyFont="1" applyFill="1" applyBorder="1" applyAlignment="1" applyProtection="1">
      <alignment horizontal="center" vertical="center"/>
      <protection locked="0"/>
    </xf>
    <xf numFmtId="0" fontId="56" fillId="4" borderId="13" xfId="11" applyFont="1" applyFill="1" applyBorder="1" applyAlignment="1" applyProtection="1">
      <alignment horizontal="center" vertical="center"/>
      <protection locked="0"/>
    </xf>
    <xf numFmtId="0" fontId="56" fillId="5" borderId="11" xfId="11" applyFont="1" applyFill="1" applyBorder="1" applyAlignment="1">
      <alignment horizontal="center" vertical="center"/>
    </xf>
    <xf numFmtId="0" fontId="56" fillId="5" borderId="13" xfId="11" applyFont="1" applyFill="1" applyBorder="1" applyAlignment="1">
      <alignment horizontal="center" vertical="center"/>
    </xf>
    <xf numFmtId="0" fontId="56" fillId="4" borderId="12" xfId="11" applyFont="1" applyFill="1" applyBorder="1" applyAlignment="1" applyProtection="1">
      <alignment horizontal="center" vertical="center"/>
      <protection locked="0"/>
    </xf>
    <xf numFmtId="38" fontId="56" fillId="5" borderId="0" xfId="12" applyFont="1" applyFill="1" applyBorder="1" applyAlignment="1" applyProtection="1">
      <alignment horizontal="center" vertical="center"/>
    </xf>
    <xf numFmtId="0" fontId="57" fillId="2" borderId="0" xfId="11" applyFont="1" applyFill="1" applyAlignment="1" applyProtection="1">
      <alignment horizontal="center" vertical="center"/>
      <protection locked="0"/>
    </xf>
    <xf numFmtId="0" fontId="57" fillId="3" borderId="0" xfId="11" applyFont="1" applyFill="1" applyAlignment="1" applyProtection="1">
      <alignment horizontal="center" vertical="center"/>
      <protection locked="0"/>
    </xf>
    <xf numFmtId="0" fontId="57" fillId="4" borderId="0" xfId="11" applyFont="1" applyFill="1" applyAlignment="1" applyProtection="1">
      <alignment horizontal="center" vertical="center"/>
      <protection locked="0"/>
    </xf>
    <xf numFmtId="0" fontId="57" fillId="0" borderId="0" xfId="11" applyFont="1" applyFill="1" applyAlignment="1">
      <alignment horizontal="center" vertical="center"/>
    </xf>
    <xf numFmtId="0" fontId="62" fillId="5" borderId="31" xfId="11" applyFont="1" applyFill="1" applyBorder="1" applyAlignment="1">
      <alignment horizontal="center" vertical="center" wrapText="1"/>
    </xf>
    <xf numFmtId="0" fontId="62" fillId="5" borderId="23" xfId="11" applyFont="1" applyFill="1" applyBorder="1" applyAlignment="1">
      <alignment horizontal="center" vertical="center" wrapText="1"/>
    </xf>
    <xf numFmtId="0" fontId="62" fillId="5" borderId="37" xfId="11" applyFont="1" applyFill="1" applyBorder="1" applyAlignment="1">
      <alignment horizontal="center" vertical="center" wrapText="1"/>
    </xf>
    <xf numFmtId="0" fontId="62" fillId="5" borderId="5" xfId="11" applyFont="1" applyFill="1" applyBorder="1" applyAlignment="1">
      <alignment horizontal="center" vertical="center" wrapText="1"/>
    </xf>
    <xf numFmtId="0" fontId="62" fillId="5" borderId="53" xfId="11" applyFont="1" applyFill="1" applyBorder="1" applyAlignment="1">
      <alignment horizontal="center" vertical="center" wrapText="1"/>
    </xf>
    <xf numFmtId="0" fontId="62" fillId="5" borderId="82" xfId="11" applyFont="1" applyFill="1" applyBorder="1" applyAlignment="1">
      <alignment horizontal="center" vertical="center" wrapText="1"/>
    </xf>
    <xf numFmtId="0" fontId="62" fillId="5" borderId="22" xfId="11" applyFont="1" applyFill="1" applyBorder="1" applyAlignment="1">
      <alignment horizontal="center" vertical="center" wrapText="1"/>
    </xf>
    <xf numFmtId="0" fontId="62" fillId="5" borderId="32" xfId="11" applyFont="1" applyFill="1" applyBorder="1" applyAlignment="1">
      <alignment horizontal="center" vertical="center" wrapText="1"/>
    </xf>
    <xf numFmtId="0" fontId="62" fillId="5" borderId="4" xfId="11" applyFont="1" applyFill="1" applyBorder="1" applyAlignment="1">
      <alignment horizontal="center" vertical="center" wrapText="1"/>
    </xf>
    <xf numFmtId="0" fontId="62" fillId="5" borderId="38" xfId="11" applyFont="1" applyFill="1" applyBorder="1" applyAlignment="1">
      <alignment horizontal="center" vertical="center" wrapText="1"/>
    </xf>
    <xf numFmtId="0" fontId="62" fillId="5" borderId="83" xfId="11" applyFont="1" applyFill="1" applyBorder="1" applyAlignment="1">
      <alignment horizontal="center" vertical="center" wrapText="1"/>
    </xf>
    <xf numFmtId="0" fontId="62" fillId="5" borderId="54" xfId="11" applyFont="1" applyFill="1" applyBorder="1" applyAlignment="1">
      <alignment horizontal="center" vertical="center" wrapText="1"/>
    </xf>
    <xf numFmtId="0" fontId="59" fillId="0" borderId="31" xfId="11" applyFont="1" applyBorder="1" applyAlignment="1">
      <alignment horizontal="center" vertical="center" wrapText="1"/>
    </xf>
    <xf numFmtId="0" fontId="59" fillId="0" borderId="52" xfId="11" applyFont="1" applyBorder="1" applyAlignment="1">
      <alignment horizontal="center" vertical="center" wrapText="1"/>
    </xf>
    <xf numFmtId="0" fontId="59" fillId="0" borderId="32" xfId="11" applyFont="1" applyBorder="1" applyAlignment="1">
      <alignment horizontal="center" vertical="center" wrapText="1"/>
    </xf>
    <xf numFmtId="0" fontId="59" fillId="0" borderId="37" xfId="11" applyFont="1" applyBorder="1" applyAlignment="1">
      <alignment horizontal="center" vertical="center" wrapText="1"/>
    </xf>
    <xf numFmtId="0" fontId="59" fillId="0" borderId="0" xfId="11" applyFont="1" applyBorder="1" applyAlignment="1">
      <alignment horizontal="center" vertical="center" wrapText="1"/>
    </xf>
    <xf numFmtId="0" fontId="59" fillId="0" borderId="38" xfId="11" applyFont="1" applyBorder="1" applyAlignment="1">
      <alignment horizontal="center" vertical="center" wrapText="1"/>
    </xf>
    <xf numFmtId="0" fontId="59" fillId="0" borderId="53" xfId="11" applyFont="1" applyBorder="1" applyAlignment="1">
      <alignment horizontal="center" vertical="center" wrapText="1"/>
    </xf>
    <xf numFmtId="0" fontId="59" fillId="0" borderId="19" xfId="11" applyFont="1" applyBorder="1" applyAlignment="1">
      <alignment horizontal="center" vertical="center" wrapText="1"/>
    </xf>
    <xf numFmtId="0" fontId="59" fillId="0" borderId="54" xfId="11" applyFont="1" applyBorder="1" applyAlignment="1">
      <alignment horizontal="center" vertical="center" wrapText="1"/>
    </xf>
    <xf numFmtId="0" fontId="56" fillId="0" borderId="42" xfId="11" applyFont="1" applyBorder="1" applyAlignment="1">
      <alignment horizontal="center" vertical="center"/>
    </xf>
    <xf numFmtId="0" fontId="56" fillId="0" borderId="12" xfId="11" applyFont="1" applyBorder="1" applyAlignment="1">
      <alignment horizontal="center" vertical="center"/>
    </xf>
    <xf numFmtId="0" fontId="56" fillId="0" borderId="36" xfId="11" applyFont="1" applyBorder="1" applyAlignment="1">
      <alignment horizontal="center" vertical="center"/>
    </xf>
    <xf numFmtId="0" fontId="56" fillId="5" borderId="42" xfId="11" applyFont="1" applyFill="1" applyBorder="1" applyAlignment="1">
      <alignment horizontal="center" vertical="center"/>
    </xf>
    <xf numFmtId="0" fontId="56" fillId="5" borderId="12" xfId="11" applyFont="1" applyFill="1" applyBorder="1" applyAlignment="1">
      <alignment horizontal="center" vertical="center"/>
    </xf>
    <xf numFmtId="0" fontId="56" fillId="5" borderId="36" xfId="11" applyFont="1" applyFill="1" applyBorder="1" applyAlignment="1">
      <alignment horizontal="center" vertical="center"/>
    </xf>
    <xf numFmtId="20" fontId="56" fillId="4" borderId="11" xfId="11" applyNumberFormat="1" applyFont="1" applyFill="1" applyBorder="1" applyAlignment="1" applyProtection="1">
      <alignment horizontal="center" vertical="center"/>
      <protection locked="0"/>
    </xf>
    <xf numFmtId="20" fontId="56" fillId="4" borderId="12" xfId="11" applyNumberFormat="1" applyFont="1" applyFill="1" applyBorder="1" applyAlignment="1" applyProtection="1">
      <alignment horizontal="center" vertical="center"/>
      <protection locked="0"/>
    </xf>
    <xf numFmtId="20" fontId="56" fillId="4" borderId="13" xfId="11" applyNumberFormat="1" applyFont="1" applyFill="1" applyBorder="1" applyAlignment="1" applyProtection="1">
      <alignment horizontal="center" vertical="center"/>
      <protection locked="0"/>
    </xf>
    <xf numFmtId="4" fontId="56" fillId="0" borderId="11" xfId="11" applyNumberFormat="1" applyFont="1" applyBorder="1" applyAlignment="1">
      <alignment horizontal="center" vertical="center"/>
    </xf>
    <xf numFmtId="4" fontId="56" fillId="0" borderId="13" xfId="11" applyNumberFormat="1" applyFont="1" applyBorder="1" applyAlignment="1">
      <alignment horizontal="center" vertical="center"/>
    </xf>
    <xf numFmtId="0" fontId="56" fillId="0" borderId="16" xfId="11" applyFont="1" applyBorder="1" applyAlignment="1">
      <alignment horizontal="center" vertical="center"/>
    </xf>
    <xf numFmtId="0" fontId="56" fillId="0" borderId="17" xfId="11" applyFont="1" applyBorder="1" applyAlignment="1">
      <alignment horizontal="center" vertical="center"/>
    </xf>
    <xf numFmtId="0" fontId="56" fillId="0" borderId="18" xfId="11" applyFont="1" applyBorder="1" applyAlignment="1">
      <alignment horizontal="center" vertical="center"/>
    </xf>
    <xf numFmtId="0" fontId="56" fillId="0" borderId="31" xfId="11" applyFont="1" applyBorder="1" applyAlignment="1">
      <alignment horizontal="center" vertical="center" wrapText="1"/>
    </xf>
    <xf numFmtId="0" fontId="56" fillId="0" borderId="52" xfId="11" applyFont="1" applyBorder="1" applyAlignment="1">
      <alignment horizontal="center" vertical="center" wrapText="1"/>
    </xf>
    <xf numFmtId="0" fontId="56" fillId="0" borderId="23" xfId="11" applyFont="1" applyBorder="1" applyAlignment="1">
      <alignment horizontal="center" vertical="center" wrapText="1"/>
    </xf>
    <xf numFmtId="0" fontId="56" fillId="0" borderId="37" xfId="11" applyFont="1" applyBorder="1" applyAlignment="1">
      <alignment horizontal="center" vertical="center" wrapText="1"/>
    </xf>
    <xf numFmtId="0" fontId="56" fillId="0" borderId="0" xfId="11" applyFont="1" applyBorder="1" applyAlignment="1">
      <alignment horizontal="center" vertical="center" wrapText="1"/>
    </xf>
    <xf numFmtId="0" fontId="56" fillId="0" borderId="5" xfId="11" applyFont="1" applyBorder="1" applyAlignment="1">
      <alignment horizontal="center" vertical="center" wrapText="1"/>
    </xf>
    <xf numFmtId="0" fontId="56" fillId="0" borderId="53" xfId="11" applyFont="1" applyBorder="1" applyAlignment="1">
      <alignment horizontal="center" vertical="center" wrapText="1"/>
    </xf>
    <xf numFmtId="0" fontId="56" fillId="0" borderId="19" xfId="11" applyFont="1" applyBorder="1" applyAlignment="1">
      <alignment horizontal="center" vertical="center" wrapText="1"/>
    </xf>
    <xf numFmtId="0" fontId="56" fillId="0" borderId="82" xfId="11" applyFont="1" applyBorder="1" applyAlignment="1">
      <alignment horizontal="center" vertical="center" wrapText="1"/>
    </xf>
    <xf numFmtId="0" fontId="60" fillId="0" borderId="55" xfId="11" applyFont="1" applyBorder="1" applyAlignment="1">
      <alignment horizontal="center" vertical="center" wrapText="1"/>
    </xf>
    <xf numFmtId="0" fontId="60" fillId="0" borderId="9" xfId="11" applyFont="1" applyBorder="1" applyAlignment="1">
      <alignment horizontal="center" vertical="center" wrapText="1"/>
    </xf>
    <xf numFmtId="0" fontId="60" fillId="0" borderId="57" xfId="11" applyFont="1" applyBorder="1" applyAlignment="1">
      <alignment horizontal="center" vertical="center" wrapText="1"/>
    </xf>
    <xf numFmtId="0" fontId="56" fillId="0" borderId="22" xfId="11" applyFont="1" applyBorder="1" applyAlignment="1">
      <alignment horizontal="center" vertical="center" wrapText="1"/>
    </xf>
    <xf numFmtId="0" fontId="56" fillId="0" borderId="4" xfId="11" applyFont="1" applyBorder="1" applyAlignment="1">
      <alignment horizontal="center" vertical="center" wrapText="1"/>
    </xf>
    <xf numFmtId="0" fontId="56" fillId="0" borderId="83" xfId="11" applyFont="1" applyBorder="1" applyAlignment="1">
      <alignment horizontal="center" vertical="center" wrapText="1"/>
    </xf>
    <xf numFmtId="0" fontId="56" fillId="0" borderId="32" xfId="11" applyFont="1" applyBorder="1" applyAlignment="1">
      <alignment horizontal="center" vertical="center" wrapText="1"/>
    </xf>
    <xf numFmtId="0" fontId="56" fillId="0" borderId="38" xfId="11" applyFont="1" applyBorder="1" applyAlignment="1">
      <alignment horizontal="center" vertical="center" wrapText="1"/>
    </xf>
    <xf numFmtId="0" fontId="56" fillId="0" borderId="54" xfId="11" applyFont="1" applyBorder="1" applyAlignment="1">
      <alignment horizontal="center" vertical="center" wrapText="1"/>
    </xf>
    <xf numFmtId="0" fontId="60" fillId="0" borderId="31" xfId="11" applyFont="1" applyBorder="1" applyAlignment="1">
      <alignment horizontal="center" vertical="center" wrapText="1"/>
    </xf>
    <xf numFmtId="0" fontId="60" fillId="0" borderId="52" xfId="11" applyFont="1" applyBorder="1" applyAlignment="1">
      <alignment horizontal="center" vertical="center" wrapText="1"/>
    </xf>
    <xf numFmtId="0" fontId="60" fillId="0" borderId="32" xfId="11" applyFont="1" applyBorder="1" applyAlignment="1">
      <alignment horizontal="center" vertical="center" wrapText="1"/>
    </xf>
    <xf numFmtId="0" fontId="60" fillId="0" borderId="37" xfId="11" applyFont="1" applyBorder="1" applyAlignment="1">
      <alignment horizontal="center" vertical="center" wrapText="1"/>
    </xf>
    <xf numFmtId="0" fontId="60" fillId="0" borderId="0" xfId="11" applyFont="1" applyBorder="1" applyAlignment="1">
      <alignment horizontal="center" vertical="center" wrapText="1"/>
    </xf>
    <xf numFmtId="0" fontId="60" fillId="0" borderId="38" xfId="11" applyFont="1" applyBorder="1" applyAlignment="1">
      <alignment horizontal="center" vertical="center" wrapText="1"/>
    </xf>
    <xf numFmtId="0" fontId="60" fillId="0" borderId="53" xfId="11" applyFont="1" applyBorder="1" applyAlignment="1">
      <alignment horizontal="center" vertical="center" wrapText="1"/>
    </xf>
    <xf numFmtId="0" fontId="60" fillId="0" borderId="19" xfId="11" applyFont="1" applyBorder="1" applyAlignment="1">
      <alignment horizontal="center" vertical="center" wrapText="1"/>
    </xf>
    <xf numFmtId="0" fontId="60" fillId="0" borderId="54" xfId="11" applyFont="1" applyBorder="1" applyAlignment="1">
      <alignment horizontal="center" vertical="center" wrapText="1"/>
    </xf>
    <xf numFmtId="0" fontId="56" fillId="0" borderId="31" xfId="11" quotePrefix="1" applyFont="1" applyBorder="1" applyAlignment="1" applyProtection="1">
      <alignment horizontal="center" vertical="center"/>
    </xf>
    <xf numFmtId="0" fontId="56" fillId="0" borderId="52" xfId="11" applyFont="1" applyBorder="1" applyAlignment="1" applyProtection="1">
      <alignment horizontal="center" vertical="center"/>
    </xf>
    <xf numFmtId="0" fontId="56" fillId="0" borderId="32" xfId="11" applyFont="1" applyBorder="1" applyAlignment="1" applyProtection="1">
      <alignment horizontal="center" vertical="center"/>
    </xf>
    <xf numFmtId="177" fontId="56" fillId="5" borderId="106" xfId="11" applyNumberFormat="1" applyFont="1" applyFill="1" applyBorder="1" applyAlignment="1">
      <alignment horizontal="center" vertical="center" wrapText="1"/>
    </xf>
    <xf numFmtId="177" fontId="56" fillId="5" borderId="107" xfId="11" applyNumberFormat="1" applyFont="1" applyFill="1" applyBorder="1" applyAlignment="1">
      <alignment horizontal="center" vertical="center" wrapText="1"/>
    </xf>
    <xf numFmtId="177" fontId="56" fillId="5" borderId="108" xfId="11" applyNumberFormat="1" applyFont="1" applyFill="1" applyBorder="1" applyAlignment="1">
      <alignment horizontal="center" vertical="center" wrapText="1"/>
    </xf>
    <xf numFmtId="177" fontId="56" fillId="5" borderId="109" xfId="11" applyNumberFormat="1" applyFont="1" applyFill="1" applyBorder="1" applyAlignment="1">
      <alignment horizontal="center" vertical="center" wrapText="1"/>
    </xf>
    <xf numFmtId="0" fontId="56" fillId="4" borderId="101" xfId="11" applyFont="1" applyFill="1" applyBorder="1" applyAlignment="1" applyProtection="1">
      <alignment horizontal="left" vertical="center" wrapText="1"/>
      <protection locked="0"/>
    </xf>
    <xf numFmtId="0" fontId="56" fillId="4" borderId="2" xfId="11" applyFont="1" applyFill="1" applyBorder="1" applyAlignment="1" applyProtection="1">
      <alignment horizontal="left" vertical="center" wrapText="1"/>
      <protection locked="0"/>
    </xf>
    <xf numFmtId="0" fontId="56" fillId="4" borderId="102" xfId="11" applyFont="1" applyFill="1" applyBorder="1" applyAlignment="1" applyProtection="1">
      <alignment horizontal="left" vertical="center" wrapText="1"/>
      <protection locked="0"/>
    </xf>
    <xf numFmtId="0" fontId="56" fillId="4" borderId="37" xfId="11" applyFont="1" applyFill="1" applyBorder="1" applyAlignment="1" applyProtection="1">
      <alignment horizontal="left" vertical="center" wrapText="1"/>
      <protection locked="0"/>
    </xf>
    <xf numFmtId="0" fontId="56" fillId="4" borderId="0" xfId="11" applyFont="1" applyFill="1" applyBorder="1" applyAlignment="1" applyProtection="1">
      <alignment horizontal="left" vertical="center" wrapText="1"/>
      <protection locked="0"/>
    </xf>
    <xf numFmtId="0" fontId="56" fillId="4" borderId="38" xfId="11" applyFont="1" applyFill="1" applyBorder="1" applyAlignment="1" applyProtection="1">
      <alignment horizontal="left" vertical="center" wrapText="1"/>
      <protection locked="0"/>
    </xf>
    <xf numFmtId="0" fontId="56" fillId="4" borderId="39" xfId="11" applyFont="1" applyFill="1" applyBorder="1" applyAlignment="1" applyProtection="1">
      <alignment horizontal="left" vertical="center" wrapText="1"/>
      <protection locked="0"/>
    </xf>
    <xf numFmtId="0" fontId="56" fillId="4" borderId="6" xfId="11" applyFont="1" applyFill="1" applyBorder="1" applyAlignment="1" applyProtection="1">
      <alignment horizontal="left" vertical="center" wrapText="1"/>
      <protection locked="0"/>
    </xf>
    <xf numFmtId="0" fontId="56" fillId="4" borderId="40" xfId="11" applyFont="1" applyFill="1" applyBorder="1" applyAlignment="1" applyProtection="1">
      <alignment horizontal="left" vertical="center" wrapText="1"/>
      <protection locked="0"/>
    </xf>
    <xf numFmtId="0" fontId="63" fillId="0" borderId="91" xfId="11" applyFont="1" applyFill="1" applyBorder="1" applyAlignment="1">
      <alignment horizontal="center" vertical="center" wrapText="1"/>
    </xf>
    <xf numFmtId="0" fontId="63" fillId="0" borderId="92" xfId="11" applyFont="1" applyFill="1" applyBorder="1" applyAlignment="1">
      <alignment horizontal="center" vertical="center" wrapText="1"/>
    </xf>
    <xf numFmtId="0" fontId="63" fillId="0" borderId="41" xfId="11" applyFont="1" applyFill="1" applyBorder="1" applyAlignment="1">
      <alignment horizontal="center" vertical="center" wrapText="1"/>
    </xf>
    <xf numFmtId="177" fontId="56" fillId="5" borderId="91" xfId="11" applyNumberFormat="1" applyFont="1" applyFill="1" applyBorder="1" applyAlignment="1">
      <alignment horizontal="center" vertical="center" wrapText="1"/>
    </xf>
    <xf numFmtId="177" fontId="56" fillId="5" borderId="96" xfId="11" applyNumberFormat="1" applyFont="1" applyFill="1" applyBorder="1" applyAlignment="1">
      <alignment horizontal="center" vertical="center" wrapText="1"/>
    </xf>
    <xf numFmtId="177" fontId="56" fillId="5" borderId="97" xfId="11" applyNumberFormat="1" applyFont="1" applyFill="1" applyBorder="1" applyAlignment="1">
      <alignment horizontal="center" vertical="center" wrapText="1"/>
    </xf>
    <xf numFmtId="177" fontId="56" fillId="5" borderId="41" xfId="11" applyNumberFormat="1" applyFont="1" applyFill="1" applyBorder="1" applyAlignment="1">
      <alignment horizontal="center" vertical="center" wrapText="1"/>
    </xf>
    <xf numFmtId="0" fontId="64" fillId="0" borderId="98" xfId="11" applyFont="1" applyFill="1" applyBorder="1" applyAlignment="1">
      <alignment horizontal="center" vertical="center" wrapText="1"/>
    </xf>
    <xf numFmtId="0" fontId="64" fillId="0" borderId="99" xfId="11" applyFont="1" applyFill="1" applyBorder="1" applyAlignment="1">
      <alignment horizontal="center" vertical="center" wrapText="1"/>
    </xf>
    <xf numFmtId="0" fontId="64" fillId="0" borderId="100" xfId="11" applyFont="1" applyFill="1" applyBorder="1" applyAlignment="1">
      <alignment horizontal="center" vertical="center" wrapText="1"/>
    </xf>
    <xf numFmtId="177" fontId="56" fillId="5" borderId="98" xfId="11" applyNumberFormat="1" applyFont="1" applyFill="1" applyBorder="1" applyAlignment="1">
      <alignment horizontal="center" vertical="center" wrapText="1"/>
    </xf>
    <xf numFmtId="177" fontId="56" fillId="5" borderId="50" xfId="11" applyNumberFormat="1" applyFont="1" applyFill="1" applyBorder="1" applyAlignment="1">
      <alignment horizontal="center" vertical="center" wrapText="1"/>
    </xf>
    <xf numFmtId="177" fontId="56" fillId="5" borderId="51" xfId="11" applyNumberFormat="1" applyFont="1" applyFill="1" applyBorder="1" applyAlignment="1">
      <alignment horizontal="center" vertical="center" wrapText="1"/>
    </xf>
    <xf numFmtId="177" fontId="56" fillId="5" borderId="100" xfId="11" applyNumberFormat="1" applyFont="1" applyFill="1" applyBorder="1" applyAlignment="1">
      <alignment horizontal="center" vertical="center" wrapText="1"/>
    </xf>
    <xf numFmtId="0" fontId="56" fillId="0" borderId="35" xfId="11" applyFont="1" applyBorder="1" applyAlignment="1">
      <alignment horizontal="center" vertical="center" shrinkToFit="1"/>
    </xf>
    <xf numFmtId="0" fontId="56" fillId="2" borderId="101" xfId="11" applyFont="1" applyFill="1" applyBorder="1" applyAlignment="1" applyProtection="1">
      <alignment horizontal="center" vertical="center"/>
      <protection locked="0"/>
    </xf>
    <xf numFmtId="0" fontId="56" fillId="2" borderId="2" xfId="11" applyFont="1" applyFill="1" applyBorder="1" applyAlignment="1" applyProtection="1">
      <alignment horizontal="center" vertical="center"/>
      <protection locked="0"/>
    </xf>
    <xf numFmtId="0" fontId="56" fillId="2" borderId="3" xfId="11" applyFont="1" applyFill="1" applyBorder="1" applyAlignment="1" applyProtection="1">
      <alignment horizontal="center" vertical="center"/>
      <protection locked="0"/>
    </xf>
    <xf numFmtId="0" fontId="56" fillId="2" borderId="37" xfId="11" applyFont="1" applyFill="1" applyBorder="1" applyAlignment="1" applyProtection="1">
      <alignment horizontal="center" vertical="center"/>
      <protection locked="0"/>
    </xf>
    <xf numFmtId="0" fontId="56" fillId="2" borderId="0" xfId="11" applyFont="1" applyFill="1" applyBorder="1" applyAlignment="1" applyProtection="1">
      <alignment horizontal="center" vertical="center"/>
      <protection locked="0"/>
    </xf>
    <xf numFmtId="0" fontId="56" fillId="2" borderId="5" xfId="11" applyFont="1" applyFill="1" applyBorder="1" applyAlignment="1" applyProtection="1">
      <alignment horizontal="center" vertical="center"/>
      <protection locked="0"/>
    </xf>
    <xf numFmtId="0" fontId="56" fillId="2" borderId="39" xfId="11" applyFont="1" applyFill="1" applyBorder="1" applyAlignment="1" applyProtection="1">
      <alignment horizontal="center" vertical="center"/>
      <protection locked="0"/>
    </xf>
    <xf numFmtId="0" fontId="56" fillId="2" borderId="6" xfId="11" applyFont="1" applyFill="1" applyBorder="1" applyAlignment="1" applyProtection="1">
      <alignment horizontal="center" vertical="center"/>
      <protection locked="0"/>
    </xf>
    <xf numFmtId="0" fontId="56" fillId="2" borderId="8" xfId="11" applyFont="1" applyFill="1" applyBorder="1" applyAlignment="1" applyProtection="1">
      <alignment horizontal="center" vertical="center"/>
      <protection locked="0"/>
    </xf>
    <xf numFmtId="0" fontId="56" fillId="2" borderId="14" xfId="11" applyFont="1" applyFill="1" applyBorder="1" applyAlignment="1" applyProtection="1">
      <alignment horizontal="center" vertical="center" wrapText="1"/>
      <protection locked="0"/>
    </xf>
    <xf numFmtId="0" fontId="56" fillId="3" borderId="9" xfId="11" applyFont="1" applyFill="1" applyBorder="1" applyAlignment="1" applyProtection="1">
      <alignment horizontal="center" vertical="center" wrapText="1"/>
      <protection locked="0"/>
    </xf>
    <xf numFmtId="0" fontId="56" fillId="3" borderId="10" xfId="11" applyFont="1" applyFill="1" applyBorder="1" applyAlignment="1" applyProtection="1">
      <alignment horizontal="center" vertical="center" wrapText="1"/>
      <protection locked="0"/>
    </xf>
    <xf numFmtId="0" fontId="56" fillId="2" borderId="11" xfId="11" applyFont="1" applyFill="1" applyBorder="1" applyAlignment="1" applyProtection="1">
      <alignment horizontal="center" vertical="center" shrinkToFit="1"/>
      <protection locked="0"/>
    </xf>
    <xf numFmtId="0" fontId="56" fillId="3" borderId="12" xfId="11" applyFont="1" applyFill="1" applyBorder="1" applyAlignment="1" applyProtection="1">
      <alignment horizontal="center" vertical="center" shrinkToFit="1"/>
      <protection locked="0"/>
    </xf>
    <xf numFmtId="0" fontId="56" fillId="3" borderId="13" xfId="11" applyFont="1" applyFill="1" applyBorder="1" applyAlignment="1" applyProtection="1">
      <alignment horizontal="center" vertical="center" shrinkToFit="1"/>
      <protection locked="0"/>
    </xf>
    <xf numFmtId="0" fontId="56" fillId="3" borderId="11" xfId="11" applyFont="1" applyFill="1" applyBorder="1" applyAlignment="1" applyProtection="1">
      <alignment horizontal="center" vertical="center" shrinkToFit="1"/>
      <protection locked="0"/>
    </xf>
    <xf numFmtId="0" fontId="56" fillId="4" borderId="1" xfId="11" applyFont="1" applyFill="1" applyBorder="1" applyAlignment="1" applyProtection="1">
      <alignment horizontal="center" vertical="center" wrapText="1"/>
      <protection locked="0"/>
    </xf>
    <xf numFmtId="0" fontId="56" fillId="4" borderId="2" xfId="11" applyFont="1" applyFill="1" applyBorder="1" applyAlignment="1" applyProtection="1">
      <alignment horizontal="center" vertical="center" wrapText="1"/>
      <protection locked="0"/>
    </xf>
    <xf numFmtId="0" fontId="56" fillId="4" borderId="102" xfId="11" applyFont="1" applyFill="1" applyBorder="1" applyAlignment="1" applyProtection="1">
      <alignment horizontal="center" vertical="center" wrapText="1"/>
      <protection locked="0"/>
    </xf>
    <xf numFmtId="0" fontId="56" fillId="4" borderId="4" xfId="11" applyFont="1" applyFill="1" applyBorder="1" applyAlignment="1" applyProtection="1">
      <alignment horizontal="center" vertical="center" wrapText="1"/>
      <protection locked="0"/>
    </xf>
    <xf numFmtId="0" fontId="56" fillId="4" borderId="0" xfId="11" applyFont="1" applyFill="1" applyBorder="1" applyAlignment="1" applyProtection="1">
      <alignment horizontal="center" vertical="center" wrapText="1"/>
      <protection locked="0"/>
    </xf>
    <xf numFmtId="0" fontId="56" fillId="4" borderId="38" xfId="11" applyFont="1" applyFill="1" applyBorder="1" applyAlignment="1" applyProtection="1">
      <alignment horizontal="center" vertical="center" wrapText="1"/>
      <protection locked="0"/>
    </xf>
    <xf numFmtId="0" fontId="56" fillId="4" borderId="7" xfId="11" applyFont="1" applyFill="1" applyBorder="1" applyAlignment="1" applyProtection="1">
      <alignment horizontal="center" vertical="center" wrapText="1"/>
      <protection locked="0"/>
    </xf>
    <xf numFmtId="0" fontId="56" fillId="4" borderId="6" xfId="11" applyFont="1" applyFill="1" applyBorder="1" applyAlignment="1" applyProtection="1">
      <alignment horizontal="center" vertical="center" wrapText="1"/>
      <protection locked="0"/>
    </xf>
    <xf numFmtId="0" fontId="56" fillId="4" borderId="40" xfId="11" applyFont="1" applyFill="1" applyBorder="1" applyAlignment="1" applyProtection="1">
      <alignment horizontal="center" vertical="center" wrapText="1"/>
      <protection locked="0"/>
    </xf>
    <xf numFmtId="0" fontId="63" fillId="0" borderId="103" xfId="11" applyFont="1" applyFill="1" applyBorder="1" applyAlignment="1">
      <alignment horizontal="center" vertical="center" wrapText="1"/>
    </xf>
    <xf numFmtId="0" fontId="63" fillId="0" borderId="104" xfId="11" applyFont="1" applyFill="1" applyBorder="1" applyAlignment="1">
      <alignment horizontal="center" vertical="center" wrapText="1"/>
    </xf>
    <xf numFmtId="0" fontId="63" fillId="0" borderId="105" xfId="11" applyFont="1" applyFill="1" applyBorder="1" applyAlignment="1">
      <alignment horizontal="center" vertical="center" wrapText="1"/>
    </xf>
    <xf numFmtId="177" fontId="56" fillId="5" borderId="87" xfId="11" applyNumberFormat="1" applyFont="1" applyFill="1" applyBorder="1" applyAlignment="1">
      <alignment horizontal="center" vertical="center" wrapText="1"/>
    </xf>
    <xf numFmtId="177" fontId="56" fillId="5" borderId="88" xfId="11" applyNumberFormat="1" applyFont="1" applyFill="1" applyBorder="1" applyAlignment="1">
      <alignment horizontal="center" vertical="center" wrapText="1"/>
    </xf>
    <xf numFmtId="177" fontId="56" fillId="5" borderId="89" xfId="11" applyNumberFormat="1" applyFont="1" applyFill="1" applyBorder="1" applyAlignment="1">
      <alignment horizontal="center" vertical="center" wrapText="1"/>
    </xf>
    <xf numFmtId="177" fontId="56" fillId="5" borderId="90" xfId="11" applyNumberFormat="1" applyFont="1" applyFill="1" applyBorder="1" applyAlignment="1">
      <alignment horizontal="center" vertical="center" wrapText="1"/>
    </xf>
    <xf numFmtId="0" fontId="56" fillId="4" borderId="31" xfId="11" applyFont="1" applyFill="1" applyBorder="1" applyAlignment="1" applyProtection="1">
      <alignment horizontal="left" vertical="center" wrapText="1"/>
      <protection locked="0"/>
    </xf>
    <xf numFmtId="0" fontId="56" fillId="4" borderId="52" xfId="11" applyFont="1" applyFill="1" applyBorder="1" applyAlignment="1" applyProtection="1">
      <alignment horizontal="left" vertical="center" wrapText="1"/>
      <protection locked="0"/>
    </xf>
    <xf numFmtId="0" fontId="56" fillId="4" borderId="32" xfId="11" applyFont="1" applyFill="1" applyBorder="1" applyAlignment="1" applyProtection="1">
      <alignment horizontal="left" vertical="center" wrapText="1"/>
      <protection locked="0"/>
    </xf>
    <xf numFmtId="0" fontId="56" fillId="0" borderId="25" xfId="11" applyFont="1" applyBorder="1" applyAlignment="1">
      <alignment horizontal="center" vertical="center" shrinkToFit="1"/>
    </xf>
    <xf numFmtId="0" fontId="56" fillId="2" borderId="31" xfId="11" applyFont="1" applyFill="1" applyBorder="1" applyAlignment="1" applyProtection="1">
      <alignment horizontal="center" vertical="center"/>
      <protection locked="0"/>
    </xf>
    <xf numFmtId="0" fontId="56" fillId="2" borderId="52" xfId="11" applyFont="1" applyFill="1" applyBorder="1" applyAlignment="1" applyProtection="1">
      <alignment horizontal="center" vertical="center"/>
      <protection locked="0"/>
    </xf>
    <xf numFmtId="0" fontId="56" fillId="2" borderId="23" xfId="11" applyFont="1" applyFill="1" applyBorder="1" applyAlignment="1" applyProtection="1">
      <alignment horizontal="center" vertical="center"/>
      <protection locked="0"/>
    </xf>
    <xf numFmtId="0" fontId="56" fillId="2" borderId="55" xfId="11" applyFont="1" applyFill="1" applyBorder="1" applyAlignment="1" applyProtection="1">
      <alignment horizontal="center" vertical="center" wrapText="1"/>
      <protection locked="0"/>
    </xf>
    <xf numFmtId="0" fontId="56" fillId="2" borderId="27" xfId="11" applyFont="1" applyFill="1" applyBorder="1" applyAlignment="1" applyProtection="1">
      <alignment horizontal="center" vertical="center" shrinkToFit="1"/>
      <protection locked="0"/>
    </xf>
    <xf numFmtId="0" fontId="56" fillId="3" borderId="29" xfId="11" applyFont="1" applyFill="1" applyBorder="1" applyAlignment="1" applyProtection="1">
      <alignment horizontal="center" vertical="center" shrinkToFit="1"/>
      <protection locked="0"/>
    </xf>
    <xf numFmtId="0" fontId="56" fillId="3" borderId="21" xfId="11" applyFont="1" applyFill="1" applyBorder="1" applyAlignment="1" applyProtection="1">
      <alignment horizontal="center" vertical="center" shrinkToFit="1"/>
      <protection locked="0"/>
    </xf>
    <xf numFmtId="0" fontId="56" fillId="4" borderId="22" xfId="11" applyFont="1" applyFill="1" applyBorder="1" applyAlignment="1" applyProtection="1">
      <alignment horizontal="center" vertical="center" wrapText="1"/>
      <protection locked="0"/>
    </xf>
    <xf numFmtId="0" fontId="56" fillId="4" borderId="52" xfId="11" applyFont="1" applyFill="1" applyBorder="1" applyAlignment="1" applyProtection="1">
      <alignment horizontal="center" vertical="center" wrapText="1"/>
      <protection locked="0"/>
    </xf>
    <xf numFmtId="0" fontId="56" fillId="4" borderId="32" xfId="11" applyFont="1" applyFill="1" applyBorder="1" applyAlignment="1" applyProtection="1">
      <alignment horizontal="center" vertical="center" wrapText="1"/>
      <protection locked="0"/>
    </xf>
    <xf numFmtId="0" fontId="63" fillId="0" borderId="84" xfId="11" applyFont="1" applyFill="1" applyBorder="1" applyAlignment="1">
      <alignment horizontal="center" vertical="center" wrapText="1"/>
    </xf>
    <xf numFmtId="0" fontId="63" fillId="0" borderId="85" xfId="11" applyFont="1" applyFill="1" applyBorder="1" applyAlignment="1">
      <alignment horizontal="center" vertical="center" wrapText="1"/>
    </xf>
    <xf numFmtId="0" fontId="63" fillId="0" borderId="86" xfId="11" applyFont="1" applyFill="1" applyBorder="1" applyAlignment="1">
      <alignment horizontal="center" vertical="center" wrapText="1"/>
    </xf>
    <xf numFmtId="0" fontId="56" fillId="2" borderId="101" xfId="11" applyFont="1" applyFill="1" applyBorder="1" applyAlignment="1" applyProtection="1">
      <alignment horizontal="center" vertical="center" shrinkToFit="1"/>
      <protection locked="0"/>
    </xf>
    <xf numFmtId="0" fontId="56" fillId="2" borderId="2" xfId="11" applyFont="1" applyFill="1" applyBorder="1" applyAlignment="1" applyProtection="1">
      <alignment horizontal="center" vertical="center" shrinkToFit="1"/>
      <protection locked="0"/>
    </xf>
    <xf numFmtId="0" fontId="56" fillId="2" borderId="3" xfId="11" applyFont="1" applyFill="1" applyBorder="1" applyAlignment="1" applyProtection="1">
      <alignment horizontal="center" vertical="center" shrinkToFit="1"/>
      <protection locked="0"/>
    </xf>
    <xf numFmtId="0" fontId="56" fillId="2" borderId="37" xfId="11" applyFont="1" applyFill="1" applyBorder="1" applyAlignment="1" applyProtection="1">
      <alignment horizontal="center" vertical="center" shrinkToFit="1"/>
      <protection locked="0"/>
    </xf>
    <xf numFmtId="0" fontId="56" fillId="2" borderId="0" xfId="11" applyFont="1" applyFill="1" applyBorder="1" applyAlignment="1" applyProtection="1">
      <alignment horizontal="center" vertical="center" shrinkToFit="1"/>
      <protection locked="0"/>
    </xf>
    <xf numFmtId="0" fontId="56" fillId="2" borderId="5" xfId="11" applyFont="1" applyFill="1" applyBorder="1" applyAlignment="1" applyProtection="1">
      <alignment horizontal="center" vertical="center" shrinkToFit="1"/>
      <protection locked="0"/>
    </xf>
    <xf numFmtId="0" fontId="56" fillId="2" borderId="39" xfId="11" applyFont="1" applyFill="1" applyBorder="1" applyAlignment="1" applyProtection="1">
      <alignment horizontal="center" vertical="center" shrinkToFit="1"/>
      <protection locked="0"/>
    </xf>
    <xf numFmtId="0" fontId="56" fillId="2" borderId="6" xfId="11" applyFont="1" applyFill="1" applyBorder="1" applyAlignment="1" applyProtection="1">
      <alignment horizontal="center" vertical="center" shrinkToFit="1"/>
      <protection locked="0"/>
    </xf>
    <xf numFmtId="0" fontId="56" fillId="2" borderId="8" xfId="11" applyFont="1" applyFill="1" applyBorder="1" applyAlignment="1" applyProtection="1">
      <alignment horizontal="center" vertical="center" shrinkToFit="1"/>
      <protection locked="0"/>
    </xf>
    <xf numFmtId="0" fontId="56" fillId="4" borderId="101" xfId="11" applyFont="1" applyFill="1" applyBorder="1" applyAlignment="1" applyProtection="1">
      <alignment horizontal="center" vertical="center" wrapText="1"/>
      <protection locked="0"/>
    </xf>
    <xf numFmtId="0" fontId="56" fillId="4" borderId="37" xfId="11" applyFont="1" applyFill="1" applyBorder="1" applyAlignment="1" applyProtection="1">
      <alignment horizontal="center" vertical="center" wrapText="1"/>
      <protection locked="0"/>
    </xf>
    <xf numFmtId="0" fontId="56" fillId="4" borderId="39" xfId="11" applyFont="1" applyFill="1" applyBorder="1" applyAlignment="1" applyProtection="1">
      <alignment horizontal="center" vertical="center" wrapText="1"/>
      <protection locked="0"/>
    </xf>
    <xf numFmtId="177" fontId="56" fillId="5" borderId="132" xfId="11" applyNumberFormat="1" applyFont="1" applyFill="1" applyBorder="1" applyAlignment="1">
      <alignment horizontal="center" vertical="center" wrapText="1"/>
    </xf>
    <xf numFmtId="177" fontId="56" fillId="5" borderId="133" xfId="11" applyNumberFormat="1" applyFont="1" applyFill="1" applyBorder="1" applyAlignment="1">
      <alignment horizontal="center" vertical="center" wrapText="1"/>
    </xf>
    <xf numFmtId="177" fontId="56" fillId="5" borderId="134" xfId="11" applyNumberFormat="1" applyFont="1" applyFill="1" applyBorder="1" applyAlignment="1">
      <alignment horizontal="center" vertical="center" wrapText="1"/>
    </xf>
    <xf numFmtId="177" fontId="56" fillId="5" borderId="135" xfId="11" applyNumberFormat="1" applyFont="1" applyFill="1" applyBorder="1" applyAlignment="1">
      <alignment horizontal="center" vertical="center" wrapText="1"/>
    </xf>
    <xf numFmtId="0" fontId="56" fillId="0" borderId="43" xfId="11" applyFont="1" applyBorder="1" applyAlignment="1">
      <alignment horizontal="center" vertical="center" shrinkToFit="1"/>
    </xf>
    <xf numFmtId="0" fontId="56" fillId="2" borderId="9" xfId="11" applyFont="1" applyFill="1" applyBorder="1" applyAlignment="1" applyProtection="1">
      <alignment horizontal="center" vertical="center" wrapText="1"/>
      <protection locked="0"/>
    </xf>
    <xf numFmtId="0" fontId="56" fillId="2" borderId="7" xfId="11" applyFont="1" applyFill="1" applyBorder="1" applyAlignment="1" applyProtection="1">
      <alignment horizontal="center" vertical="center" shrinkToFit="1"/>
      <protection locked="0"/>
    </xf>
    <xf numFmtId="0" fontId="56" fillId="3" borderId="6" xfId="11" applyFont="1" applyFill="1" applyBorder="1" applyAlignment="1" applyProtection="1">
      <alignment horizontal="center" vertical="center" shrinkToFit="1"/>
      <protection locked="0"/>
    </xf>
    <xf numFmtId="0" fontId="56" fillId="3" borderId="8" xfId="11" applyFont="1" applyFill="1" applyBorder="1" applyAlignment="1" applyProtection="1">
      <alignment horizontal="center" vertical="center" shrinkToFit="1"/>
      <protection locked="0"/>
    </xf>
    <xf numFmtId="0" fontId="63" fillId="0" borderId="129" xfId="11" applyFont="1" applyFill="1" applyBorder="1" applyAlignment="1">
      <alignment horizontal="center" vertical="center" wrapText="1"/>
    </xf>
    <xf numFmtId="0" fontId="63" fillId="0" borderId="130" xfId="11" applyFont="1" applyFill="1" applyBorder="1" applyAlignment="1">
      <alignment horizontal="center" vertical="center" wrapText="1"/>
    </xf>
    <xf numFmtId="0" fontId="63" fillId="0" borderId="131" xfId="11" applyFont="1" applyFill="1" applyBorder="1" applyAlignment="1">
      <alignment horizontal="center" vertical="center" wrapText="1"/>
    </xf>
    <xf numFmtId="0" fontId="59" fillId="0" borderId="61" xfId="11" applyFont="1" applyFill="1" applyBorder="1" applyAlignment="1">
      <alignment horizontal="left" vertical="center" wrapText="1"/>
    </xf>
    <xf numFmtId="0" fontId="59" fillId="0" borderId="125" xfId="11" applyFont="1" applyFill="1" applyBorder="1" applyAlignment="1">
      <alignment horizontal="left" vertical="center" wrapText="1"/>
    </xf>
    <xf numFmtId="0" fontId="59" fillId="0" borderId="6" xfId="11" applyFont="1" applyBorder="1" applyAlignment="1">
      <alignment horizontal="center" vertical="center"/>
    </xf>
    <xf numFmtId="0" fontId="59" fillId="0" borderId="40" xfId="11" applyFont="1" applyBorder="1" applyAlignment="1">
      <alignment horizontal="center" vertical="center"/>
    </xf>
    <xf numFmtId="0" fontId="59" fillId="0" borderId="12" xfId="11" applyFont="1" applyBorder="1" applyAlignment="1">
      <alignment horizontal="center" vertical="center"/>
    </xf>
    <xf numFmtId="0" fontId="59" fillId="0" borderId="36" xfId="11" applyFont="1" applyBorder="1" applyAlignment="1">
      <alignment horizontal="center" vertical="center"/>
    </xf>
    <xf numFmtId="0" fontId="59" fillId="4" borderId="61" xfId="11" applyFont="1" applyFill="1" applyBorder="1" applyAlignment="1" applyProtection="1">
      <alignment horizontal="center" vertical="center"/>
      <protection locked="0"/>
    </xf>
    <xf numFmtId="0" fontId="59" fillId="4" borderId="125" xfId="11" applyFont="1" applyFill="1" applyBorder="1" applyAlignment="1" applyProtection="1">
      <alignment horizontal="center" vertical="center"/>
      <protection locked="0"/>
    </xf>
    <xf numFmtId="0" fontId="59" fillId="0" borderId="29" xfId="11" applyFont="1" applyFill="1" applyBorder="1" applyAlignment="1">
      <alignment horizontal="left" vertical="center" wrapText="1"/>
    </xf>
    <xf numFmtId="0" fontId="59" fillId="0" borderId="30" xfId="11" applyFont="1" applyFill="1" applyBorder="1" applyAlignment="1">
      <alignment horizontal="left" vertical="center" wrapText="1"/>
    </xf>
    <xf numFmtId="177" fontId="59" fillId="5" borderId="28" xfId="11" applyNumberFormat="1" applyFont="1" applyFill="1" applyBorder="1" applyAlignment="1">
      <alignment horizontal="center" vertical="center" wrapText="1"/>
    </xf>
    <xf numFmtId="177" fontId="59" fillId="5" borderId="21" xfId="11" applyNumberFormat="1" applyFont="1" applyFill="1" applyBorder="1" applyAlignment="1">
      <alignment horizontal="center" vertical="center" wrapText="1"/>
    </xf>
    <xf numFmtId="177" fontId="59" fillId="5" borderId="27" xfId="11" applyNumberFormat="1" applyFont="1" applyFill="1" applyBorder="1" applyAlignment="1">
      <alignment horizontal="center" vertical="center" wrapText="1"/>
    </xf>
    <xf numFmtId="177" fontId="59" fillId="5" borderId="30" xfId="11" applyNumberFormat="1" applyFont="1" applyFill="1" applyBorder="1" applyAlignment="1">
      <alignment horizontal="center" vertical="center" wrapText="1"/>
    </xf>
    <xf numFmtId="0" fontId="60" fillId="0" borderId="115" xfId="11" applyFont="1" applyBorder="1" applyAlignment="1">
      <alignment horizontal="center" vertical="center" wrapText="1"/>
    </xf>
    <xf numFmtId="0" fontId="60" fillId="0" borderId="116" xfId="11" applyFont="1" applyBorder="1" applyAlignment="1">
      <alignment horizontal="center" vertical="center" wrapText="1"/>
    </xf>
    <xf numFmtId="0" fontId="60" fillId="0" borderId="117" xfId="11" applyFont="1" applyBorder="1" applyAlignment="1">
      <alignment horizontal="center" vertical="center" wrapText="1"/>
    </xf>
    <xf numFmtId="0" fontId="60" fillId="0" borderId="118" xfId="11" applyFont="1" applyBorder="1" applyAlignment="1">
      <alignment horizontal="center" vertical="center" wrapText="1"/>
    </xf>
    <xf numFmtId="0" fontId="60" fillId="0" borderId="119" xfId="11" applyFont="1" applyBorder="1" applyAlignment="1">
      <alignment horizontal="center" vertical="center" wrapText="1"/>
    </xf>
    <xf numFmtId="0" fontId="60" fillId="0" borderId="120" xfId="11" applyFont="1" applyBorder="1" applyAlignment="1">
      <alignment horizontal="center" vertical="center" wrapText="1"/>
    </xf>
    <xf numFmtId="0" fontId="60" fillId="0" borderId="126" xfId="11" applyFont="1" applyBorder="1" applyAlignment="1">
      <alignment horizontal="center" vertical="center" wrapText="1"/>
    </xf>
    <xf numFmtId="0" fontId="60" fillId="0" borderId="127" xfId="11" applyFont="1" applyBorder="1" applyAlignment="1">
      <alignment horizontal="center" vertical="center" wrapText="1"/>
    </xf>
    <xf numFmtId="0" fontId="60" fillId="0" borderId="128" xfId="11" applyFont="1" applyBorder="1" applyAlignment="1">
      <alignment horizontal="center" vertical="center" wrapText="1"/>
    </xf>
    <xf numFmtId="0" fontId="59" fillId="0" borderId="12" xfId="11" applyFont="1" applyFill="1" applyBorder="1" applyAlignment="1">
      <alignment horizontal="left" vertical="center" wrapText="1"/>
    </xf>
    <xf numFmtId="0" fontId="59" fillId="0" borderId="36" xfId="11" applyFont="1" applyFill="1" applyBorder="1" applyAlignment="1">
      <alignment horizontal="left" vertical="center" wrapText="1"/>
    </xf>
    <xf numFmtId="177" fontId="59" fillId="5" borderId="101" xfId="11" applyNumberFormat="1" applyFont="1" applyFill="1" applyBorder="1" applyAlignment="1">
      <alignment horizontal="center" vertical="center" wrapText="1"/>
    </xf>
    <xf numFmtId="177" fontId="59" fillId="5" borderId="3" xfId="11" applyNumberFormat="1" applyFont="1" applyFill="1" applyBorder="1" applyAlignment="1">
      <alignment horizontal="center" vertical="center" wrapText="1"/>
    </xf>
    <xf numFmtId="177" fontId="59" fillId="5" borderId="1" xfId="11" applyNumberFormat="1" applyFont="1" applyFill="1" applyBorder="1" applyAlignment="1">
      <alignment horizontal="center" vertical="center" wrapText="1"/>
    </xf>
    <xf numFmtId="177" fontId="59" fillId="5" borderId="102" xfId="11" applyNumberFormat="1" applyFont="1" applyFill="1" applyBorder="1" applyAlignment="1">
      <alignment horizontal="center" vertical="center" wrapText="1"/>
    </xf>
    <xf numFmtId="177" fontId="60" fillId="5" borderId="121" xfId="11" applyNumberFormat="1" applyFont="1" applyFill="1" applyBorder="1" applyAlignment="1">
      <alignment horizontal="center" vertical="center" wrapText="1"/>
    </xf>
    <xf numFmtId="177" fontId="60" fillId="5" borderId="122" xfId="11" applyNumberFormat="1" applyFont="1" applyFill="1" applyBorder="1" applyAlignment="1">
      <alignment horizontal="center" vertical="center" wrapText="1"/>
    </xf>
    <xf numFmtId="177" fontId="60" fillId="5" borderId="123" xfId="11" applyNumberFormat="1" applyFont="1" applyFill="1" applyBorder="1" applyAlignment="1">
      <alignment horizontal="center" vertical="center" wrapText="1"/>
    </xf>
    <xf numFmtId="177" fontId="60" fillId="5" borderId="118" xfId="11" applyNumberFormat="1" applyFont="1" applyFill="1" applyBorder="1" applyAlignment="1">
      <alignment horizontal="center" vertical="center" wrapText="1"/>
    </xf>
    <xf numFmtId="177" fontId="60" fillId="5" borderId="119" xfId="11" applyNumberFormat="1" applyFont="1" applyFill="1" applyBorder="1" applyAlignment="1">
      <alignment horizontal="center" vertical="center" wrapText="1"/>
    </xf>
    <xf numFmtId="177" fontId="60" fillId="5" borderId="120" xfId="11" applyNumberFormat="1" applyFont="1" applyFill="1" applyBorder="1" applyAlignment="1">
      <alignment horizontal="center" vertical="center" wrapText="1"/>
    </xf>
    <xf numFmtId="177" fontId="60" fillId="5" borderId="126" xfId="11" applyNumberFormat="1" applyFont="1" applyFill="1" applyBorder="1" applyAlignment="1">
      <alignment horizontal="center" vertical="center" wrapText="1"/>
    </xf>
    <xf numFmtId="177" fontId="60" fillId="5" borderId="127" xfId="11" applyNumberFormat="1" applyFont="1" applyFill="1" applyBorder="1" applyAlignment="1">
      <alignment horizontal="center" vertical="center" wrapText="1"/>
    </xf>
    <xf numFmtId="177" fontId="60" fillId="5" borderId="128" xfId="11" applyNumberFormat="1" applyFont="1" applyFill="1" applyBorder="1" applyAlignment="1">
      <alignment horizontal="center" vertical="center" wrapText="1"/>
    </xf>
    <xf numFmtId="0" fontId="73" fillId="5" borderId="15" xfId="11" applyFont="1" applyFill="1" applyBorder="1" applyAlignment="1" applyProtection="1">
      <alignment horizontal="center" vertical="center"/>
    </xf>
    <xf numFmtId="0" fontId="44" fillId="0" borderId="71" xfId="7" applyFont="1" applyBorder="1" applyAlignment="1">
      <alignment horizontal="left" vertical="center"/>
    </xf>
    <xf numFmtId="0" fontId="44" fillId="0" borderId="72" xfId="7" applyFont="1" applyBorder="1" applyAlignment="1">
      <alignment horizontal="left" vertical="center"/>
    </xf>
    <xf numFmtId="0" fontId="44" fillId="0" borderId="79" xfId="7" applyFont="1" applyBorder="1" applyAlignment="1">
      <alignment horizontal="left" vertical="center" wrapText="1"/>
    </xf>
    <xf numFmtId="0" fontId="44" fillId="0" borderId="80" xfId="7" applyFont="1" applyBorder="1" applyAlignment="1">
      <alignment horizontal="left" vertical="center" wrapText="1"/>
    </xf>
    <xf numFmtId="0" fontId="10" fillId="0" borderId="0" xfId="7" applyFont="1" applyBorder="1" applyAlignment="1">
      <alignment horizontal="left"/>
    </xf>
    <xf numFmtId="0" fontId="38" fillId="0" borderId="0" xfId="7" applyFont="1" applyBorder="1" applyAlignment="1">
      <alignment horizontal="left"/>
    </xf>
    <xf numFmtId="0" fontId="44" fillId="0" borderId="62" xfId="7" applyFont="1" applyBorder="1" applyAlignment="1">
      <alignment horizontal="center" vertical="center"/>
    </xf>
    <xf numFmtId="0" fontId="44" fillId="0" borderId="63" xfId="7" applyFont="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50" fillId="0" borderId="0" xfId="0" applyFont="1" applyAlignment="1">
      <alignment horizontal="left" vertical="center"/>
    </xf>
    <xf numFmtId="0" fontId="47" fillId="0" borderId="0" xfId="0" applyFont="1" applyAlignment="1">
      <alignment horizontal="center" vertical="center"/>
    </xf>
    <xf numFmtId="0" fontId="77" fillId="5" borderId="16" xfId="11" applyFont="1" applyFill="1" applyBorder="1" applyAlignment="1">
      <alignment horizontal="center" vertical="center"/>
    </xf>
    <xf numFmtId="0" fontId="77" fillId="5" borderId="17" xfId="11" applyFont="1" applyFill="1" applyBorder="1" applyAlignment="1">
      <alignment horizontal="center" vertical="center"/>
    </xf>
    <xf numFmtId="0" fontId="77" fillId="5" borderId="18" xfId="11" applyFont="1" applyFill="1" applyBorder="1" applyAlignment="1">
      <alignment horizontal="center" vertical="center"/>
    </xf>
  </cellXfs>
  <cellStyles count="13">
    <cellStyle name="Excel Built-in Explanatory Text" xfId="7" xr:uid="{732BBAF3-C7FF-4C25-8D2A-6F100E56F384}"/>
    <cellStyle name="ハイパーリンク" xfId="3" builtinId="8"/>
    <cellStyle name="ハイパーリンク 2" xfId="4" xr:uid="{EC734785-0A94-4898-85BE-A433B385809E}"/>
    <cellStyle name="桁区切り 2" xfId="10" xr:uid="{56593E17-2732-409A-A417-03053FAA3373}"/>
    <cellStyle name="桁区切り 3" xfId="12" xr:uid="{55565FC9-365B-4564-BCE0-2DB04C99A2DB}"/>
    <cellStyle name="標準" xfId="0" builtinId="0"/>
    <cellStyle name="標準 2" xfId="1" xr:uid="{00000000-0005-0000-0000-000001000000}"/>
    <cellStyle name="標準 2 2" xfId="5" xr:uid="{A8A65724-E732-4FA1-828D-BB645FFFC530}"/>
    <cellStyle name="標準 3" xfId="6" xr:uid="{F3FE08D1-29C0-4372-B403-59B9459DA7F5}"/>
    <cellStyle name="標準 4" xfId="8" xr:uid="{E7902378-25DE-429E-9022-EC9331318DE8}"/>
    <cellStyle name="標準 5" xfId="9" xr:uid="{3B3423FA-5994-4AEF-BED2-344DBFD6CCDA}"/>
    <cellStyle name="標準 6" xfId="11" xr:uid="{99DB689E-2031-4A7D-8A95-86CBE2A24B90}"/>
    <cellStyle name="標準_Book1" xfId="2" xr:uid="{00000000-0005-0000-0000-000002000000}"/>
  </cellStyles>
  <dxfs count="210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779</xdr:row>
          <xdr:rowOff>523875</xdr:rowOff>
        </xdr:from>
        <xdr:to>
          <xdr:col>4</xdr:col>
          <xdr:colOff>619125</xdr:colOff>
          <xdr:row>780</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780</xdr:row>
          <xdr:rowOff>1228725</xdr:rowOff>
        </xdr:from>
        <xdr:to>
          <xdr:col>4</xdr:col>
          <xdr:colOff>619125</xdr:colOff>
          <xdr:row>781</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781</xdr:row>
          <xdr:rowOff>723900</xdr:rowOff>
        </xdr:from>
        <xdr:to>
          <xdr:col>4</xdr:col>
          <xdr:colOff>619125</xdr:colOff>
          <xdr:row>782</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899</xdr:row>
          <xdr:rowOff>523875</xdr:rowOff>
        </xdr:from>
        <xdr:to>
          <xdr:col>7</xdr:col>
          <xdr:colOff>85725</xdr:colOff>
          <xdr:row>900</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900</xdr:row>
          <xdr:rowOff>466725</xdr:rowOff>
        </xdr:from>
        <xdr:to>
          <xdr:col>7</xdr:col>
          <xdr:colOff>95250</xdr:colOff>
          <xdr:row>900</xdr:row>
          <xdr:rowOff>695325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900</xdr:row>
          <xdr:rowOff>295275</xdr:rowOff>
        </xdr:from>
        <xdr:to>
          <xdr:col>7</xdr:col>
          <xdr:colOff>85725</xdr:colOff>
          <xdr:row>900</xdr:row>
          <xdr:rowOff>523875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900</xdr:row>
          <xdr:rowOff>638175</xdr:rowOff>
        </xdr:from>
        <xdr:to>
          <xdr:col>7</xdr:col>
          <xdr:colOff>95250</xdr:colOff>
          <xdr:row>900</xdr:row>
          <xdr:rowOff>876300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1637</xdr:row>
          <xdr:rowOff>1819275</xdr:rowOff>
        </xdr:from>
        <xdr:to>
          <xdr:col>7</xdr:col>
          <xdr:colOff>142875</xdr:colOff>
          <xdr:row>1637</xdr:row>
          <xdr:rowOff>2047875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1637</xdr:row>
          <xdr:rowOff>1647825</xdr:rowOff>
        </xdr:from>
        <xdr:to>
          <xdr:col>7</xdr:col>
          <xdr:colOff>142875</xdr:colOff>
          <xdr:row>1637</xdr:row>
          <xdr:rowOff>1895475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1637</xdr:row>
          <xdr:rowOff>1476375</xdr:rowOff>
        </xdr:from>
        <xdr:to>
          <xdr:col>7</xdr:col>
          <xdr:colOff>142875</xdr:colOff>
          <xdr:row>1637</xdr:row>
          <xdr:rowOff>1714500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1637</xdr:row>
          <xdr:rowOff>1133475</xdr:rowOff>
        </xdr:from>
        <xdr:to>
          <xdr:col>7</xdr:col>
          <xdr:colOff>152400</xdr:colOff>
          <xdr:row>1637</xdr:row>
          <xdr:rowOff>1371600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1637</xdr:row>
          <xdr:rowOff>647700</xdr:rowOff>
        </xdr:from>
        <xdr:to>
          <xdr:col>7</xdr:col>
          <xdr:colOff>152400</xdr:colOff>
          <xdr:row>1637</xdr:row>
          <xdr:rowOff>885825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1637</xdr:row>
          <xdr:rowOff>304800</xdr:rowOff>
        </xdr:from>
        <xdr:to>
          <xdr:col>7</xdr:col>
          <xdr:colOff>152400</xdr:colOff>
          <xdr:row>1637</xdr:row>
          <xdr:rowOff>542925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1535</xdr:row>
          <xdr:rowOff>161925</xdr:rowOff>
        </xdr:from>
        <xdr:to>
          <xdr:col>7</xdr:col>
          <xdr:colOff>142875</xdr:colOff>
          <xdr:row>1535</xdr:row>
          <xdr:rowOff>390525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1535</xdr:row>
          <xdr:rowOff>161925</xdr:rowOff>
        </xdr:from>
        <xdr:to>
          <xdr:col>7</xdr:col>
          <xdr:colOff>142875</xdr:colOff>
          <xdr:row>1535</xdr:row>
          <xdr:rowOff>390525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1536</xdr:row>
          <xdr:rowOff>161925</xdr:rowOff>
        </xdr:from>
        <xdr:to>
          <xdr:col>7</xdr:col>
          <xdr:colOff>142875</xdr:colOff>
          <xdr:row>1536</xdr:row>
          <xdr:rowOff>390525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1536</xdr:row>
          <xdr:rowOff>161925</xdr:rowOff>
        </xdr:from>
        <xdr:to>
          <xdr:col>7</xdr:col>
          <xdr:colOff>142875</xdr:colOff>
          <xdr:row>1536</xdr:row>
          <xdr:rowOff>390525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1538</xdr:row>
          <xdr:rowOff>161925</xdr:rowOff>
        </xdr:from>
        <xdr:to>
          <xdr:col>7</xdr:col>
          <xdr:colOff>142875</xdr:colOff>
          <xdr:row>1538</xdr:row>
          <xdr:rowOff>390525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1538</xdr:row>
          <xdr:rowOff>161925</xdr:rowOff>
        </xdr:from>
        <xdr:to>
          <xdr:col>7</xdr:col>
          <xdr:colOff>142875</xdr:colOff>
          <xdr:row>1538</xdr:row>
          <xdr:rowOff>390525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1537</xdr:row>
          <xdr:rowOff>161925</xdr:rowOff>
        </xdr:from>
        <xdr:to>
          <xdr:col>7</xdr:col>
          <xdr:colOff>142875</xdr:colOff>
          <xdr:row>1537</xdr:row>
          <xdr:rowOff>390525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1537</xdr:row>
          <xdr:rowOff>161925</xdr:rowOff>
        </xdr:from>
        <xdr:to>
          <xdr:col>7</xdr:col>
          <xdr:colOff>142875</xdr:colOff>
          <xdr:row>1537</xdr:row>
          <xdr:rowOff>390525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1553</xdr:row>
          <xdr:rowOff>161925</xdr:rowOff>
        </xdr:from>
        <xdr:to>
          <xdr:col>7</xdr:col>
          <xdr:colOff>142875</xdr:colOff>
          <xdr:row>1553</xdr:row>
          <xdr:rowOff>390525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1553</xdr:row>
          <xdr:rowOff>161925</xdr:rowOff>
        </xdr:from>
        <xdr:to>
          <xdr:col>7</xdr:col>
          <xdr:colOff>142875</xdr:colOff>
          <xdr:row>1553</xdr:row>
          <xdr:rowOff>390525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1540</xdr:row>
          <xdr:rowOff>161925</xdr:rowOff>
        </xdr:from>
        <xdr:to>
          <xdr:col>7</xdr:col>
          <xdr:colOff>142875</xdr:colOff>
          <xdr:row>1540</xdr:row>
          <xdr:rowOff>390525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1540</xdr:row>
          <xdr:rowOff>161925</xdr:rowOff>
        </xdr:from>
        <xdr:to>
          <xdr:col>7</xdr:col>
          <xdr:colOff>142875</xdr:colOff>
          <xdr:row>1540</xdr:row>
          <xdr:rowOff>390525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1540</xdr:row>
          <xdr:rowOff>161925</xdr:rowOff>
        </xdr:from>
        <xdr:to>
          <xdr:col>7</xdr:col>
          <xdr:colOff>142875</xdr:colOff>
          <xdr:row>1540</xdr:row>
          <xdr:rowOff>390525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1540</xdr:row>
          <xdr:rowOff>161925</xdr:rowOff>
        </xdr:from>
        <xdr:to>
          <xdr:col>7</xdr:col>
          <xdr:colOff>142875</xdr:colOff>
          <xdr:row>1540</xdr:row>
          <xdr:rowOff>390525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1543</xdr:row>
          <xdr:rowOff>161925</xdr:rowOff>
        </xdr:from>
        <xdr:to>
          <xdr:col>7</xdr:col>
          <xdr:colOff>142875</xdr:colOff>
          <xdr:row>1543</xdr:row>
          <xdr:rowOff>390525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1543</xdr:row>
          <xdr:rowOff>161925</xdr:rowOff>
        </xdr:from>
        <xdr:to>
          <xdr:col>7</xdr:col>
          <xdr:colOff>142875</xdr:colOff>
          <xdr:row>1543</xdr:row>
          <xdr:rowOff>390525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1543</xdr:row>
          <xdr:rowOff>161925</xdr:rowOff>
        </xdr:from>
        <xdr:to>
          <xdr:col>7</xdr:col>
          <xdr:colOff>142875</xdr:colOff>
          <xdr:row>1543</xdr:row>
          <xdr:rowOff>390525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1543</xdr:row>
          <xdr:rowOff>161925</xdr:rowOff>
        </xdr:from>
        <xdr:to>
          <xdr:col>7</xdr:col>
          <xdr:colOff>142875</xdr:colOff>
          <xdr:row>1543</xdr:row>
          <xdr:rowOff>390525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1544</xdr:row>
          <xdr:rowOff>161925</xdr:rowOff>
        </xdr:from>
        <xdr:to>
          <xdr:col>7</xdr:col>
          <xdr:colOff>142875</xdr:colOff>
          <xdr:row>1544</xdr:row>
          <xdr:rowOff>390525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1544</xdr:row>
          <xdr:rowOff>161925</xdr:rowOff>
        </xdr:from>
        <xdr:to>
          <xdr:col>7</xdr:col>
          <xdr:colOff>142875</xdr:colOff>
          <xdr:row>1544</xdr:row>
          <xdr:rowOff>390525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1544</xdr:row>
          <xdr:rowOff>161925</xdr:rowOff>
        </xdr:from>
        <xdr:to>
          <xdr:col>7</xdr:col>
          <xdr:colOff>142875</xdr:colOff>
          <xdr:row>1544</xdr:row>
          <xdr:rowOff>390525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1544</xdr:row>
          <xdr:rowOff>161925</xdr:rowOff>
        </xdr:from>
        <xdr:to>
          <xdr:col>7</xdr:col>
          <xdr:colOff>142875</xdr:colOff>
          <xdr:row>1544</xdr:row>
          <xdr:rowOff>390525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1547</xdr:row>
          <xdr:rowOff>161925</xdr:rowOff>
        </xdr:from>
        <xdr:to>
          <xdr:col>7</xdr:col>
          <xdr:colOff>142875</xdr:colOff>
          <xdr:row>1547</xdr:row>
          <xdr:rowOff>390525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1547</xdr:row>
          <xdr:rowOff>161925</xdr:rowOff>
        </xdr:from>
        <xdr:to>
          <xdr:col>7</xdr:col>
          <xdr:colOff>142875</xdr:colOff>
          <xdr:row>1547</xdr:row>
          <xdr:rowOff>390525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1547</xdr:row>
          <xdr:rowOff>161925</xdr:rowOff>
        </xdr:from>
        <xdr:to>
          <xdr:col>7</xdr:col>
          <xdr:colOff>142875</xdr:colOff>
          <xdr:row>1547</xdr:row>
          <xdr:rowOff>390525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1547</xdr:row>
          <xdr:rowOff>161925</xdr:rowOff>
        </xdr:from>
        <xdr:to>
          <xdr:col>7</xdr:col>
          <xdr:colOff>142875</xdr:colOff>
          <xdr:row>1547</xdr:row>
          <xdr:rowOff>390525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1552</xdr:row>
          <xdr:rowOff>161925</xdr:rowOff>
        </xdr:from>
        <xdr:to>
          <xdr:col>7</xdr:col>
          <xdr:colOff>142875</xdr:colOff>
          <xdr:row>1552</xdr:row>
          <xdr:rowOff>390525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1552</xdr:row>
          <xdr:rowOff>161925</xdr:rowOff>
        </xdr:from>
        <xdr:to>
          <xdr:col>7</xdr:col>
          <xdr:colOff>142875</xdr:colOff>
          <xdr:row>1552</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1552</xdr:row>
          <xdr:rowOff>161925</xdr:rowOff>
        </xdr:from>
        <xdr:to>
          <xdr:col>7</xdr:col>
          <xdr:colOff>142875</xdr:colOff>
          <xdr:row>1552</xdr:row>
          <xdr:rowOff>390525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1552</xdr:row>
          <xdr:rowOff>161925</xdr:rowOff>
        </xdr:from>
        <xdr:to>
          <xdr:col>7</xdr:col>
          <xdr:colOff>142875</xdr:colOff>
          <xdr:row>1552</xdr:row>
          <xdr:rowOff>390525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1551</xdr:row>
          <xdr:rowOff>161925</xdr:rowOff>
        </xdr:from>
        <xdr:to>
          <xdr:col>7</xdr:col>
          <xdr:colOff>142875</xdr:colOff>
          <xdr:row>1551</xdr:row>
          <xdr:rowOff>390525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1551</xdr:row>
          <xdr:rowOff>161925</xdr:rowOff>
        </xdr:from>
        <xdr:to>
          <xdr:col>7</xdr:col>
          <xdr:colOff>142875</xdr:colOff>
          <xdr:row>1551</xdr:row>
          <xdr:rowOff>390525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1551</xdr:row>
          <xdr:rowOff>161925</xdr:rowOff>
        </xdr:from>
        <xdr:to>
          <xdr:col>7</xdr:col>
          <xdr:colOff>142875</xdr:colOff>
          <xdr:row>1551</xdr:row>
          <xdr:rowOff>390525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1551</xdr:row>
          <xdr:rowOff>161925</xdr:rowOff>
        </xdr:from>
        <xdr:to>
          <xdr:col>7</xdr:col>
          <xdr:colOff>142875</xdr:colOff>
          <xdr:row>1551</xdr:row>
          <xdr:rowOff>390525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1550</xdr:row>
          <xdr:rowOff>161925</xdr:rowOff>
        </xdr:from>
        <xdr:to>
          <xdr:col>7</xdr:col>
          <xdr:colOff>142875</xdr:colOff>
          <xdr:row>1550</xdr:row>
          <xdr:rowOff>390525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1550</xdr:row>
          <xdr:rowOff>161925</xdr:rowOff>
        </xdr:from>
        <xdr:to>
          <xdr:col>7</xdr:col>
          <xdr:colOff>142875</xdr:colOff>
          <xdr:row>1550</xdr:row>
          <xdr:rowOff>390525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1550</xdr:row>
          <xdr:rowOff>161925</xdr:rowOff>
        </xdr:from>
        <xdr:to>
          <xdr:col>7</xdr:col>
          <xdr:colOff>142875</xdr:colOff>
          <xdr:row>1550</xdr:row>
          <xdr:rowOff>390525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1550</xdr:row>
          <xdr:rowOff>161925</xdr:rowOff>
        </xdr:from>
        <xdr:to>
          <xdr:col>7</xdr:col>
          <xdr:colOff>142875</xdr:colOff>
          <xdr:row>1550</xdr:row>
          <xdr:rowOff>390525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1549</xdr:row>
          <xdr:rowOff>161925</xdr:rowOff>
        </xdr:from>
        <xdr:to>
          <xdr:col>7</xdr:col>
          <xdr:colOff>142875</xdr:colOff>
          <xdr:row>1549</xdr:row>
          <xdr:rowOff>390525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1549</xdr:row>
          <xdr:rowOff>161925</xdr:rowOff>
        </xdr:from>
        <xdr:to>
          <xdr:col>7</xdr:col>
          <xdr:colOff>142875</xdr:colOff>
          <xdr:row>1549</xdr:row>
          <xdr:rowOff>390525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1549</xdr:row>
          <xdr:rowOff>161925</xdr:rowOff>
        </xdr:from>
        <xdr:to>
          <xdr:col>7</xdr:col>
          <xdr:colOff>142875</xdr:colOff>
          <xdr:row>1549</xdr:row>
          <xdr:rowOff>390525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1549</xdr:row>
          <xdr:rowOff>161925</xdr:rowOff>
        </xdr:from>
        <xdr:to>
          <xdr:col>7</xdr:col>
          <xdr:colOff>142875</xdr:colOff>
          <xdr:row>1549</xdr:row>
          <xdr:rowOff>390525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1548</xdr:row>
          <xdr:rowOff>161925</xdr:rowOff>
        </xdr:from>
        <xdr:to>
          <xdr:col>7</xdr:col>
          <xdr:colOff>142875</xdr:colOff>
          <xdr:row>1548</xdr:row>
          <xdr:rowOff>390525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1548</xdr:row>
          <xdr:rowOff>161925</xdr:rowOff>
        </xdr:from>
        <xdr:to>
          <xdr:col>7</xdr:col>
          <xdr:colOff>142875</xdr:colOff>
          <xdr:row>1548</xdr:row>
          <xdr:rowOff>390525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1548</xdr:row>
          <xdr:rowOff>161925</xdr:rowOff>
        </xdr:from>
        <xdr:to>
          <xdr:col>7</xdr:col>
          <xdr:colOff>142875</xdr:colOff>
          <xdr:row>1548</xdr:row>
          <xdr:rowOff>390525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1548</xdr:row>
          <xdr:rowOff>161925</xdr:rowOff>
        </xdr:from>
        <xdr:to>
          <xdr:col>7</xdr:col>
          <xdr:colOff>142875</xdr:colOff>
          <xdr:row>1548</xdr:row>
          <xdr:rowOff>390525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1546</xdr:row>
          <xdr:rowOff>161925</xdr:rowOff>
        </xdr:from>
        <xdr:to>
          <xdr:col>7</xdr:col>
          <xdr:colOff>142875</xdr:colOff>
          <xdr:row>1546</xdr:row>
          <xdr:rowOff>390525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1546</xdr:row>
          <xdr:rowOff>161925</xdr:rowOff>
        </xdr:from>
        <xdr:to>
          <xdr:col>7</xdr:col>
          <xdr:colOff>142875</xdr:colOff>
          <xdr:row>1546</xdr:row>
          <xdr:rowOff>390525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1546</xdr:row>
          <xdr:rowOff>161925</xdr:rowOff>
        </xdr:from>
        <xdr:to>
          <xdr:col>7</xdr:col>
          <xdr:colOff>142875</xdr:colOff>
          <xdr:row>1546</xdr:row>
          <xdr:rowOff>390525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1546</xdr:row>
          <xdr:rowOff>161925</xdr:rowOff>
        </xdr:from>
        <xdr:to>
          <xdr:col>7</xdr:col>
          <xdr:colOff>142875</xdr:colOff>
          <xdr:row>1546</xdr:row>
          <xdr:rowOff>390525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1545</xdr:row>
          <xdr:rowOff>161925</xdr:rowOff>
        </xdr:from>
        <xdr:to>
          <xdr:col>7</xdr:col>
          <xdr:colOff>142875</xdr:colOff>
          <xdr:row>1545</xdr:row>
          <xdr:rowOff>390525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1545</xdr:row>
          <xdr:rowOff>161925</xdr:rowOff>
        </xdr:from>
        <xdr:to>
          <xdr:col>7</xdr:col>
          <xdr:colOff>142875</xdr:colOff>
          <xdr:row>1545</xdr:row>
          <xdr:rowOff>390525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1545</xdr:row>
          <xdr:rowOff>161925</xdr:rowOff>
        </xdr:from>
        <xdr:to>
          <xdr:col>7</xdr:col>
          <xdr:colOff>142875</xdr:colOff>
          <xdr:row>1545</xdr:row>
          <xdr:rowOff>390525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1545</xdr:row>
          <xdr:rowOff>161925</xdr:rowOff>
        </xdr:from>
        <xdr:to>
          <xdr:col>7</xdr:col>
          <xdr:colOff>142875</xdr:colOff>
          <xdr:row>1545</xdr:row>
          <xdr:rowOff>390525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1541</xdr:row>
          <xdr:rowOff>161925</xdr:rowOff>
        </xdr:from>
        <xdr:to>
          <xdr:col>7</xdr:col>
          <xdr:colOff>142875</xdr:colOff>
          <xdr:row>1541</xdr:row>
          <xdr:rowOff>390525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1541</xdr:row>
          <xdr:rowOff>161925</xdr:rowOff>
        </xdr:from>
        <xdr:to>
          <xdr:col>7</xdr:col>
          <xdr:colOff>142875</xdr:colOff>
          <xdr:row>1541</xdr:row>
          <xdr:rowOff>390525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1541</xdr:row>
          <xdr:rowOff>161925</xdr:rowOff>
        </xdr:from>
        <xdr:to>
          <xdr:col>7</xdr:col>
          <xdr:colOff>142875</xdr:colOff>
          <xdr:row>1541</xdr:row>
          <xdr:rowOff>390525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1541</xdr:row>
          <xdr:rowOff>161925</xdr:rowOff>
        </xdr:from>
        <xdr:to>
          <xdr:col>7</xdr:col>
          <xdr:colOff>142875</xdr:colOff>
          <xdr:row>1541</xdr:row>
          <xdr:rowOff>390525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1542</xdr:row>
          <xdr:rowOff>161925</xdr:rowOff>
        </xdr:from>
        <xdr:to>
          <xdr:col>7</xdr:col>
          <xdr:colOff>142875</xdr:colOff>
          <xdr:row>1542</xdr:row>
          <xdr:rowOff>390525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1542</xdr:row>
          <xdr:rowOff>161925</xdr:rowOff>
        </xdr:from>
        <xdr:to>
          <xdr:col>7</xdr:col>
          <xdr:colOff>142875</xdr:colOff>
          <xdr:row>1542</xdr:row>
          <xdr:rowOff>390525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1542</xdr:row>
          <xdr:rowOff>161925</xdr:rowOff>
        </xdr:from>
        <xdr:to>
          <xdr:col>7</xdr:col>
          <xdr:colOff>142875</xdr:colOff>
          <xdr:row>1542</xdr:row>
          <xdr:rowOff>390525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1542</xdr:row>
          <xdr:rowOff>161925</xdr:rowOff>
        </xdr:from>
        <xdr:to>
          <xdr:col>7</xdr:col>
          <xdr:colOff>142875</xdr:colOff>
          <xdr:row>1542</xdr:row>
          <xdr:rowOff>390525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203108/&#12487;&#12473;&#12463;&#12488;&#12483;&#12503;/kyotakusa-bisuhyoujunyoushiki/1-3_&#27161;&#28310;&#27096;&#24335;1_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8168;&#12305;&#36890;&#25152;&#20171;&#35703;%20&#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efreshError="1"/>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B1E8-66D9-455C-92FE-46B5C5747267}">
  <dimension ref="A1:K91"/>
  <sheetViews>
    <sheetView tabSelected="1" view="pageBreakPreview" zoomScaleNormal="100" zoomScaleSheetLayoutView="100" workbookViewId="0">
      <selection sqref="A1:I1"/>
    </sheetView>
  </sheetViews>
  <sheetFormatPr defaultColWidth="9" defaultRowHeight="13.5"/>
  <cols>
    <col min="1" max="5" width="10.625" style="173" customWidth="1"/>
    <col min="6" max="16384" width="9" style="173"/>
  </cols>
  <sheetData>
    <row r="1" spans="1:9" ht="18.75">
      <c r="A1" s="559" t="s">
        <v>1103</v>
      </c>
      <c r="B1" s="559"/>
      <c r="C1" s="559"/>
      <c r="D1" s="559"/>
      <c r="E1" s="559"/>
      <c r="F1" s="559"/>
      <c r="G1" s="559"/>
      <c r="H1" s="559"/>
      <c r="I1" s="559"/>
    </row>
    <row r="2" spans="1:9" ht="15" customHeight="1">
      <c r="A2" s="174"/>
      <c r="B2" s="174"/>
      <c r="C2" s="174"/>
      <c r="D2" s="174"/>
      <c r="E2" s="174"/>
      <c r="F2" s="175"/>
      <c r="G2" s="175"/>
      <c r="H2" s="175"/>
      <c r="I2" s="175"/>
    </row>
    <row r="3" spans="1:9" ht="24.95" customHeight="1">
      <c r="F3" s="176" t="s">
        <v>1104</v>
      </c>
      <c r="G3" s="552"/>
      <c r="H3" s="552"/>
      <c r="I3" s="552"/>
    </row>
    <row r="4" spans="1:9" ht="24.95" customHeight="1">
      <c r="F4" s="176" t="s">
        <v>1105</v>
      </c>
      <c r="G4" s="552"/>
      <c r="H4" s="552"/>
      <c r="I4" s="552"/>
    </row>
    <row r="5" spans="1:9" ht="24.95" customHeight="1">
      <c r="F5" s="176" t="s">
        <v>1106</v>
      </c>
      <c r="G5" s="552"/>
      <c r="H5" s="552"/>
      <c r="I5" s="552"/>
    </row>
    <row r="6" spans="1:9" ht="24.95" customHeight="1">
      <c r="F6" s="176" t="s">
        <v>1107</v>
      </c>
      <c r="G6" s="552"/>
      <c r="H6" s="552"/>
      <c r="I6" s="552"/>
    </row>
    <row r="8" spans="1:9">
      <c r="A8" s="552" t="s">
        <v>1108</v>
      </c>
      <c r="B8" s="552"/>
      <c r="C8" s="552"/>
      <c r="D8" s="552"/>
      <c r="E8" s="552"/>
      <c r="F8" s="552" t="s">
        <v>1109</v>
      </c>
      <c r="G8" s="552"/>
      <c r="H8" s="552"/>
      <c r="I8" s="176" t="s">
        <v>1110</v>
      </c>
    </row>
    <row r="9" spans="1:9" ht="47.25" customHeight="1">
      <c r="A9" s="550" t="s">
        <v>1111</v>
      </c>
      <c r="B9" s="551"/>
      <c r="C9" s="551"/>
      <c r="D9" s="551"/>
      <c r="E9" s="551"/>
      <c r="F9" s="552" t="s">
        <v>1112</v>
      </c>
      <c r="G9" s="552"/>
      <c r="H9" s="552"/>
      <c r="I9" s="177"/>
    </row>
    <row r="10" spans="1:9" ht="50.25" customHeight="1">
      <c r="A10" s="550" t="s">
        <v>1113</v>
      </c>
      <c r="B10" s="551"/>
      <c r="C10" s="551"/>
      <c r="D10" s="551"/>
      <c r="E10" s="551"/>
      <c r="F10" s="552" t="s">
        <v>1112</v>
      </c>
      <c r="G10" s="552"/>
      <c r="H10" s="552"/>
      <c r="I10" s="177"/>
    </row>
    <row r="11" spans="1:9" ht="47.25" customHeight="1">
      <c r="A11" s="550" t="s">
        <v>1114</v>
      </c>
      <c r="B11" s="551"/>
      <c r="C11" s="551"/>
      <c r="D11" s="551"/>
      <c r="E11" s="551"/>
      <c r="F11" s="552" t="s">
        <v>1112</v>
      </c>
      <c r="G11" s="552"/>
      <c r="H11" s="552"/>
      <c r="I11" s="177"/>
    </row>
    <row r="12" spans="1:9" ht="50.25" customHeight="1">
      <c r="A12" s="550" t="s">
        <v>1115</v>
      </c>
      <c r="B12" s="551"/>
      <c r="C12" s="551"/>
      <c r="D12" s="551"/>
      <c r="E12" s="551"/>
      <c r="F12" s="552" t="s">
        <v>1112</v>
      </c>
      <c r="G12" s="552"/>
      <c r="H12" s="552"/>
      <c r="I12" s="177"/>
    </row>
    <row r="13" spans="1:9" ht="50.25" customHeight="1">
      <c r="A13" s="550" t="s">
        <v>1116</v>
      </c>
      <c r="B13" s="551"/>
      <c r="C13" s="551"/>
      <c r="D13" s="551"/>
      <c r="E13" s="551"/>
      <c r="F13" s="552" t="s">
        <v>1112</v>
      </c>
      <c r="G13" s="552"/>
      <c r="H13" s="552"/>
      <c r="I13" s="177"/>
    </row>
    <row r="14" spans="1:9">
      <c r="A14" s="178"/>
      <c r="B14" s="178"/>
      <c r="C14" s="178"/>
      <c r="D14" s="178"/>
      <c r="E14" s="178"/>
      <c r="F14" s="178"/>
      <c r="G14" s="178"/>
      <c r="H14" s="178"/>
      <c r="I14" s="178"/>
    </row>
    <row r="15" spans="1:9">
      <c r="A15" s="178"/>
      <c r="B15" s="178"/>
      <c r="C15" s="178"/>
      <c r="D15" s="178"/>
      <c r="E15" s="178"/>
      <c r="F15" s="178"/>
      <c r="G15" s="178"/>
      <c r="H15" s="178"/>
      <c r="I15" s="178"/>
    </row>
    <row r="19" spans="1:9">
      <c r="A19" s="173" t="s">
        <v>1117</v>
      </c>
    </row>
    <row r="20" spans="1:9">
      <c r="A20" s="173" t="s">
        <v>1118</v>
      </c>
    </row>
    <row r="21" spans="1:9">
      <c r="A21" s="173" t="s">
        <v>1119</v>
      </c>
    </row>
    <row r="22" spans="1:9">
      <c r="A22" s="173" t="s">
        <v>1120</v>
      </c>
    </row>
    <row r="23" spans="1:9">
      <c r="A23" s="173" t="s">
        <v>1121</v>
      </c>
    </row>
    <row r="24" spans="1:9">
      <c r="A24" s="173" t="s">
        <v>1162</v>
      </c>
    </row>
    <row r="25" spans="1:9">
      <c r="A25" s="173" t="s">
        <v>1122</v>
      </c>
    </row>
    <row r="26" spans="1:9">
      <c r="A26" s="179" t="s">
        <v>1123</v>
      </c>
    </row>
    <row r="27" spans="1:9">
      <c r="A27" s="553"/>
      <c r="B27" s="553"/>
      <c r="C27" s="553"/>
      <c r="D27" s="553"/>
      <c r="E27" s="553"/>
      <c r="F27" s="553"/>
      <c r="G27" s="553"/>
      <c r="H27" s="553"/>
      <c r="I27" s="180"/>
    </row>
    <row r="44" spans="1:11">
      <c r="A44" s="560" t="s">
        <v>8</v>
      </c>
      <c r="B44" s="537"/>
      <c r="C44" s="537"/>
      <c r="D44" s="537"/>
      <c r="E44" s="537"/>
      <c r="F44" s="537"/>
      <c r="G44" s="537"/>
      <c r="H44" s="537"/>
      <c r="I44" s="537"/>
      <c r="J44" s="537"/>
      <c r="K44" s="538"/>
    </row>
    <row r="45" spans="1:11">
      <c r="A45" s="238"/>
      <c r="B45" s="236"/>
      <c r="C45" s="236"/>
      <c r="D45" s="236"/>
      <c r="E45" s="236"/>
      <c r="F45" s="236"/>
      <c r="G45" s="236"/>
      <c r="H45" s="236"/>
      <c r="I45" s="236"/>
      <c r="J45" s="236"/>
      <c r="K45" s="237"/>
    </row>
    <row r="46" spans="1:11" ht="27" customHeight="1">
      <c r="A46" s="554" t="s">
        <v>1239</v>
      </c>
      <c r="B46" s="555"/>
      <c r="C46" s="555"/>
      <c r="D46" s="556" t="s">
        <v>1240</v>
      </c>
      <c r="E46" s="557"/>
      <c r="F46" s="557"/>
      <c r="G46" s="557"/>
      <c r="H46" s="557"/>
      <c r="I46" s="557"/>
      <c r="J46" s="557"/>
      <c r="K46" s="558"/>
    </row>
    <row r="47" spans="1:11">
      <c r="A47" s="532" t="s">
        <v>24</v>
      </c>
      <c r="B47" s="533"/>
      <c r="C47" s="533"/>
      <c r="D47" s="529" t="s">
        <v>25</v>
      </c>
      <c r="E47" s="529"/>
      <c r="F47" s="529"/>
      <c r="G47" s="529"/>
      <c r="H47" s="529"/>
      <c r="I47" s="529"/>
      <c r="J47" s="529"/>
      <c r="K47" s="549"/>
    </row>
    <row r="48" spans="1:11">
      <c r="A48" s="532" t="s">
        <v>28</v>
      </c>
      <c r="B48" s="533"/>
      <c r="C48" s="533"/>
      <c r="D48" s="529" t="s">
        <v>29</v>
      </c>
      <c r="E48" s="529"/>
      <c r="F48" s="529"/>
      <c r="G48" s="529"/>
      <c r="H48" s="529"/>
      <c r="I48" s="529"/>
      <c r="J48" s="529"/>
      <c r="K48" s="549"/>
    </row>
    <row r="49" spans="1:11">
      <c r="A49" s="532" t="s">
        <v>26</v>
      </c>
      <c r="B49" s="533"/>
      <c r="C49" s="533"/>
      <c r="D49" s="529" t="s">
        <v>27</v>
      </c>
      <c r="E49" s="529"/>
      <c r="F49" s="529"/>
      <c r="G49" s="529"/>
      <c r="H49" s="529"/>
      <c r="I49" s="529"/>
      <c r="J49" s="529"/>
      <c r="K49" s="549"/>
    </row>
    <row r="50" spans="1:11">
      <c r="A50" s="532" t="s">
        <v>30</v>
      </c>
      <c r="B50" s="533"/>
      <c r="C50" s="533"/>
      <c r="D50" s="529" t="s">
        <v>40</v>
      </c>
      <c r="E50" s="529"/>
      <c r="F50" s="529"/>
      <c r="G50" s="529"/>
      <c r="H50" s="529"/>
      <c r="I50" s="529"/>
      <c r="J50" s="529"/>
      <c r="K50" s="549"/>
    </row>
    <row r="51" spans="1:11">
      <c r="A51" s="532" t="s">
        <v>31</v>
      </c>
      <c r="B51" s="533"/>
      <c r="C51" s="533"/>
      <c r="D51" s="543" t="s">
        <v>35</v>
      </c>
      <c r="E51" s="543"/>
      <c r="F51" s="543"/>
      <c r="G51" s="543"/>
      <c r="H51" s="543"/>
      <c r="I51" s="543"/>
      <c r="J51" s="543"/>
      <c r="K51" s="546"/>
    </row>
    <row r="52" spans="1:11">
      <c r="A52" s="532" t="s">
        <v>32</v>
      </c>
      <c r="B52" s="533"/>
      <c r="C52" s="533"/>
      <c r="D52" s="543" t="s">
        <v>65</v>
      </c>
      <c r="E52" s="544"/>
      <c r="F52" s="544"/>
      <c r="G52" s="544"/>
      <c r="H52" s="544"/>
      <c r="I52" s="544"/>
      <c r="J52" s="544"/>
      <c r="K52" s="545"/>
    </row>
    <row r="53" spans="1:11" ht="51" customHeight="1">
      <c r="A53" s="532" t="s">
        <v>44</v>
      </c>
      <c r="B53" s="533"/>
      <c r="C53" s="533"/>
      <c r="D53" s="547" t="s">
        <v>43</v>
      </c>
      <c r="E53" s="547"/>
      <c r="F53" s="547"/>
      <c r="G53" s="547"/>
      <c r="H53" s="547"/>
      <c r="I53" s="547"/>
      <c r="J53" s="547"/>
      <c r="K53" s="548"/>
    </row>
    <row r="54" spans="1:11">
      <c r="A54" s="528" t="s">
        <v>69</v>
      </c>
      <c r="B54" s="529"/>
      <c r="C54" s="529"/>
      <c r="D54" s="543" t="s">
        <v>884</v>
      </c>
      <c r="E54" s="543"/>
      <c r="F54" s="543"/>
      <c r="G54" s="543"/>
      <c r="H54" s="543"/>
      <c r="I54" s="543"/>
      <c r="J54" s="543"/>
      <c r="K54" s="546"/>
    </row>
    <row r="55" spans="1:11">
      <c r="A55" s="532" t="s">
        <v>51</v>
      </c>
      <c r="B55" s="533"/>
      <c r="C55" s="533"/>
      <c r="D55" s="543" t="s">
        <v>52</v>
      </c>
      <c r="E55" s="544"/>
      <c r="F55" s="544"/>
      <c r="G55" s="544"/>
      <c r="H55" s="544"/>
      <c r="I55" s="544"/>
      <c r="J55" s="544"/>
      <c r="K55" s="545"/>
    </row>
    <row r="56" spans="1:11">
      <c r="A56" s="532" t="s">
        <v>53</v>
      </c>
      <c r="B56" s="533"/>
      <c r="C56" s="533"/>
      <c r="D56" s="543" t="s">
        <v>54</v>
      </c>
      <c r="E56" s="544"/>
      <c r="F56" s="544"/>
      <c r="G56" s="544"/>
      <c r="H56" s="544"/>
      <c r="I56" s="544"/>
      <c r="J56" s="544"/>
      <c r="K56" s="545"/>
    </row>
    <row r="57" spans="1:11">
      <c r="A57" s="541" t="s">
        <v>42</v>
      </c>
      <c r="B57" s="542"/>
      <c r="C57" s="542"/>
      <c r="D57" s="543" t="s">
        <v>34</v>
      </c>
      <c r="E57" s="544"/>
      <c r="F57" s="544"/>
      <c r="G57" s="544"/>
      <c r="H57" s="544"/>
      <c r="I57" s="544"/>
      <c r="J57" s="544"/>
      <c r="K57" s="545"/>
    </row>
    <row r="58" spans="1:11">
      <c r="A58" s="532" t="s">
        <v>55</v>
      </c>
      <c r="B58" s="533"/>
      <c r="C58" s="533"/>
      <c r="D58" s="544" t="s">
        <v>56</v>
      </c>
      <c r="E58" s="544"/>
      <c r="F58" s="544"/>
      <c r="G58" s="544"/>
      <c r="H58" s="544"/>
      <c r="I58" s="544"/>
      <c r="J58" s="544"/>
      <c r="K58" s="545"/>
    </row>
    <row r="59" spans="1:11">
      <c r="A59" s="528" t="s">
        <v>57</v>
      </c>
      <c r="B59" s="529"/>
      <c r="C59" s="529"/>
      <c r="D59" s="543" t="s">
        <v>58</v>
      </c>
      <c r="E59" s="544"/>
      <c r="F59" s="544"/>
      <c r="G59" s="544"/>
      <c r="H59" s="544"/>
      <c r="I59" s="544"/>
      <c r="J59" s="544"/>
      <c r="K59" s="545"/>
    </row>
    <row r="60" spans="1:11" ht="27" customHeight="1">
      <c r="A60" s="528" t="s">
        <v>33</v>
      </c>
      <c r="B60" s="529"/>
      <c r="C60" s="529"/>
      <c r="D60" s="530" t="s">
        <v>41</v>
      </c>
      <c r="E60" s="530"/>
      <c r="F60" s="530"/>
      <c r="G60" s="530"/>
      <c r="H60" s="530"/>
      <c r="I60" s="530"/>
      <c r="J60" s="530"/>
      <c r="K60" s="531"/>
    </row>
    <row r="61" spans="1:11">
      <c r="A61" s="532" t="s">
        <v>59</v>
      </c>
      <c r="B61" s="533"/>
      <c r="C61" s="533"/>
      <c r="D61" s="529" t="s">
        <v>60</v>
      </c>
      <c r="E61" s="534"/>
      <c r="F61" s="534"/>
      <c r="G61" s="534"/>
      <c r="H61" s="534"/>
      <c r="I61" s="534"/>
      <c r="J61" s="534"/>
      <c r="K61" s="535"/>
    </row>
    <row r="62" spans="1:11">
      <c r="A62" s="532" t="s">
        <v>45</v>
      </c>
      <c r="B62" s="533"/>
      <c r="C62" s="533"/>
      <c r="D62" s="536" t="s">
        <v>46</v>
      </c>
      <c r="E62" s="537"/>
      <c r="F62" s="537"/>
      <c r="G62" s="537"/>
      <c r="H62" s="537"/>
      <c r="I62" s="537"/>
      <c r="J62" s="537"/>
      <c r="K62" s="538"/>
    </row>
    <row r="63" spans="1:11">
      <c r="A63" s="2"/>
      <c r="B63" s="3"/>
      <c r="C63" s="3"/>
      <c r="D63" s="539"/>
      <c r="E63" s="539"/>
      <c r="F63" s="539"/>
      <c r="G63" s="539"/>
      <c r="H63" s="539"/>
      <c r="I63" s="539"/>
      <c r="J63" s="539"/>
      <c r="K63" s="540"/>
    </row>
    <row r="64" spans="1:11">
      <c r="A64" s="172"/>
      <c r="B64" s="4"/>
      <c r="C64" s="4"/>
      <c r="D64" s="169"/>
      <c r="E64" s="169"/>
      <c r="F64" s="169"/>
      <c r="G64" s="169"/>
      <c r="H64" s="169"/>
      <c r="I64" s="169"/>
      <c r="J64" s="169"/>
      <c r="K64" s="169"/>
    </row>
    <row r="65" spans="1:11">
      <c r="A65" s="1"/>
      <c r="B65" s="527" t="s">
        <v>9</v>
      </c>
      <c r="C65" s="527"/>
      <c r="D65" s="527"/>
      <c r="E65" s="527"/>
      <c r="F65" s="527"/>
      <c r="G65" s="527"/>
      <c r="H65" s="527"/>
      <c r="I65" s="527"/>
      <c r="J65" s="527"/>
      <c r="K65" s="1"/>
    </row>
    <row r="66" spans="1:11">
      <c r="A66" s="1"/>
      <c r="B66" s="527"/>
      <c r="C66" s="527"/>
      <c r="D66" s="527"/>
      <c r="E66" s="527"/>
      <c r="F66" s="527"/>
      <c r="G66" s="527"/>
      <c r="H66" s="527"/>
      <c r="I66" s="527"/>
      <c r="J66" s="527"/>
      <c r="K66" s="1"/>
    </row>
    <row r="67" spans="1:11" ht="17.25">
      <c r="A67" s="1"/>
      <c r="B67" s="171"/>
      <c r="C67" s="5"/>
      <c r="D67" s="171"/>
      <c r="E67" s="171"/>
      <c r="F67" s="171"/>
      <c r="G67" s="171"/>
      <c r="H67" s="171"/>
      <c r="I67" s="171"/>
      <c r="J67" s="171"/>
      <c r="K67" s="1"/>
    </row>
    <row r="68" spans="1:11" ht="17.25">
      <c r="A68" s="1"/>
      <c r="B68" s="171"/>
      <c r="C68" s="171"/>
      <c r="D68" s="171"/>
      <c r="E68" s="171"/>
      <c r="F68" s="171"/>
      <c r="G68" s="171"/>
      <c r="H68" s="171"/>
      <c r="I68" s="171"/>
      <c r="J68" s="171"/>
      <c r="K68" s="1"/>
    </row>
    <row r="69" spans="1:11">
      <c r="A69" s="1" t="s">
        <v>10</v>
      </c>
      <c r="B69" s="1"/>
      <c r="C69" s="162" t="s">
        <v>38</v>
      </c>
      <c r="D69" s="1"/>
      <c r="E69" s="1"/>
      <c r="F69" s="1"/>
      <c r="G69" s="526"/>
      <c r="H69" s="526"/>
      <c r="I69" s="526"/>
      <c r="J69" s="1"/>
      <c r="K69" s="1"/>
    </row>
    <row r="70" spans="1:11">
      <c r="A70" s="1"/>
      <c r="B70" s="1"/>
      <c r="C70" s="1"/>
      <c r="D70" s="1"/>
      <c r="E70" s="1"/>
      <c r="F70" s="1"/>
      <c r="G70" s="526"/>
      <c r="H70" s="526"/>
      <c r="I70" s="526"/>
      <c r="J70" s="1"/>
      <c r="K70" s="1"/>
    </row>
    <row r="71" spans="1:11">
      <c r="A71" s="1"/>
      <c r="B71" s="1"/>
      <c r="C71" s="1"/>
      <c r="D71" s="1"/>
      <c r="E71" s="1"/>
      <c r="F71" s="1"/>
      <c r="G71" s="170"/>
      <c r="H71" s="170"/>
      <c r="I71" s="170"/>
      <c r="J71" s="1"/>
      <c r="K71" s="1"/>
    </row>
    <row r="72" spans="1:11">
      <c r="A72" s="1" t="s">
        <v>12</v>
      </c>
      <c r="B72" s="1"/>
      <c r="C72" s="162" t="s">
        <v>11</v>
      </c>
      <c r="D72" s="1"/>
      <c r="E72" s="1"/>
      <c r="F72" s="1"/>
      <c r="G72" s="526"/>
      <c r="H72" s="526"/>
      <c r="I72" s="526"/>
      <c r="J72" s="1"/>
      <c r="K72" s="1"/>
    </row>
    <row r="73" spans="1:11">
      <c r="A73" s="1"/>
      <c r="B73" s="1"/>
      <c r="C73" s="1"/>
      <c r="D73" s="1"/>
      <c r="E73" s="1"/>
      <c r="F73" s="1"/>
      <c r="G73" s="1"/>
      <c r="H73" s="1"/>
      <c r="I73" s="1"/>
      <c r="J73" s="1"/>
      <c r="K73" s="1"/>
    </row>
    <row r="74" spans="1:11">
      <c r="A74" s="1"/>
      <c r="B74" s="1"/>
      <c r="C74" s="1"/>
      <c r="D74" s="1"/>
      <c r="E74" s="1"/>
      <c r="F74" s="1"/>
      <c r="G74" s="526"/>
      <c r="H74" s="526"/>
      <c r="I74" s="526"/>
      <c r="J74" s="1"/>
      <c r="K74" s="1"/>
    </row>
    <row r="75" spans="1:11">
      <c r="A75" s="1" t="s">
        <v>14</v>
      </c>
      <c r="B75" s="1"/>
      <c r="C75" s="162" t="s">
        <v>13</v>
      </c>
      <c r="D75" s="1"/>
      <c r="E75" s="1"/>
      <c r="F75" s="1"/>
      <c r="G75" s="526"/>
      <c r="H75" s="526"/>
      <c r="I75" s="526"/>
      <c r="J75" s="1"/>
      <c r="K75" s="1"/>
    </row>
    <row r="76" spans="1:11">
      <c r="A76" s="1"/>
      <c r="B76" s="1"/>
      <c r="C76" s="1"/>
      <c r="D76" s="1"/>
      <c r="E76" s="1"/>
      <c r="F76" s="1"/>
      <c r="G76" s="170"/>
      <c r="H76" s="170"/>
      <c r="I76" s="170"/>
      <c r="J76" s="1"/>
      <c r="K76" s="1"/>
    </row>
    <row r="77" spans="1:11">
      <c r="A77" s="1"/>
      <c r="B77" s="1"/>
      <c r="C77" s="1"/>
      <c r="D77" s="1"/>
      <c r="E77" s="1"/>
      <c r="F77" s="1"/>
      <c r="G77" s="1"/>
      <c r="H77" s="1"/>
      <c r="I77" s="1"/>
      <c r="J77" s="1"/>
      <c r="K77" s="1"/>
    </row>
    <row r="78" spans="1:11">
      <c r="A78" s="1" t="s">
        <v>16</v>
      </c>
      <c r="B78" s="1"/>
      <c r="C78" s="162" t="s">
        <v>15</v>
      </c>
      <c r="D78" s="1"/>
      <c r="E78" s="1"/>
      <c r="F78" s="1"/>
      <c r="G78" s="526"/>
      <c r="H78" s="526"/>
      <c r="I78" s="526"/>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t="s">
        <v>18</v>
      </c>
      <c r="B81" s="1"/>
      <c r="C81" s="162" t="s">
        <v>17</v>
      </c>
      <c r="D81" s="1"/>
      <c r="E81" s="1"/>
      <c r="F81" s="1"/>
      <c r="G81" s="526"/>
      <c r="H81" s="526"/>
      <c r="I81" s="526"/>
      <c r="J81" s="1"/>
      <c r="K81" s="1"/>
    </row>
    <row r="82" spans="1:11">
      <c r="A82" s="1"/>
      <c r="B82" s="1"/>
      <c r="C82" s="1"/>
      <c r="D82" s="1"/>
      <c r="E82" s="1"/>
      <c r="F82" s="1"/>
      <c r="G82" s="170"/>
      <c r="H82" s="170"/>
      <c r="I82" s="170"/>
      <c r="J82" s="1"/>
      <c r="K82" s="1"/>
    </row>
    <row r="83" spans="1:11">
      <c r="A83" s="1"/>
      <c r="B83" s="1"/>
      <c r="C83" s="1"/>
      <c r="D83" s="1"/>
      <c r="E83" s="1"/>
      <c r="F83" s="1"/>
      <c r="G83" s="1"/>
      <c r="H83" s="1"/>
      <c r="I83" s="1"/>
      <c r="J83" s="1"/>
      <c r="K83" s="1"/>
    </row>
    <row r="84" spans="1:11">
      <c r="A84" s="1" t="s">
        <v>20</v>
      </c>
      <c r="B84" s="1"/>
      <c r="C84" s="162" t="s">
        <v>19</v>
      </c>
      <c r="D84" s="1"/>
      <c r="E84" s="1"/>
      <c r="F84" s="1"/>
      <c r="G84" s="526"/>
      <c r="H84" s="526"/>
      <c r="I84" s="526"/>
      <c r="J84" s="1"/>
      <c r="K84" s="1"/>
    </row>
    <row r="85" spans="1:11">
      <c r="A85" s="1"/>
      <c r="B85" s="1"/>
      <c r="C85" s="1"/>
      <c r="D85" s="1"/>
      <c r="E85" s="1"/>
      <c r="F85" s="1"/>
      <c r="G85" s="1"/>
      <c r="H85" s="1"/>
      <c r="I85" s="1"/>
      <c r="J85" s="1"/>
      <c r="K85" s="1"/>
    </row>
    <row r="86" spans="1:11">
      <c r="A86" s="1"/>
      <c r="B86" s="1"/>
      <c r="C86" s="1"/>
      <c r="D86" s="1"/>
      <c r="E86" s="1"/>
      <c r="F86" s="1"/>
      <c r="G86" s="170"/>
      <c r="H86" s="170"/>
      <c r="I86" s="170"/>
      <c r="J86" s="1"/>
      <c r="K86" s="1"/>
    </row>
    <row r="87" spans="1:11">
      <c r="A87" s="1" t="s">
        <v>22</v>
      </c>
      <c r="B87" s="1"/>
      <c r="C87" s="162" t="s">
        <v>21</v>
      </c>
      <c r="D87" s="1"/>
      <c r="E87" s="1"/>
      <c r="F87" s="1"/>
      <c r="G87" s="526"/>
      <c r="H87" s="526"/>
      <c r="I87" s="526"/>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t="s">
        <v>39</v>
      </c>
      <c r="B90" s="1"/>
      <c r="C90" s="162" t="s">
        <v>23</v>
      </c>
      <c r="D90" s="1"/>
      <c r="E90" s="1"/>
      <c r="F90" s="1"/>
      <c r="G90" s="526"/>
      <c r="H90" s="526"/>
      <c r="I90" s="526"/>
      <c r="J90" s="1"/>
      <c r="K90" s="1"/>
    </row>
    <row r="91" spans="1:11">
      <c r="A91" s="1"/>
      <c r="B91" s="1"/>
      <c r="C91" s="1"/>
      <c r="D91" s="1"/>
      <c r="E91" s="1"/>
      <c r="F91" s="1"/>
      <c r="G91" s="170"/>
      <c r="H91" s="170"/>
      <c r="I91" s="170"/>
      <c r="J91" s="1"/>
      <c r="K91" s="1"/>
    </row>
  </sheetData>
  <mergeCells count="65">
    <mergeCell ref="A8:E8"/>
    <mergeCell ref="F8:H8"/>
    <mergeCell ref="A46:C46"/>
    <mergeCell ref="D46:K46"/>
    <mergeCell ref="A1:I1"/>
    <mergeCell ref="G3:I3"/>
    <mergeCell ref="G4:I4"/>
    <mergeCell ref="G5:I5"/>
    <mergeCell ref="G6:I6"/>
    <mergeCell ref="A44:K44"/>
    <mergeCell ref="A47:C47"/>
    <mergeCell ref="D47:K47"/>
    <mergeCell ref="A9:E9"/>
    <mergeCell ref="F9:H9"/>
    <mergeCell ref="A10:E10"/>
    <mergeCell ref="F10:H10"/>
    <mergeCell ref="A11:E11"/>
    <mergeCell ref="F11:H11"/>
    <mergeCell ref="A12:E12"/>
    <mergeCell ref="F12:H12"/>
    <mergeCell ref="A13:E13"/>
    <mergeCell ref="F13:H13"/>
    <mergeCell ref="A27:E27"/>
    <mergeCell ref="F27:H27"/>
    <mergeCell ref="A48:C48"/>
    <mergeCell ref="D48:K48"/>
    <mergeCell ref="A49:C49"/>
    <mergeCell ref="D49:K49"/>
    <mergeCell ref="A50:C50"/>
    <mergeCell ref="D50:K50"/>
    <mergeCell ref="A51:C51"/>
    <mergeCell ref="D51:K51"/>
    <mergeCell ref="A52:C52"/>
    <mergeCell ref="D52:K52"/>
    <mergeCell ref="A53:C53"/>
    <mergeCell ref="D53:K53"/>
    <mergeCell ref="A54:C54"/>
    <mergeCell ref="D54:K54"/>
    <mergeCell ref="A55:C55"/>
    <mergeCell ref="D55:K55"/>
    <mergeCell ref="A56:C56"/>
    <mergeCell ref="D56:K56"/>
    <mergeCell ref="A57:C57"/>
    <mergeCell ref="D57:K57"/>
    <mergeCell ref="A58:C58"/>
    <mergeCell ref="D58:K58"/>
    <mergeCell ref="A59:C59"/>
    <mergeCell ref="D59:K59"/>
    <mergeCell ref="A60:C60"/>
    <mergeCell ref="D60:K60"/>
    <mergeCell ref="A61:C61"/>
    <mergeCell ref="D61:K61"/>
    <mergeCell ref="A62:C62"/>
    <mergeCell ref="D62:K63"/>
    <mergeCell ref="B65:J66"/>
    <mergeCell ref="G69:I69"/>
    <mergeCell ref="G70:I70"/>
    <mergeCell ref="G72:I72"/>
    <mergeCell ref="G74:I74"/>
    <mergeCell ref="G90:I90"/>
    <mergeCell ref="G75:I75"/>
    <mergeCell ref="G78:I78"/>
    <mergeCell ref="G81:I81"/>
    <mergeCell ref="G84:I84"/>
    <mergeCell ref="G87:I87"/>
  </mergeCells>
  <phoneticPr fontId="30"/>
  <hyperlinks>
    <hyperlink ref="A26" r:id="rId1" xr:uid="{BFD5915E-111E-450B-A3E9-C89A710CC680}"/>
    <hyperlink ref="C69" location="自己点検シート!A5" display="一般原則" xr:uid="{AC90EB08-5E86-4F63-8131-C663286A8487}"/>
    <hyperlink ref="C72" location="自己点検シート!A21" display="基本方針" xr:uid="{5D5D715C-A11E-483B-8C3B-175367DABC77}"/>
    <hyperlink ref="C75" location="自己点検シート!A25" display="人員に関する基準" xr:uid="{12D16684-52BA-41C1-9EC2-923606AA888B}"/>
    <hyperlink ref="C78" location="自己点検シート!A156" display="設備に関する基準" xr:uid="{5BE81BAD-627F-467F-9E4A-F627327E2FDC}"/>
    <hyperlink ref="C81" location="自己点検シート!A201" display="運営に関する基準" xr:uid="{16D1E524-8357-4E54-8661-D7D14472232E}"/>
    <hyperlink ref="C84" location="自己点検シート!A815" display="変更の届出等" xr:uid="{D277F1F3-0393-4E00-BB32-C8DD1025FEAC}"/>
    <hyperlink ref="C87" location="自己点検シート!A827" display="介護給付費の算定及び取扱い" xr:uid="{1AB6AA88-591B-49E5-977D-267C31178719}"/>
    <hyperlink ref="C90" location="自己点検シート!A1678" display="その他" xr:uid="{F2DE42BD-905E-4C14-9B2D-09C0A2285149}"/>
  </hyperlinks>
  <pageMargins left="0.7" right="0.7" top="0.75" bottom="0.75" header="0.3" footer="0.3"/>
  <pageSetup paperSize="9" scale="83" orientation="portrait" verticalDpi="0" r:id="rId2"/>
  <rowBreaks count="1" manualBreakCount="1">
    <brk id="4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W1641"/>
  <sheetViews>
    <sheetView view="pageBreakPreview" zoomScale="85" zoomScaleNormal="50" zoomScaleSheetLayoutView="85" zoomScalePageLayoutView="75" workbookViewId="0"/>
  </sheetViews>
  <sheetFormatPr defaultColWidth="9" defaultRowHeight="13.5"/>
  <cols>
    <col min="1" max="1" width="3.625" style="11" customWidth="1"/>
    <col min="2" max="2" width="13.25" style="333" customWidth="1"/>
    <col min="3" max="3" width="1.625" style="11" customWidth="1"/>
    <col min="4" max="4" width="2.625" style="11" customWidth="1"/>
    <col min="5" max="5" width="50.25" style="333" customWidth="1"/>
    <col min="6" max="6" width="1.625" style="11" customWidth="1"/>
    <col min="7" max="7" width="12.625" style="149" customWidth="1"/>
    <col min="8" max="8" width="14.625" style="11" bestFit="1" customWidth="1"/>
    <col min="9" max="11" width="9" style="11"/>
    <col min="12" max="12" width="9" style="11" customWidth="1"/>
    <col min="13" max="13" width="9" style="11"/>
    <col min="14" max="14" width="10.875" style="11" customWidth="1"/>
    <col min="15" max="15" width="9" style="11"/>
    <col min="16" max="16" width="10.125" style="11" customWidth="1"/>
    <col min="17" max="17" width="8.625" style="11" customWidth="1"/>
    <col min="18" max="16384" width="9" style="11"/>
  </cols>
  <sheetData>
    <row r="1" spans="1:17" ht="26.25" customHeight="1">
      <c r="A1" s="6" t="s">
        <v>61</v>
      </c>
      <c r="B1" s="7"/>
      <c r="C1" s="8"/>
      <c r="D1" s="8"/>
      <c r="E1" s="7"/>
      <c r="F1" s="8"/>
      <c r="G1" s="9" t="s">
        <v>467</v>
      </c>
      <c r="H1" s="10"/>
    </row>
    <row r="2" spans="1:17" ht="12" customHeight="1">
      <c r="A2" s="12"/>
      <c r="B2" s="13"/>
      <c r="C2" s="14"/>
      <c r="D2" s="15"/>
      <c r="E2" s="13"/>
      <c r="F2" s="15"/>
      <c r="G2" s="16"/>
      <c r="H2" s="17"/>
      <c r="M2" s="150" t="s">
        <v>904</v>
      </c>
      <c r="N2" s="150" t="s">
        <v>905</v>
      </c>
      <c r="O2" s="150" t="s">
        <v>906</v>
      </c>
      <c r="P2" s="150" t="s">
        <v>907</v>
      </c>
      <c r="Q2" s="150" t="s">
        <v>908</v>
      </c>
    </row>
    <row r="3" spans="1:17" ht="14.25" customHeight="1">
      <c r="A3" s="581" t="s">
        <v>1</v>
      </c>
      <c r="B3" s="582"/>
      <c r="C3" s="18"/>
      <c r="D3" s="19"/>
      <c r="E3" s="20" t="s">
        <v>0</v>
      </c>
      <c r="F3" s="19"/>
      <c r="G3" s="21"/>
      <c r="H3" s="22" t="s">
        <v>37</v>
      </c>
      <c r="M3" s="150" t="s">
        <v>909</v>
      </c>
      <c r="N3" s="150" t="s">
        <v>910</v>
      </c>
      <c r="O3" s="150" t="s">
        <v>911</v>
      </c>
      <c r="P3" s="150" t="s">
        <v>912</v>
      </c>
      <c r="Q3" s="150" t="s">
        <v>913</v>
      </c>
    </row>
    <row r="4" spans="1:17" ht="10.5" customHeight="1">
      <c r="A4" s="23"/>
      <c r="B4" s="24"/>
      <c r="C4" s="25"/>
      <c r="D4" s="25"/>
      <c r="E4" s="26"/>
      <c r="F4" s="25"/>
      <c r="G4" s="27"/>
      <c r="H4" s="28"/>
      <c r="M4" s="150" t="s">
        <v>914</v>
      </c>
      <c r="N4" s="150" t="s">
        <v>914</v>
      </c>
    </row>
    <row r="5" spans="1:17" ht="33" customHeight="1">
      <c r="A5" s="29" t="s">
        <v>104</v>
      </c>
      <c r="B5" s="7"/>
      <c r="C5" s="8"/>
      <c r="D5" s="8"/>
      <c r="E5" s="7"/>
      <c r="F5" s="8"/>
      <c r="G5" s="9"/>
      <c r="H5" s="30"/>
    </row>
    <row r="6" spans="1:17" ht="6" customHeight="1">
      <c r="A6" s="14"/>
      <c r="B6" s="31"/>
      <c r="C6" s="14"/>
      <c r="D6" s="15"/>
      <c r="E6" s="13"/>
      <c r="F6" s="30"/>
      <c r="G6" s="32"/>
      <c r="H6" s="17"/>
    </row>
    <row r="7" spans="1:17" ht="60" customHeight="1">
      <c r="A7" s="335">
        <v>1</v>
      </c>
      <c r="B7" s="326" t="s">
        <v>105</v>
      </c>
      <c r="C7" s="23"/>
      <c r="D7" s="25" t="s">
        <v>67</v>
      </c>
      <c r="E7" s="26" t="s">
        <v>106</v>
      </c>
      <c r="F7" s="33"/>
      <c r="G7" s="34" t="s">
        <v>915</v>
      </c>
      <c r="H7" s="329" t="s">
        <v>1163</v>
      </c>
    </row>
    <row r="8" spans="1:17" ht="6" customHeight="1">
      <c r="A8" s="335"/>
      <c r="B8" s="332"/>
      <c r="C8" s="14"/>
      <c r="D8" s="15"/>
      <c r="E8" s="13"/>
      <c r="F8" s="30"/>
      <c r="G8" s="35"/>
      <c r="H8" s="329"/>
    </row>
    <row r="9" spans="1:17" ht="60.6" customHeight="1">
      <c r="A9" s="335"/>
      <c r="B9" s="332"/>
      <c r="C9" s="23"/>
      <c r="D9" s="25" t="s">
        <v>68</v>
      </c>
      <c r="E9" s="26" t="s">
        <v>107</v>
      </c>
      <c r="F9" s="33"/>
      <c r="G9" s="34" t="s">
        <v>915</v>
      </c>
      <c r="H9" s="329" t="s">
        <v>1164</v>
      </c>
    </row>
    <row r="10" spans="1:17" ht="6" customHeight="1">
      <c r="A10" s="335"/>
      <c r="B10" s="332"/>
      <c r="C10" s="14"/>
      <c r="D10" s="15"/>
      <c r="E10" s="13"/>
      <c r="F10" s="30"/>
      <c r="G10" s="35"/>
      <c r="H10" s="329"/>
    </row>
    <row r="11" spans="1:17" ht="47.45" customHeight="1">
      <c r="A11" s="335"/>
      <c r="B11" s="332"/>
      <c r="C11" s="335"/>
      <c r="D11" s="36" t="s">
        <v>70</v>
      </c>
      <c r="E11" s="332" t="s">
        <v>1066</v>
      </c>
      <c r="F11" s="37"/>
      <c r="G11" s="34" t="s">
        <v>915</v>
      </c>
      <c r="H11" s="329" t="s">
        <v>1165</v>
      </c>
      <c r="I11" s="333"/>
    </row>
    <row r="12" spans="1:17" ht="6" customHeight="1">
      <c r="A12" s="335"/>
      <c r="B12" s="332"/>
      <c r="C12" s="14"/>
      <c r="D12" s="15"/>
      <c r="E12" s="13"/>
      <c r="F12" s="30"/>
      <c r="G12" s="35"/>
      <c r="H12" s="329"/>
    </row>
    <row r="13" spans="1:17" ht="46.5" customHeight="1">
      <c r="A13" s="335"/>
      <c r="B13" s="332"/>
      <c r="C13" s="335"/>
      <c r="D13" s="36" t="s">
        <v>71</v>
      </c>
      <c r="E13" s="332" t="s">
        <v>1082</v>
      </c>
      <c r="F13" s="37"/>
      <c r="G13" s="324" t="s">
        <v>915</v>
      </c>
      <c r="H13" s="329" t="s">
        <v>1166</v>
      </c>
    </row>
    <row r="14" spans="1:17" ht="6" customHeight="1">
      <c r="A14" s="335"/>
      <c r="B14" s="332"/>
      <c r="C14" s="335"/>
      <c r="D14" s="14"/>
      <c r="E14" s="31"/>
      <c r="F14" s="37"/>
      <c r="G14" s="38"/>
      <c r="H14" s="329"/>
    </row>
    <row r="15" spans="1:17" ht="125.25" customHeight="1">
      <c r="A15" s="335"/>
      <c r="B15" s="332"/>
      <c r="C15" s="335"/>
      <c r="D15" s="335" t="s">
        <v>36</v>
      </c>
      <c r="E15" s="326" t="s">
        <v>97</v>
      </c>
      <c r="F15" s="37"/>
      <c r="G15" s="324"/>
      <c r="H15" s="326" t="s">
        <v>79</v>
      </c>
    </row>
    <row r="16" spans="1:17" ht="6" customHeight="1">
      <c r="A16" s="335"/>
      <c r="B16" s="332"/>
      <c r="C16" s="335"/>
      <c r="D16" s="23"/>
      <c r="E16" s="24"/>
      <c r="F16" s="37"/>
      <c r="G16" s="324"/>
      <c r="H16" s="326"/>
    </row>
    <row r="17" spans="1:8" ht="6" customHeight="1">
      <c r="A17" s="335"/>
      <c r="B17" s="332"/>
      <c r="C17" s="335"/>
      <c r="D17" s="36"/>
      <c r="E17" s="332"/>
      <c r="F17" s="37"/>
      <c r="G17" s="38"/>
      <c r="H17" s="329"/>
    </row>
    <row r="18" spans="1:8" ht="6" customHeight="1">
      <c r="A18" s="335"/>
      <c r="B18" s="332"/>
      <c r="C18" s="14"/>
      <c r="D18" s="15"/>
      <c r="E18" s="13"/>
      <c r="F18" s="30"/>
      <c r="G18" s="35"/>
      <c r="H18" s="329"/>
    </row>
    <row r="19" spans="1:8" ht="30.75" customHeight="1">
      <c r="A19" s="335"/>
      <c r="B19" s="40"/>
      <c r="C19" s="335"/>
      <c r="D19" s="239"/>
      <c r="E19" s="240"/>
      <c r="F19" s="37"/>
      <c r="G19" s="247"/>
      <c r="H19" s="329"/>
    </row>
    <row r="20" spans="1:8" ht="6" customHeight="1">
      <c r="A20" s="23"/>
      <c r="B20" s="26"/>
      <c r="C20" s="23"/>
      <c r="D20" s="25"/>
      <c r="E20" s="26"/>
      <c r="F20" s="33"/>
      <c r="G20" s="34"/>
      <c r="H20" s="28"/>
    </row>
    <row r="21" spans="1:8" ht="33" customHeight="1">
      <c r="A21" s="41" t="s">
        <v>109</v>
      </c>
      <c r="B21" s="26"/>
      <c r="C21" s="25"/>
      <c r="D21" s="25"/>
      <c r="E21" s="26"/>
      <c r="F21" s="25"/>
      <c r="G21" s="42"/>
      <c r="H21" s="33"/>
    </row>
    <row r="22" spans="1:8" ht="6" customHeight="1">
      <c r="A22" s="335"/>
      <c r="B22" s="332"/>
      <c r="C22" s="335"/>
      <c r="D22" s="36"/>
      <c r="E22" s="332"/>
      <c r="F22" s="37"/>
      <c r="G22" s="43"/>
      <c r="H22" s="17"/>
    </row>
    <row r="23" spans="1:8" ht="113.25" customHeight="1">
      <c r="A23" s="335">
        <v>1</v>
      </c>
      <c r="B23" s="332" t="s">
        <v>110</v>
      </c>
      <c r="C23" s="335"/>
      <c r="D23" s="36"/>
      <c r="E23" s="332" t="s">
        <v>573</v>
      </c>
      <c r="F23" s="326"/>
      <c r="G23" s="324" t="s">
        <v>915</v>
      </c>
      <c r="H23" s="326" t="s">
        <v>1167</v>
      </c>
    </row>
    <row r="24" spans="1:8" ht="6" customHeight="1">
      <c r="A24" s="23"/>
      <c r="B24" s="26"/>
      <c r="C24" s="23"/>
      <c r="D24" s="25"/>
      <c r="E24" s="26"/>
      <c r="F24" s="24"/>
      <c r="G24" s="44"/>
      <c r="H24" s="24"/>
    </row>
    <row r="25" spans="1:8" ht="33.75" customHeight="1">
      <c r="A25" s="41" t="s">
        <v>111</v>
      </c>
      <c r="B25" s="26"/>
      <c r="C25" s="25"/>
      <c r="D25" s="25"/>
      <c r="E25" s="26"/>
      <c r="F25" s="8"/>
      <c r="G25" s="9"/>
      <c r="H25" s="10"/>
    </row>
    <row r="26" spans="1:8" ht="6" customHeight="1">
      <c r="A26" s="14"/>
      <c r="B26" s="31"/>
      <c r="C26" s="15"/>
      <c r="D26" s="15"/>
      <c r="E26" s="13"/>
      <c r="F26" s="30"/>
      <c r="G26" s="32"/>
      <c r="H26" s="39"/>
    </row>
    <row r="27" spans="1:8" ht="6" customHeight="1">
      <c r="A27" s="335"/>
      <c r="B27" s="332"/>
      <c r="C27" s="335"/>
      <c r="D27" s="14"/>
      <c r="E27" s="31"/>
      <c r="F27" s="37"/>
      <c r="G27" s="38"/>
      <c r="H27" s="329"/>
    </row>
    <row r="28" spans="1:8" ht="84" customHeight="1">
      <c r="A28" s="335"/>
      <c r="B28" s="332"/>
      <c r="C28" s="45"/>
      <c r="D28" s="335" t="s">
        <v>36</v>
      </c>
      <c r="E28" s="326" t="s">
        <v>695</v>
      </c>
      <c r="F28" s="36"/>
      <c r="G28" s="38"/>
      <c r="H28" s="329" t="s">
        <v>785</v>
      </c>
    </row>
    <row r="29" spans="1:8" ht="96" customHeight="1">
      <c r="A29" s="335"/>
      <c r="B29" s="332"/>
      <c r="C29" s="45"/>
      <c r="D29" s="335"/>
      <c r="E29" s="326" t="s">
        <v>696</v>
      </c>
      <c r="F29" s="36"/>
      <c r="G29" s="38"/>
      <c r="H29" s="329"/>
    </row>
    <row r="30" spans="1:8" ht="198.95" customHeight="1">
      <c r="A30" s="335"/>
      <c r="B30" s="332"/>
      <c r="C30" s="45"/>
      <c r="D30" s="335"/>
      <c r="E30" s="321" t="s">
        <v>1294</v>
      </c>
      <c r="F30" s="36"/>
      <c r="G30" s="38"/>
      <c r="H30" s="329" t="s">
        <v>1006</v>
      </c>
    </row>
    <row r="31" spans="1:8" ht="6" customHeight="1">
      <c r="A31" s="335"/>
      <c r="B31" s="332"/>
      <c r="C31" s="45"/>
      <c r="D31" s="23"/>
      <c r="E31" s="24"/>
      <c r="F31" s="36"/>
      <c r="G31" s="38"/>
      <c r="H31" s="329"/>
    </row>
    <row r="32" spans="1:8" ht="6" customHeight="1">
      <c r="A32" s="335"/>
      <c r="B32" s="332"/>
      <c r="C32" s="335"/>
      <c r="D32" s="36"/>
      <c r="E32" s="332"/>
      <c r="F32" s="37"/>
      <c r="G32" s="38"/>
      <c r="H32" s="329"/>
    </row>
    <row r="33" spans="1:8" ht="6" customHeight="1">
      <c r="A33" s="335"/>
      <c r="B33" s="332"/>
      <c r="C33" s="335"/>
      <c r="D33" s="14"/>
      <c r="E33" s="31"/>
      <c r="F33" s="37"/>
      <c r="G33" s="38"/>
      <c r="H33" s="329"/>
    </row>
    <row r="34" spans="1:8" ht="113.25" customHeight="1">
      <c r="A34" s="335"/>
      <c r="B34" s="326"/>
      <c r="C34" s="36"/>
      <c r="D34" s="335" t="s">
        <v>36</v>
      </c>
      <c r="E34" s="326" t="s">
        <v>469</v>
      </c>
      <c r="F34" s="36"/>
      <c r="G34" s="324"/>
      <c r="H34" s="326" t="s">
        <v>80</v>
      </c>
    </row>
    <row r="35" spans="1:8" ht="6" customHeight="1">
      <c r="A35" s="335"/>
      <c r="B35" s="332"/>
      <c r="C35" s="335"/>
      <c r="D35" s="23"/>
      <c r="E35" s="24"/>
      <c r="F35" s="36"/>
      <c r="G35" s="324"/>
      <c r="H35" s="326"/>
    </row>
    <row r="36" spans="1:8" ht="6" customHeight="1">
      <c r="A36" s="335"/>
      <c r="B36" s="332"/>
      <c r="C36" s="335"/>
      <c r="D36" s="14"/>
      <c r="E36" s="31"/>
      <c r="F36" s="37"/>
      <c r="G36" s="38"/>
      <c r="H36" s="329"/>
    </row>
    <row r="37" spans="1:8" ht="152.25" customHeight="1">
      <c r="A37" s="335"/>
      <c r="B37" s="326"/>
      <c r="C37" s="36"/>
      <c r="D37" s="335" t="s">
        <v>36</v>
      </c>
      <c r="E37" s="321" t="s">
        <v>1295</v>
      </c>
      <c r="F37" s="36"/>
      <c r="G37" s="46"/>
      <c r="H37" s="329" t="s">
        <v>1168</v>
      </c>
    </row>
    <row r="38" spans="1:8" ht="6" customHeight="1">
      <c r="A38" s="335"/>
      <c r="B38" s="332"/>
      <c r="C38" s="335"/>
      <c r="D38" s="23"/>
      <c r="E38" s="249"/>
      <c r="F38" s="36"/>
      <c r="G38" s="46"/>
      <c r="H38" s="329"/>
    </row>
    <row r="39" spans="1:8" ht="6" customHeight="1">
      <c r="A39" s="23"/>
      <c r="B39" s="26"/>
      <c r="C39" s="23"/>
      <c r="D39" s="25"/>
      <c r="E39" s="250"/>
      <c r="F39" s="33"/>
      <c r="G39" s="34"/>
      <c r="H39" s="28"/>
    </row>
    <row r="40" spans="1:8" ht="6" customHeight="1">
      <c r="A40" s="335"/>
      <c r="B40" s="332"/>
      <c r="C40" s="335"/>
      <c r="D40" s="36"/>
      <c r="E40" s="251"/>
      <c r="F40" s="37"/>
      <c r="G40" s="38"/>
      <c r="H40" s="329"/>
    </row>
    <row r="41" spans="1:8" ht="6" customHeight="1">
      <c r="A41" s="335"/>
      <c r="B41" s="332"/>
      <c r="C41" s="335"/>
      <c r="D41" s="14"/>
      <c r="E41" s="252"/>
      <c r="F41" s="37"/>
      <c r="G41" s="38"/>
      <c r="H41" s="329"/>
    </row>
    <row r="42" spans="1:8" ht="177" customHeight="1">
      <c r="A42" s="335"/>
      <c r="B42" s="326"/>
      <c r="C42" s="37"/>
      <c r="D42" s="335" t="s">
        <v>36</v>
      </c>
      <c r="E42" s="321" t="s">
        <v>1296</v>
      </c>
      <c r="F42" s="335"/>
      <c r="G42" s="46"/>
      <c r="H42" s="329"/>
    </row>
    <row r="43" spans="1:8" ht="203.1" customHeight="1">
      <c r="A43" s="47"/>
      <c r="B43" s="326"/>
      <c r="C43" s="36"/>
      <c r="D43" s="335"/>
      <c r="E43" s="326" t="s">
        <v>1007</v>
      </c>
      <c r="F43" s="36"/>
      <c r="G43" s="46"/>
      <c r="H43" s="329" t="s">
        <v>1005</v>
      </c>
    </row>
    <row r="44" spans="1:8" ht="6" customHeight="1">
      <c r="A44" s="47"/>
      <c r="B44" s="326"/>
      <c r="C44" s="36"/>
      <c r="D44" s="23"/>
      <c r="E44" s="24"/>
      <c r="F44" s="36"/>
      <c r="G44" s="46"/>
      <c r="H44" s="329"/>
    </row>
    <row r="45" spans="1:8" ht="6" customHeight="1">
      <c r="A45" s="335"/>
      <c r="B45" s="332"/>
      <c r="C45" s="45"/>
      <c r="D45" s="335"/>
      <c r="E45" s="326"/>
      <c r="F45" s="335"/>
      <c r="G45" s="46"/>
      <c r="H45" s="329"/>
    </row>
    <row r="46" spans="1:8" ht="96.75" customHeight="1">
      <c r="A46" s="335"/>
      <c r="B46" s="332"/>
      <c r="C46" s="335"/>
      <c r="D46" s="48" t="s">
        <v>36</v>
      </c>
      <c r="E46" s="326" t="s">
        <v>697</v>
      </c>
      <c r="F46" s="335"/>
      <c r="G46" s="46"/>
      <c r="H46" s="329" t="s">
        <v>786</v>
      </c>
    </row>
    <row r="47" spans="1:8" ht="72" customHeight="1">
      <c r="A47" s="335"/>
      <c r="B47" s="332"/>
      <c r="C47" s="335"/>
      <c r="D47" s="48"/>
      <c r="E47" s="326" t="s">
        <v>698</v>
      </c>
      <c r="F47" s="36"/>
      <c r="G47" s="46"/>
      <c r="H47" s="329"/>
    </row>
    <row r="48" spans="1:8" ht="6" customHeight="1">
      <c r="A48" s="335"/>
      <c r="B48" s="332"/>
      <c r="C48" s="45"/>
      <c r="D48" s="48"/>
      <c r="E48" s="326"/>
      <c r="F48" s="36"/>
      <c r="G48" s="46"/>
      <c r="H48" s="329"/>
    </row>
    <row r="49" spans="1:8" ht="6" customHeight="1">
      <c r="A49" s="335"/>
      <c r="B49" s="326"/>
      <c r="C49" s="36"/>
      <c r="D49" s="14"/>
      <c r="E49" s="31"/>
      <c r="F49" s="36"/>
      <c r="G49" s="38"/>
      <c r="H49" s="329"/>
    </row>
    <row r="50" spans="1:8" ht="88.5" customHeight="1">
      <c r="A50" s="335"/>
      <c r="B50" s="326"/>
      <c r="C50" s="36"/>
      <c r="D50" s="335" t="s">
        <v>36</v>
      </c>
      <c r="E50" s="326" t="s">
        <v>574</v>
      </c>
      <c r="F50" s="36"/>
      <c r="G50" s="38"/>
      <c r="H50" s="329" t="s">
        <v>787</v>
      </c>
    </row>
    <row r="51" spans="1:8" ht="43.5" customHeight="1">
      <c r="A51" s="335"/>
      <c r="B51" s="326"/>
      <c r="C51" s="36"/>
      <c r="D51" s="335"/>
      <c r="E51" s="326" t="s">
        <v>575</v>
      </c>
      <c r="F51" s="36"/>
      <c r="G51" s="38"/>
      <c r="H51" s="329"/>
    </row>
    <row r="52" spans="1:8" ht="28.5" customHeight="1">
      <c r="A52" s="335"/>
      <c r="B52" s="326"/>
      <c r="C52" s="36"/>
      <c r="D52" s="335"/>
      <c r="E52" s="326" t="s">
        <v>576</v>
      </c>
      <c r="F52" s="36"/>
      <c r="G52" s="38"/>
      <c r="H52" s="329"/>
    </row>
    <row r="53" spans="1:8" ht="86.25" customHeight="1">
      <c r="A53" s="335"/>
      <c r="B53" s="326"/>
      <c r="C53" s="36"/>
      <c r="D53" s="335"/>
      <c r="E53" s="326" t="s">
        <v>577</v>
      </c>
      <c r="F53" s="36"/>
      <c r="G53" s="38"/>
      <c r="H53" s="329"/>
    </row>
    <row r="54" spans="1:8" ht="6" customHeight="1">
      <c r="A54" s="335"/>
      <c r="B54" s="326"/>
      <c r="C54" s="36"/>
      <c r="D54" s="23"/>
      <c r="E54" s="24"/>
      <c r="F54" s="36"/>
      <c r="G54" s="38"/>
      <c r="H54" s="329"/>
    </row>
    <row r="55" spans="1:8" ht="6" hidden="1" customHeight="1">
      <c r="A55" s="23"/>
      <c r="B55" s="24"/>
      <c r="C55" s="25"/>
      <c r="D55" s="25"/>
      <c r="E55" s="26"/>
      <c r="F55" s="25"/>
      <c r="G55" s="34"/>
      <c r="H55" s="28"/>
    </row>
    <row r="56" spans="1:8" ht="6" hidden="1" customHeight="1">
      <c r="A56" s="335"/>
      <c r="B56" s="326"/>
      <c r="C56" s="36"/>
      <c r="D56" s="36"/>
      <c r="E56" s="332"/>
      <c r="F56" s="36"/>
      <c r="G56" s="38"/>
      <c r="H56" s="329"/>
    </row>
    <row r="57" spans="1:8" ht="6" customHeight="1">
      <c r="A57" s="335"/>
      <c r="B57" s="326"/>
      <c r="C57" s="37"/>
      <c r="D57" s="14"/>
      <c r="E57" s="31"/>
      <c r="F57" s="36"/>
      <c r="G57" s="38"/>
      <c r="H57" s="329"/>
    </row>
    <row r="58" spans="1:8" ht="45.75" customHeight="1">
      <c r="A58" s="335"/>
      <c r="B58" s="326"/>
      <c r="C58" s="36"/>
      <c r="D58" s="48" t="s">
        <v>36</v>
      </c>
      <c r="E58" s="326" t="s">
        <v>578</v>
      </c>
      <c r="F58" s="36"/>
      <c r="G58" s="38"/>
      <c r="H58" s="329" t="s">
        <v>788</v>
      </c>
    </row>
    <row r="59" spans="1:8" ht="6" customHeight="1">
      <c r="A59" s="335"/>
      <c r="B59" s="326"/>
      <c r="C59" s="36"/>
      <c r="D59" s="49"/>
      <c r="E59" s="24"/>
      <c r="F59" s="36"/>
      <c r="G59" s="38"/>
      <c r="H59" s="329"/>
    </row>
    <row r="60" spans="1:8" ht="6" customHeight="1">
      <c r="A60" s="335"/>
      <c r="B60" s="326"/>
      <c r="C60" s="37"/>
      <c r="D60" s="14"/>
      <c r="E60" s="31"/>
      <c r="F60" s="36"/>
      <c r="G60" s="38"/>
      <c r="H60" s="329"/>
    </row>
    <row r="61" spans="1:8" ht="96.75" customHeight="1">
      <c r="A61" s="335"/>
      <c r="B61" s="332"/>
      <c r="C61" s="45"/>
      <c r="D61" s="335" t="s">
        <v>36</v>
      </c>
      <c r="E61" s="326" t="s">
        <v>112</v>
      </c>
      <c r="F61" s="335"/>
      <c r="G61" s="38"/>
      <c r="H61" s="329" t="s">
        <v>789</v>
      </c>
    </row>
    <row r="62" spans="1:8" ht="6" customHeight="1">
      <c r="A62" s="335"/>
      <c r="B62" s="332"/>
      <c r="C62" s="45"/>
      <c r="D62" s="23"/>
      <c r="E62" s="24"/>
      <c r="F62" s="36"/>
      <c r="G62" s="38"/>
      <c r="H62" s="329"/>
    </row>
    <row r="63" spans="1:8" ht="6" customHeight="1">
      <c r="A63" s="335"/>
      <c r="B63" s="332"/>
      <c r="C63" s="45"/>
      <c r="D63" s="14"/>
      <c r="E63" s="31"/>
      <c r="F63" s="36"/>
      <c r="G63" s="46"/>
      <c r="H63" s="329"/>
    </row>
    <row r="64" spans="1:8" ht="60.75" customHeight="1">
      <c r="A64" s="335"/>
      <c r="B64" s="332"/>
      <c r="C64" s="45"/>
      <c r="D64" s="335" t="s">
        <v>36</v>
      </c>
      <c r="E64" s="326" t="s">
        <v>699</v>
      </c>
      <c r="F64" s="36"/>
      <c r="G64" s="38"/>
      <c r="H64" s="329" t="s">
        <v>790</v>
      </c>
    </row>
    <row r="65" spans="1:8" ht="123.75" customHeight="1">
      <c r="A65" s="335"/>
      <c r="B65" s="332"/>
      <c r="C65" s="45"/>
      <c r="D65" s="335"/>
      <c r="E65" s="326" t="s">
        <v>700</v>
      </c>
      <c r="F65" s="36"/>
      <c r="G65" s="324"/>
      <c r="H65" s="329"/>
    </row>
    <row r="66" spans="1:8" ht="6" customHeight="1">
      <c r="A66" s="335"/>
      <c r="B66" s="332"/>
      <c r="C66" s="45"/>
      <c r="D66" s="23"/>
      <c r="E66" s="24"/>
      <c r="F66" s="36"/>
      <c r="G66" s="324"/>
      <c r="H66" s="329"/>
    </row>
    <row r="67" spans="1:8" ht="6" customHeight="1">
      <c r="A67" s="335"/>
      <c r="B67" s="326"/>
      <c r="C67" s="45"/>
      <c r="D67" s="36"/>
      <c r="E67" s="326"/>
      <c r="F67" s="45"/>
      <c r="G67" s="50"/>
      <c r="H67" s="329"/>
    </row>
    <row r="68" spans="1:8" ht="45.75" customHeight="1">
      <c r="A68" s="335"/>
      <c r="B68" s="326"/>
      <c r="C68" s="335"/>
      <c r="D68" s="335" t="s">
        <v>36</v>
      </c>
      <c r="E68" s="326" t="s">
        <v>579</v>
      </c>
      <c r="F68" s="37"/>
      <c r="G68" s="50"/>
      <c r="H68" s="329" t="s">
        <v>791</v>
      </c>
    </row>
    <row r="69" spans="1:8" ht="6" customHeight="1">
      <c r="A69" s="335"/>
      <c r="B69" s="326"/>
      <c r="C69" s="335"/>
      <c r="D69" s="23"/>
      <c r="E69" s="24"/>
      <c r="F69" s="37"/>
      <c r="G69" s="50"/>
      <c r="H69" s="329"/>
    </row>
    <row r="70" spans="1:8" ht="6" customHeight="1">
      <c r="A70" s="23"/>
      <c r="B70" s="24"/>
      <c r="C70" s="23"/>
      <c r="D70" s="8"/>
      <c r="E70" s="7"/>
      <c r="F70" s="33"/>
      <c r="G70" s="51"/>
      <c r="H70" s="28"/>
    </row>
    <row r="71" spans="1:8" ht="6" customHeight="1">
      <c r="A71" s="14"/>
      <c r="B71" s="13"/>
      <c r="C71" s="14"/>
      <c r="D71" s="15"/>
      <c r="E71" s="13"/>
      <c r="F71" s="30"/>
      <c r="G71" s="52"/>
      <c r="H71" s="17"/>
    </row>
    <row r="72" spans="1:8" ht="57.75" customHeight="1">
      <c r="A72" s="335">
        <v>1</v>
      </c>
      <c r="B72" s="575" t="s">
        <v>885</v>
      </c>
      <c r="C72" s="335"/>
      <c r="D72" s="36" t="s">
        <v>67</v>
      </c>
      <c r="E72" s="332" t="s">
        <v>580</v>
      </c>
      <c r="F72" s="332"/>
      <c r="G72" s="324" t="s">
        <v>915</v>
      </c>
      <c r="H72" s="329" t="s">
        <v>1169</v>
      </c>
    </row>
    <row r="73" spans="1:8" ht="6" customHeight="1">
      <c r="A73" s="335"/>
      <c r="B73" s="576"/>
      <c r="C73" s="335"/>
      <c r="D73" s="14"/>
      <c r="E73" s="31"/>
      <c r="F73" s="332"/>
      <c r="G73" s="46"/>
      <c r="H73" s="329"/>
    </row>
    <row r="74" spans="1:8" ht="45.75" customHeight="1">
      <c r="A74" s="335"/>
      <c r="B74" s="576"/>
      <c r="C74" s="335"/>
      <c r="D74" s="48" t="s">
        <v>36</v>
      </c>
      <c r="E74" s="326" t="s">
        <v>468</v>
      </c>
      <c r="F74" s="332"/>
      <c r="G74" s="46"/>
      <c r="H74" s="329" t="s">
        <v>792</v>
      </c>
    </row>
    <row r="75" spans="1:8" ht="117.75" customHeight="1">
      <c r="A75" s="335"/>
      <c r="B75" s="332"/>
      <c r="C75" s="335"/>
      <c r="D75" s="48"/>
      <c r="E75" s="321" t="s">
        <v>1297</v>
      </c>
      <c r="F75" s="332"/>
      <c r="G75" s="46"/>
      <c r="H75" s="329"/>
    </row>
    <row r="76" spans="1:8" ht="6" customHeight="1">
      <c r="A76" s="335"/>
      <c r="B76" s="332"/>
      <c r="C76" s="335"/>
      <c r="D76" s="49"/>
      <c r="E76" s="24"/>
      <c r="F76" s="36"/>
      <c r="G76" s="46"/>
      <c r="H76" s="329"/>
    </row>
    <row r="77" spans="1:8" ht="6" hidden="1" customHeight="1">
      <c r="A77" s="23"/>
      <c r="B77" s="26"/>
      <c r="C77" s="23"/>
      <c r="D77" s="25"/>
      <c r="E77" s="26"/>
      <c r="F77" s="25"/>
      <c r="G77" s="53"/>
      <c r="H77" s="28"/>
    </row>
    <row r="78" spans="1:8" ht="6" hidden="1" customHeight="1">
      <c r="A78" s="335"/>
      <c r="B78" s="326"/>
      <c r="C78" s="335"/>
      <c r="D78" s="8"/>
      <c r="E78" s="7"/>
      <c r="F78" s="36"/>
      <c r="G78" s="46"/>
      <c r="H78" s="329"/>
    </row>
    <row r="79" spans="1:8" ht="141.75" customHeight="1">
      <c r="A79" s="335"/>
      <c r="B79" s="327"/>
      <c r="C79" s="335"/>
      <c r="D79" s="335" t="s">
        <v>36</v>
      </c>
      <c r="E79" s="326" t="s">
        <v>666</v>
      </c>
      <c r="F79" s="36"/>
      <c r="G79" s="46"/>
      <c r="H79" s="329" t="s">
        <v>793</v>
      </c>
    </row>
    <row r="80" spans="1:8" ht="84.75" customHeight="1">
      <c r="A80" s="335"/>
      <c r="B80" s="332"/>
      <c r="C80" s="335"/>
      <c r="D80" s="335"/>
      <c r="E80" s="326" t="s">
        <v>701</v>
      </c>
      <c r="F80" s="37"/>
      <c r="G80" s="46"/>
      <c r="H80" s="329"/>
    </row>
    <row r="81" spans="1:9" ht="100.5" customHeight="1">
      <c r="A81" s="335"/>
      <c r="B81" s="332"/>
      <c r="C81" s="335"/>
      <c r="D81" s="335"/>
      <c r="E81" s="326" t="s">
        <v>702</v>
      </c>
      <c r="F81" s="37"/>
      <c r="G81" s="46"/>
      <c r="H81" s="329"/>
    </row>
    <row r="82" spans="1:9" ht="6" customHeight="1">
      <c r="A82" s="335"/>
      <c r="B82" s="332"/>
      <c r="C82" s="335"/>
      <c r="D82" s="23"/>
      <c r="E82" s="24"/>
      <c r="F82" s="37"/>
      <c r="G82" s="46"/>
      <c r="H82" s="329"/>
    </row>
    <row r="83" spans="1:9" ht="6" customHeight="1">
      <c r="A83" s="335"/>
      <c r="B83" s="564"/>
      <c r="C83" s="36"/>
      <c r="D83" s="14"/>
      <c r="E83" s="31"/>
      <c r="F83" s="37"/>
      <c r="G83" s="46"/>
      <c r="H83" s="45"/>
      <c r="I83" s="36"/>
    </row>
    <row r="84" spans="1:9" ht="316.5" customHeight="1">
      <c r="A84" s="335"/>
      <c r="B84" s="564"/>
      <c r="C84" s="45"/>
      <c r="D84" s="335" t="s">
        <v>36</v>
      </c>
      <c r="E84" s="326" t="s">
        <v>581</v>
      </c>
      <c r="F84" s="37"/>
      <c r="G84" s="54"/>
      <c r="H84" s="329" t="s">
        <v>794</v>
      </c>
      <c r="I84" s="36"/>
    </row>
    <row r="85" spans="1:9" ht="6" customHeight="1">
      <c r="A85" s="335"/>
      <c r="B85" s="319"/>
      <c r="C85" s="45"/>
      <c r="D85" s="23"/>
      <c r="E85" s="24"/>
      <c r="F85" s="37"/>
      <c r="G85" s="46"/>
      <c r="H85" s="329"/>
      <c r="I85" s="36"/>
    </row>
    <row r="86" spans="1:9" ht="6" customHeight="1">
      <c r="A86" s="335"/>
      <c r="B86" s="319"/>
      <c r="C86" s="335"/>
      <c r="D86" s="14"/>
      <c r="E86" s="31"/>
      <c r="F86" s="37"/>
      <c r="G86" s="46"/>
      <c r="H86" s="45"/>
      <c r="I86" s="36"/>
    </row>
    <row r="87" spans="1:9" ht="58.5" customHeight="1">
      <c r="A87" s="335"/>
      <c r="B87" s="319"/>
      <c r="C87" s="335"/>
      <c r="D87" s="335" t="s">
        <v>36</v>
      </c>
      <c r="E87" s="326" t="s">
        <v>113</v>
      </c>
      <c r="F87" s="37"/>
      <c r="G87" s="46"/>
      <c r="H87" s="570" t="s">
        <v>114</v>
      </c>
      <c r="I87" s="36"/>
    </row>
    <row r="88" spans="1:9" ht="6" customHeight="1">
      <c r="A88" s="335"/>
      <c r="B88" s="319"/>
      <c r="C88" s="335"/>
      <c r="D88" s="23"/>
      <c r="E88" s="24"/>
      <c r="F88" s="37"/>
      <c r="G88" s="46"/>
      <c r="H88" s="570"/>
      <c r="I88" s="36"/>
    </row>
    <row r="89" spans="1:9" ht="6" hidden="1" customHeight="1">
      <c r="A89" s="23"/>
      <c r="B89" s="24"/>
      <c r="C89" s="23"/>
      <c r="D89" s="25"/>
      <c r="E89" s="26"/>
      <c r="F89" s="33"/>
      <c r="G89" s="53"/>
      <c r="H89" s="583"/>
      <c r="I89" s="36"/>
    </row>
    <row r="90" spans="1:9" ht="6" customHeight="1">
      <c r="A90" s="335"/>
      <c r="B90" s="326"/>
      <c r="C90" s="335"/>
      <c r="D90" s="36"/>
      <c r="E90" s="332"/>
      <c r="F90" s="37"/>
      <c r="G90" s="46"/>
      <c r="H90" s="55"/>
      <c r="I90" s="36"/>
    </row>
    <row r="91" spans="1:9" ht="32.25" customHeight="1">
      <c r="A91" s="335"/>
      <c r="B91" s="327"/>
      <c r="C91" s="335"/>
      <c r="D91" s="36" t="s">
        <v>68</v>
      </c>
      <c r="E91" s="332" t="s">
        <v>470</v>
      </c>
      <c r="F91" s="37"/>
      <c r="G91" s="324" t="s">
        <v>915</v>
      </c>
      <c r="H91" s="329" t="s">
        <v>115</v>
      </c>
    </row>
    <row r="92" spans="1:9" ht="6" customHeight="1">
      <c r="A92" s="335"/>
      <c r="B92" s="332"/>
      <c r="C92" s="335"/>
      <c r="D92" s="14"/>
      <c r="E92" s="31"/>
      <c r="F92" s="36"/>
      <c r="G92" s="46"/>
      <c r="H92" s="329"/>
    </row>
    <row r="93" spans="1:9" ht="83.25" customHeight="1">
      <c r="A93" s="335"/>
      <c r="B93" s="332"/>
      <c r="C93" s="335"/>
      <c r="D93" s="335" t="s">
        <v>36</v>
      </c>
      <c r="E93" s="326" t="s">
        <v>471</v>
      </c>
      <c r="F93" s="36"/>
      <c r="G93" s="38"/>
      <c r="H93" s="329" t="s">
        <v>116</v>
      </c>
    </row>
    <row r="94" spans="1:9" ht="6" customHeight="1">
      <c r="A94" s="335"/>
      <c r="B94" s="332"/>
      <c r="C94" s="335"/>
      <c r="D94" s="23"/>
      <c r="E94" s="24"/>
      <c r="F94" s="36"/>
      <c r="G94" s="38"/>
      <c r="H94" s="329"/>
    </row>
    <row r="95" spans="1:9" s="36" customFormat="1" ht="6" customHeight="1">
      <c r="A95" s="23"/>
      <c r="B95" s="26"/>
      <c r="C95" s="23"/>
      <c r="D95" s="25"/>
      <c r="E95" s="26"/>
      <c r="F95" s="25"/>
      <c r="G95" s="34"/>
      <c r="H95" s="28"/>
    </row>
    <row r="96" spans="1:9" s="36" customFormat="1" ht="6" customHeight="1">
      <c r="A96" s="14"/>
      <c r="B96" s="31"/>
      <c r="C96" s="14"/>
      <c r="E96" s="332"/>
      <c r="G96" s="38"/>
      <c r="H96" s="329"/>
    </row>
    <row r="97" spans="1:8" ht="33" customHeight="1">
      <c r="A97" s="335">
        <v>2</v>
      </c>
      <c r="B97" s="575" t="s">
        <v>117</v>
      </c>
      <c r="C97" s="335"/>
      <c r="D97" s="36" t="s">
        <v>67</v>
      </c>
      <c r="E97" s="332" t="s">
        <v>582</v>
      </c>
      <c r="F97" s="36"/>
      <c r="G97" s="324" t="s">
        <v>915</v>
      </c>
      <c r="H97" s="561" t="s">
        <v>1170</v>
      </c>
    </row>
    <row r="98" spans="1:8" ht="6" customHeight="1">
      <c r="A98" s="335"/>
      <c r="B98" s="576"/>
      <c r="C98" s="335"/>
      <c r="D98" s="14"/>
      <c r="E98" s="31"/>
      <c r="F98" s="36"/>
      <c r="G98" s="46"/>
      <c r="H98" s="561"/>
    </row>
    <row r="99" spans="1:8" ht="57" customHeight="1">
      <c r="A99" s="335"/>
      <c r="B99" s="576"/>
      <c r="C99" s="335"/>
      <c r="D99" s="335" t="s">
        <v>36</v>
      </c>
      <c r="E99" s="326" t="s">
        <v>118</v>
      </c>
      <c r="F99" s="36"/>
      <c r="G99" s="46"/>
      <c r="H99" s="561"/>
    </row>
    <row r="100" spans="1:8" ht="6" customHeight="1">
      <c r="A100" s="335"/>
      <c r="B100" s="576"/>
      <c r="C100" s="335"/>
      <c r="D100" s="335"/>
      <c r="E100" s="326"/>
      <c r="F100" s="36"/>
      <c r="G100" s="46"/>
      <c r="H100" s="316"/>
    </row>
    <row r="101" spans="1:8" ht="6" customHeight="1">
      <c r="A101" s="335"/>
      <c r="B101" s="576"/>
      <c r="C101" s="335"/>
      <c r="D101" s="14"/>
      <c r="E101" s="31"/>
      <c r="F101" s="36"/>
      <c r="G101" s="46"/>
      <c r="H101" s="329"/>
    </row>
    <row r="102" spans="1:8" ht="58.5" customHeight="1">
      <c r="A102" s="335"/>
      <c r="B102" s="576"/>
      <c r="C102" s="335"/>
      <c r="D102" s="335" t="s">
        <v>36</v>
      </c>
      <c r="E102" s="326" t="s">
        <v>583</v>
      </c>
      <c r="F102" s="36"/>
      <c r="G102" s="46"/>
      <c r="H102" s="329" t="s">
        <v>795</v>
      </c>
    </row>
    <row r="103" spans="1:8" ht="71.25" customHeight="1">
      <c r="A103" s="335"/>
      <c r="B103" s="327"/>
      <c r="C103" s="335"/>
      <c r="D103" s="335"/>
      <c r="E103" s="326" t="s">
        <v>703</v>
      </c>
      <c r="F103" s="36"/>
      <c r="G103" s="46"/>
      <c r="H103" s="329"/>
    </row>
    <row r="104" spans="1:8" ht="97.5" customHeight="1">
      <c r="A104" s="335"/>
      <c r="B104" s="327"/>
      <c r="C104" s="335"/>
      <c r="D104" s="335"/>
      <c r="E104" s="326" t="s">
        <v>704</v>
      </c>
      <c r="F104" s="36"/>
      <c r="G104" s="46"/>
      <c r="H104" s="329"/>
    </row>
    <row r="105" spans="1:8" ht="54.75" customHeight="1">
      <c r="A105" s="335"/>
      <c r="B105" s="327"/>
      <c r="C105" s="335"/>
      <c r="D105" s="335"/>
      <c r="E105" s="326" t="s">
        <v>705</v>
      </c>
      <c r="F105" s="36"/>
      <c r="G105" s="46"/>
      <c r="H105" s="329"/>
    </row>
    <row r="106" spans="1:8" ht="98.25" customHeight="1">
      <c r="A106" s="335"/>
      <c r="B106" s="326"/>
      <c r="C106" s="335"/>
      <c r="D106" s="335"/>
      <c r="E106" s="326" t="s">
        <v>119</v>
      </c>
      <c r="F106" s="36"/>
      <c r="G106" s="46"/>
      <c r="H106" s="318" t="s">
        <v>1015</v>
      </c>
    </row>
    <row r="107" spans="1:8" ht="6" customHeight="1">
      <c r="A107" s="335"/>
      <c r="B107" s="326"/>
      <c r="C107" s="335"/>
      <c r="D107" s="23"/>
      <c r="E107" s="24"/>
      <c r="F107" s="36"/>
      <c r="G107" s="46"/>
      <c r="H107" s="329"/>
    </row>
    <row r="108" spans="1:8" ht="126.75" customHeight="1">
      <c r="A108" s="335"/>
      <c r="B108" s="326"/>
      <c r="C108" s="335"/>
      <c r="D108" s="14" t="s">
        <v>36</v>
      </c>
      <c r="E108" s="31" t="s">
        <v>120</v>
      </c>
      <c r="F108" s="36"/>
      <c r="G108" s="46"/>
      <c r="H108" s="329" t="s">
        <v>121</v>
      </c>
    </row>
    <row r="109" spans="1:8" ht="6" customHeight="1">
      <c r="A109" s="335"/>
      <c r="B109" s="326"/>
      <c r="C109" s="335"/>
      <c r="D109" s="23"/>
      <c r="E109" s="24"/>
      <c r="F109" s="36"/>
      <c r="G109" s="46"/>
      <c r="H109" s="329"/>
    </row>
    <row r="110" spans="1:8" ht="6" customHeight="1">
      <c r="A110" s="23"/>
      <c r="B110" s="24"/>
      <c r="C110" s="23"/>
      <c r="D110" s="25"/>
      <c r="E110" s="26"/>
      <c r="F110" s="25"/>
      <c r="G110" s="53"/>
      <c r="H110" s="154"/>
    </row>
    <row r="111" spans="1:8" ht="6" customHeight="1">
      <c r="A111" s="335"/>
      <c r="B111" s="326"/>
      <c r="C111" s="335"/>
      <c r="D111" s="36"/>
      <c r="E111" s="332"/>
      <c r="F111" s="36"/>
      <c r="G111" s="46"/>
      <c r="H111" s="329"/>
    </row>
    <row r="112" spans="1:8" ht="70.5" customHeight="1">
      <c r="A112" s="335">
        <v>3</v>
      </c>
      <c r="B112" s="326" t="s">
        <v>122</v>
      </c>
      <c r="C112" s="335"/>
      <c r="D112" s="36" t="s">
        <v>67</v>
      </c>
      <c r="E112" s="332" t="s">
        <v>584</v>
      </c>
      <c r="F112" s="37"/>
      <c r="G112" s="324" t="s">
        <v>915</v>
      </c>
      <c r="H112" s="329" t="s">
        <v>1171</v>
      </c>
    </row>
    <row r="113" spans="1:8" ht="29.25" customHeight="1">
      <c r="A113" s="335"/>
      <c r="B113" s="326"/>
      <c r="C113" s="335"/>
      <c r="D113" s="36" t="s">
        <v>68</v>
      </c>
      <c r="E113" s="332" t="s">
        <v>472</v>
      </c>
      <c r="F113" s="36"/>
      <c r="G113" s="324" t="s">
        <v>915</v>
      </c>
      <c r="H113" s="329" t="s">
        <v>115</v>
      </c>
    </row>
    <row r="114" spans="1:8" ht="33.75" customHeight="1">
      <c r="A114" s="335"/>
      <c r="B114" s="326"/>
      <c r="C114" s="36"/>
      <c r="D114" s="36" t="s">
        <v>70</v>
      </c>
      <c r="E114" s="332" t="s">
        <v>473</v>
      </c>
      <c r="F114" s="36"/>
      <c r="G114" s="324" t="s">
        <v>915</v>
      </c>
      <c r="H114" s="561" t="s">
        <v>1172</v>
      </c>
    </row>
    <row r="115" spans="1:8" ht="18.75" hidden="1" customHeight="1">
      <c r="A115" s="335"/>
      <c r="B115" s="326"/>
      <c r="C115" s="36"/>
      <c r="D115" s="36"/>
      <c r="E115" s="332"/>
      <c r="F115" s="36"/>
      <c r="G115" s="38"/>
      <c r="H115" s="561"/>
    </row>
    <row r="116" spans="1:8" ht="6" customHeight="1">
      <c r="A116" s="335"/>
      <c r="B116" s="326"/>
      <c r="C116" s="36"/>
      <c r="D116" s="36"/>
      <c r="E116" s="332"/>
      <c r="F116" s="36"/>
      <c r="G116" s="38"/>
      <c r="H116" s="561"/>
    </row>
    <row r="117" spans="1:8" ht="6" customHeight="1">
      <c r="A117" s="335"/>
      <c r="B117" s="326"/>
      <c r="C117" s="45"/>
      <c r="D117" s="14"/>
      <c r="E117" s="31"/>
      <c r="F117" s="36"/>
      <c r="G117" s="38"/>
      <c r="H117" s="561"/>
    </row>
    <row r="118" spans="1:8" ht="96.75" customHeight="1">
      <c r="A118" s="335"/>
      <c r="B118" s="326"/>
      <c r="C118" s="45"/>
      <c r="D118" s="335" t="s">
        <v>36</v>
      </c>
      <c r="E118" s="326" t="s">
        <v>474</v>
      </c>
      <c r="F118" s="36"/>
      <c r="G118" s="38"/>
      <c r="H118" s="329" t="s">
        <v>1173</v>
      </c>
    </row>
    <row r="119" spans="1:8" ht="6" customHeight="1">
      <c r="A119" s="335"/>
      <c r="B119" s="326"/>
      <c r="C119" s="45"/>
      <c r="D119" s="23"/>
      <c r="E119" s="24"/>
      <c r="F119" s="36"/>
      <c r="G119" s="38"/>
      <c r="H119" s="329"/>
    </row>
    <row r="120" spans="1:8" ht="6" customHeight="1">
      <c r="A120" s="335"/>
      <c r="B120" s="326"/>
      <c r="C120" s="45"/>
      <c r="D120" s="36"/>
      <c r="E120" s="326"/>
      <c r="F120" s="36"/>
      <c r="G120" s="38"/>
      <c r="H120" s="329"/>
    </row>
    <row r="121" spans="1:8" ht="264" customHeight="1">
      <c r="A121" s="335"/>
      <c r="B121" s="326"/>
      <c r="C121" s="45"/>
      <c r="D121" s="36" t="s">
        <v>36</v>
      </c>
      <c r="E121" s="326" t="s">
        <v>585</v>
      </c>
      <c r="F121" s="36"/>
      <c r="G121" s="46"/>
      <c r="H121" s="329" t="s">
        <v>796</v>
      </c>
    </row>
    <row r="122" spans="1:8" ht="72" customHeight="1">
      <c r="A122" s="335"/>
      <c r="B122" s="326"/>
      <c r="C122" s="335"/>
      <c r="D122" s="335"/>
      <c r="E122" s="326" t="s">
        <v>707</v>
      </c>
      <c r="F122" s="36"/>
      <c r="G122" s="46"/>
      <c r="H122" s="329" t="s">
        <v>796</v>
      </c>
    </row>
    <row r="123" spans="1:8" ht="84" customHeight="1">
      <c r="A123" s="335"/>
      <c r="B123" s="326"/>
      <c r="C123" s="335"/>
      <c r="D123" s="335"/>
      <c r="E123" s="326" t="s">
        <v>706</v>
      </c>
      <c r="F123" s="36"/>
      <c r="G123" s="46"/>
      <c r="H123" s="329"/>
    </row>
    <row r="124" spans="1:8" ht="114" customHeight="1">
      <c r="A124" s="335"/>
      <c r="B124" s="326"/>
      <c r="C124" s="335"/>
      <c r="D124" s="335" t="s">
        <v>87</v>
      </c>
      <c r="E124" s="326" t="s">
        <v>586</v>
      </c>
      <c r="F124" s="36"/>
      <c r="G124" s="46"/>
      <c r="H124" s="329" t="s">
        <v>797</v>
      </c>
    </row>
    <row r="125" spans="1:8" ht="6" customHeight="1">
      <c r="A125" s="335"/>
      <c r="B125" s="332"/>
      <c r="C125" s="335"/>
      <c r="D125" s="23"/>
      <c r="E125" s="24"/>
      <c r="F125" s="36"/>
      <c r="G125" s="46"/>
      <c r="H125" s="329"/>
    </row>
    <row r="126" spans="1:8" ht="6" customHeight="1">
      <c r="A126" s="23"/>
      <c r="B126" s="26"/>
      <c r="C126" s="23"/>
      <c r="D126" s="25"/>
      <c r="E126" s="26"/>
      <c r="F126" s="25"/>
      <c r="G126" s="53"/>
      <c r="H126" s="28"/>
    </row>
    <row r="127" spans="1:8" s="36" customFormat="1" ht="6" customHeight="1">
      <c r="A127" s="335"/>
      <c r="B127" s="332"/>
      <c r="C127" s="335"/>
      <c r="E127" s="332"/>
      <c r="G127" s="46"/>
      <c r="H127" s="329"/>
    </row>
    <row r="128" spans="1:8" ht="54" customHeight="1">
      <c r="A128" s="335">
        <v>4</v>
      </c>
      <c r="B128" s="575" t="s">
        <v>984</v>
      </c>
      <c r="C128" s="335"/>
      <c r="D128" s="36"/>
      <c r="E128" s="332" t="s">
        <v>123</v>
      </c>
      <c r="F128" s="37"/>
      <c r="G128" s="324" t="s">
        <v>915</v>
      </c>
      <c r="H128" s="329" t="s">
        <v>1174</v>
      </c>
    </row>
    <row r="129" spans="1:8" ht="6" customHeight="1">
      <c r="A129" s="335"/>
      <c r="B129" s="576"/>
      <c r="C129" s="36"/>
      <c r="D129" s="14"/>
      <c r="E129" s="31"/>
      <c r="F129" s="36"/>
      <c r="G129" s="46"/>
      <c r="H129" s="329"/>
    </row>
    <row r="130" spans="1:8" ht="127.5" customHeight="1">
      <c r="A130" s="335"/>
      <c r="B130" s="576"/>
      <c r="C130" s="36"/>
      <c r="D130" s="335" t="s">
        <v>36</v>
      </c>
      <c r="E130" s="326" t="s">
        <v>479</v>
      </c>
      <c r="F130" s="36"/>
      <c r="G130" s="46"/>
      <c r="H130" s="329" t="s">
        <v>798</v>
      </c>
    </row>
    <row r="131" spans="1:8" ht="6" customHeight="1">
      <c r="A131" s="335"/>
      <c r="B131" s="327"/>
      <c r="C131" s="36"/>
      <c r="D131" s="23"/>
      <c r="E131" s="24"/>
      <c r="F131" s="36"/>
      <c r="G131" s="46"/>
      <c r="H131" s="329"/>
    </row>
    <row r="132" spans="1:8" ht="6" customHeight="1">
      <c r="A132" s="335"/>
      <c r="B132" s="326"/>
      <c r="C132" s="36"/>
      <c r="D132" s="335"/>
      <c r="E132" s="326"/>
      <c r="F132" s="36"/>
      <c r="G132" s="46"/>
      <c r="H132" s="329"/>
    </row>
    <row r="133" spans="1:8" ht="72" customHeight="1">
      <c r="A133" s="335"/>
      <c r="B133" s="326"/>
      <c r="C133" s="36"/>
      <c r="D133" s="335" t="s">
        <v>36</v>
      </c>
      <c r="E133" s="326" t="s">
        <v>124</v>
      </c>
      <c r="F133" s="36"/>
      <c r="G133" s="46"/>
      <c r="H133" s="329"/>
    </row>
    <row r="134" spans="1:8" ht="6" customHeight="1">
      <c r="A134" s="335"/>
      <c r="B134" s="326"/>
      <c r="C134" s="36"/>
      <c r="D134" s="23"/>
      <c r="E134" s="24"/>
      <c r="F134" s="36"/>
      <c r="G134" s="46"/>
      <c r="H134" s="329"/>
    </row>
    <row r="135" spans="1:8" ht="6" customHeight="1">
      <c r="A135" s="335"/>
      <c r="B135" s="326"/>
      <c r="C135" s="36"/>
      <c r="D135" s="14"/>
      <c r="E135" s="31"/>
      <c r="F135" s="36"/>
      <c r="G135" s="46"/>
      <c r="H135" s="329"/>
    </row>
    <row r="136" spans="1:8" ht="57.75" customHeight="1">
      <c r="A136" s="335"/>
      <c r="B136" s="326"/>
      <c r="C136" s="36"/>
      <c r="D136" s="335" t="s">
        <v>36</v>
      </c>
      <c r="E136" s="326" t="s">
        <v>886</v>
      </c>
      <c r="F136" s="36"/>
      <c r="G136" s="46"/>
      <c r="H136" s="329" t="s">
        <v>125</v>
      </c>
    </row>
    <row r="137" spans="1:8" ht="6" customHeight="1">
      <c r="A137" s="335"/>
      <c r="B137" s="326"/>
      <c r="C137" s="36"/>
      <c r="D137" s="335"/>
      <c r="E137" s="326"/>
      <c r="F137" s="36"/>
      <c r="G137" s="43"/>
      <c r="H137" s="329"/>
    </row>
    <row r="138" spans="1:8" ht="6" customHeight="1">
      <c r="A138" s="335"/>
      <c r="B138" s="326"/>
      <c r="C138" s="335"/>
      <c r="D138" s="14"/>
      <c r="E138" s="31"/>
      <c r="F138" s="37"/>
      <c r="G138" s="43"/>
      <c r="H138" s="45"/>
    </row>
    <row r="139" spans="1:8" ht="58.5" customHeight="1">
      <c r="A139" s="335"/>
      <c r="B139" s="332"/>
      <c r="C139" s="335"/>
      <c r="D139" s="335" t="s">
        <v>36</v>
      </c>
      <c r="E139" s="326" t="s">
        <v>126</v>
      </c>
      <c r="F139" s="36"/>
      <c r="G139" s="46"/>
      <c r="H139" s="329" t="s">
        <v>799</v>
      </c>
    </row>
    <row r="140" spans="1:8" ht="6" customHeight="1">
      <c r="A140" s="335"/>
      <c r="B140" s="332"/>
      <c r="C140" s="335"/>
      <c r="D140" s="23"/>
      <c r="E140" s="24"/>
      <c r="F140" s="36"/>
      <c r="G140" s="46"/>
      <c r="H140" s="329"/>
    </row>
    <row r="141" spans="1:8" ht="6" customHeight="1">
      <c r="A141" s="23"/>
      <c r="B141" s="26"/>
      <c r="C141" s="23"/>
      <c r="D141" s="25"/>
      <c r="E141" s="26"/>
      <c r="F141" s="33"/>
      <c r="G141" s="53"/>
      <c r="H141" s="56"/>
    </row>
    <row r="142" spans="1:8" ht="6" customHeight="1">
      <c r="A142" s="335"/>
      <c r="B142" s="326"/>
      <c r="C142" s="335"/>
      <c r="D142" s="36"/>
      <c r="E142" s="332"/>
      <c r="F142" s="37"/>
      <c r="G142" s="43"/>
      <c r="H142" s="329"/>
    </row>
    <row r="143" spans="1:8" ht="39.950000000000003" customHeight="1">
      <c r="A143" s="335">
        <v>5</v>
      </c>
      <c r="B143" s="575" t="s">
        <v>127</v>
      </c>
      <c r="C143" s="335"/>
      <c r="D143" s="36"/>
      <c r="E143" s="332" t="s">
        <v>587</v>
      </c>
      <c r="F143" s="37"/>
      <c r="G143" s="324" t="s">
        <v>915</v>
      </c>
      <c r="H143" s="329" t="s">
        <v>1175</v>
      </c>
    </row>
    <row r="144" spans="1:8" ht="6" customHeight="1">
      <c r="A144" s="335"/>
      <c r="B144" s="576"/>
      <c r="C144" s="335"/>
      <c r="D144" s="14"/>
      <c r="E144" s="31"/>
      <c r="F144" s="37"/>
      <c r="G144" s="50"/>
      <c r="H144" s="561" t="s">
        <v>1067</v>
      </c>
    </row>
    <row r="145" spans="1:8" ht="348" customHeight="1">
      <c r="A145" s="23"/>
      <c r="B145" s="580"/>
      <c r="C145" s="23"/>
      <c r="D145" s="23" t="s">
        <v>36</v>
      </c>
      <c r="E145" s="249" t="s">
        <v>1298</v>
      </c>
      <c r="F145" s="33"/>
      <c r="G145" s="51"/>
      <c r="H145" s="577"/>
    </row>
    <row r="146" spans="1:8" ht="166.5" customHeight="1">
      <c r="A146" s="57">
        <v>6</v>
      </c>
      <c r="B146" s="331" t="s">
        <v>128</v>
      </c>
      <c r="C146" s="57"/>
      <c r="D146" s="58"/>
      <c r="E146" s="59" t="s">
        <v>129</v>
      </c>
      <c r="F146" s="60"/>
      <c r="G146" s="66" t="s">
        <v>916</v>
      </c>
      <c r="H146" s="320" t="s">
        <v>1219</v>
      </c>
    </row>
    <row r="147" spans="1:8" ht="6" customHeight="1">
      <c r="A147" s="57"/>
      <c r="B147" s="331"/>
      <c r="C147" s="57"/>
      <c r="D147" s="61"/>
      <c r="E147" s="62"/>
      <c r="F147" s="60"/>
      <c r="G147" s="63"/>
      <c r="H147" s="320"/>
    </row>
    <row r="148" spans="1:8" ht="81.75" customHeight="1">
      <c r="A148" s="57"/>
      <c r="B148" s="331"/>
      <c r="C148" s="57"/>
      <c r="D148" s="57" t="s">
        <v>76</v>
      </c>
      <c r="E148" s="331" t="s">
        <v>709</v>
      </c>
      <c r="F148" s="60"/>
      <c r="G148" s="63"/>
      <c r="H148" s="320"/>
    </row>
    <row r="149" spans="1:8" ht="84" customHeight="1">
      <c r="A149" s="57"/>
      <c r="B149" s="331"/>
      <c r="C149" s="57"/>
      <c r="D149" s="57"/>
      <c r="E149" s="331" t="s">
        <v>708</v>
      </c>
      <c r="F149" s="60"/>
      <c r="G149" s="63"/>
      <c r="H149" s="320" t="s">
        <v>800</v>
      </c>
    </row>
    <row r="150" spans="1:8" ht="6" customHeight="1">
      <c r="A150" s="57"/>
      <c r="B150" s="331"/>
      <c r="C150" s="57"/>
      <c r="D150" s="64"/>
      <c r="E150" s="65"/>
      <c r="F150" s="60"/>
      <c r="G150" s="63"/>
      <c r="H150" s="320"/>
    </row>
    <row r="151" spans="1:8" ht="6" customHeight="1">
      <c r="A151" s="57"/>
      <c r="B151" s="331"/>
      <c r="C151" s="57"/>
      <c r="D151" s="61"/>
      <c r="E151" s="62"/>
      <c r="F151" s="60"/>
      <c r="G151" s="63"/>
      <c r="H151" s="320"/>
    </row>
    <row r="152" spans="1:8" ht="71.25" customHeight="1">
      <c r="A152" s="57"/>
      <c r="B152" s="331"/>
      <c r="C152" s="57"/>
      <c r="D152" s="57" t="s">
        <v>77</v>
      </c>
      <c r="E152" s="331" t="s">
        <v>588</v>
      </c>
      <c r="F152" s="60"/>
      <c r="G152" s="63"/>
      <c r="H152" s="320" t="s">
        <v>801</v>
      </c>
    </row>
    <row r="153" spans="1:8" ht="6" customHeight="1">
      <c r="A153" s="57"/>
      <c r="B153" s="331"/>
      <c r="C153" s="57"/>
      <c r="D153" s="64"/>
      <c r="E153" s="65"/>
      <c r="F153" s="58"/>
      <c r="G153" s="66"/>
      <c r="H153" s="331"/>
    </row>
    <row r="154" spans="1:8" ht="3.6" customHeight="1">
      <c r="A154" s="67"/>
      <c r="B154" s="68"/>
      <c r="C154" s="67"/>
      <c r="D154" s="69"/>
      <c r="E154" s="70"/>
      <c r="F154" s="71"/>
      <c r="G154" s="72"/>
      <c r="H154" s="68"/>
    </row>
    <row r="155" spans="1:8" ht="33" customHeight="1">
      <c r="A155" s="29" t="s">
        <v>130</v>
      </c>
      <c r="B155" s="73"/>
      <c r="C155" s="8"/>
      <c r="D155" s="8"/>
      <c r="E155" s="7"/>
      <c r="F155" s="8"/>
      <c r="G155" s="52"/>
      <c r="H155" s="10"/>
    </row>
    <row r="156" spans="1:8" ht="6" customHeight="1">
      <c r="A156" s="335"/>
      <c r="B156" s="74"/>
      <c r="C156" s="335"/>
      <c r="D156" s="36"/>
      <c r="E156" s="332"/>
      <c r="F156" s="36"/>
      <c r="G156" s="32"/>
      <c r="H156" s="17"/>
    </row>
    <row r="157" spans="1:8" ht="57" customHeight="1">
      <c r="A157" s="335">
        <v>1</v>
      </c>
      <c r="B157" s="575" t="s">
        <v>131</v>
      </c>
      <c r="C157" s="335"/>
      <c r="D157" s="36" t="s">
        <v>67</v>
      </c>
      <c r="E157" s="332" t="s">
        <v>132</v>
      </c>
      <c r="F157" s="36"/>
      <c r="G157" s="324" t="s">
        <v>915</v>
      </c>
      <c r="H157" s="329" t="s">
        <v>1176</v>
      </c>
    </row>
    <row r="158" spans="1:8" ht="6" customHeight="1">
      <c r="A158" s="335"/>
      <c r="B158" s="576"/>
      <c r="C158" s="36"/>
      <c r="D158" s="14"/>
      <c r="E158" s="31"/>
      <c r="F158" s="36"/>
      <c r="G158" s="46"/>
      <c r="H158" s="45"/>
    </row>
    <row r="159" spans="1:8" ht="57" customHeight="1">
      <c r="A159" s="335"/>
      <c r="B159" s="576"/>
      <c r="C159" s="36"/>
      <c r="D159" s="335" t="s">
        <v>36</v>
      </c>
      <c r="E159" s="326" t="s">
        <v>589</v>
      </c>
      <c r="F159" s="36"/>
      <c r="G159" s="46"/>
      <c r="H159" s="329" t="s">
        <v>1177</v>
      </c>
    </row>
    <row r="160" spans="1:8" ht="6" customHeight="1">
      <c r="A160" s="335"/>
      <c r="B160" s="327"/>
      <c r="C160" s="36"/>
      <c r="D160" s="23"/>
      <c r="E160" s="24"/>
      <c r="F160" s="36"/>
      <c r="G160" s="46"/>
      <c r="H160" s="329"/>
    </row>
    <row r="161" spans="1:8" s="36" customFormat="1" ht="6" customHeight="1">
      <c r="A161" s="335"/>
      <c r="B161" s="326"/>
      <c r="C161" s="335"/>
      <c r="D161" s="14"/>
      <c r="E161" s="31"/>
      <c r="G161" s="46"/>
      <c r="H161" s="45"/>
    </row>
    <row r="162" spans="1:8" ht="170.1" customHeight="1">
      <c r="A162" s="335"/>
      <c r="B162" s="332"/>
      <c r="C162" s="335"/>
      <c r="D162" s="335" t="s">
        <v>36</v>
      </c>
      <c r="E162" s="326" t="s">
        <v>590</v>
      </c>
      <c r="F162" s="37"/>
      <c r="G162" s="43"/>
      <c r="H162" s="329" t="s">
        <v>802</v>
      </c>
    </row>
    <row r="163" spans="1:8" ht="42" customHeight="1">
      <c r="A163" s="335"/>
      <c r="B163" s="326"/>
      <c r="C163" s="335"/>
      <c r="D163" s="335"/>
      <c r="E163" s="326" t="s">
        <v>591</v>
      </c>
      <c r="F163" s="37"/>
      <c r="G163" s="46"/>
      <c r="H163" s="329"/>
    </row>
    <row r="164" spans="1:8" ht="69.75" customHeight="1">
      <c r="A164" s="335" t="s">
        <v>87</v>
      </c>
      <c r="B164" s="332" t="s">
        <v>87</v>
      </c>
      <c r="C164" s="335"/>
      <c r="D164" s="335"/>
      <c r="E164" s="326" t="s">
        <v>887</v>
      </c>
      <c r="F164" s="45"/>
      <c r="G164" s="46"/>
      <c r="H164" s="329"/>
    </row>
    <row r="165" spans="1:8" ht="6" customHeight="1">
      <c r="A165" s="335"/>
      <c r="B165" s="332"/>
      <c r="C165" s="335"/>
      <c r="D165" s="335"/>
      <c r="E165" s="326"/>
      <c r="F165" s="45"/>
      <c r="G165" s="46"/>
      <c r="H165" s="329"/>
    </row>
    <row r="166" spans="1:8" ht="6" customHeight="1">
      <c r="A166" s="335"/>
      <c r="B166" s="332"/>
      <c r="C166" s="335"/>
      <c r="D166" s="14"/>
      <c r="E166" s="31"/>
      <c r="F166" s="45"/>
      <c r="G166" s="46"/>
      <c r="H166" s="329"/>
    </row>
    <row r="167" spans="1:8" ht="57.75" customHeight="1">
      <c r="A167" s="335"/>
      <c r="B167" s="332"/>
      <c r="C167" s="335"/>
      <c r="D167" s="335" t="s">
        <v>36</v>
      </c>
      <c r="E167" s="326" t="s">
        <v>133</v>
      </c>
      <c r="F167" s="45"/>
      <c r="G167" s="46"/>
      <c r="H167" s="329"/>
    </row>
    <row r="168" spans="1:8" ht="6" customHeight="1">
      <c r="A168" s="335"/>
      <c r="B168" s="332"/>
      <c r="C168" s="335"/>
      <c r="D168" s="335"/>
      <c r="E168" s="326"/>
      <c r="F168" s="45"/>
      <c r="G168" s="46"/>
      <c r="H168" s="329"/>
    </row>
    <row r="169" spans="1:8" ht="6" customHeight="1">
      <c r="A169" s="335"/>
      <c r="B169" s="332"/>
      <c r="C169" s="335"/>
      <c r="D169" s="14"/>
      <c r="E169" s="31"/>
      <c r="F169" s="45"/>
      <c r="G169" s="46"/>
      <c r="H169" s="329"/>
    </row>
    <row r="170" spans="1:8" ht="57" customHeight="1">
      <c r="A170" s="335" t="s">
        <v>87</v>
      </c>
      <c r="B170" s="332" t="s">
        <v>87</v>
      </c>
      <c r="C170" s="335"/>
      <c r="D170" s="335" t="s">
        <v>36</v>
      </c>
      <c r="E170" s="326" t="s">
        <v>592</v>
      </c>
      <c r="F170" s="37"/>
      <c r="G170" s="46"/>
      <c r="H170" s="329"/>
    </row>
    <row r="171" spans="1:8" ht="6" customHeight="1">
      <c r="A171" s="335"/>
      <c r="B171" s="332"/>
      <c r="C171" s="335"/>
      <c r="D171" s="23"/>
      <c r="E171" s="24"/>
      <c r="F171" s="36"/>
      <c r="G171" s="46"/>
      <c r="H171" s="329"/>
    </row>
    <row r="172" spans="1:8" ht="6" customHeight="1">
      <c r="A172" s="335"/>
      <c r="B172" s="332"/>
      <c r="C172" s="335"/>
      <c r="D172" s="36"/>
      <c r="E172" s="332"/>
      <c r="F172" s="36"/>
      <c r="G172" s="46"/>
      <c r="H172" s="329"/>
    </row>
    <row r="173" spans="1:8" ht="70.5" customHeight="1">
      <c r="A173" s="335"/>
      <c r="B173" s="326"/>
      <c r="C173" s="36"/>
      <c r="D173" s="36" t="s">
        <v>68</v>
      </c>
      <c r="E173" s="251" t="s">
        <v>1299</v>
      </c>
      <c r="F173" s="36"/>
      <c r="G173" s="324" t="s">
        <v>916</v>
      </c>
      <c r="H173" s="329" t="s">
        <v>1178</v>
      </c>
    </row>
    <row r="174" spans="1:8" ht="6" customHeight="1">
      <c r="A174" s="335"/>
      <c r="B174" s="326"/>
      <c r="C174" s="36"/>
      <c r="D174" s="75"/>
      <c r="E174" s="76"/>
      <c r="F174" s="36"/>
      <c r="G174" s="46"/>
      <c r="H174" s="77"/>
    </row>
    <row r="175" spans="1:8" ht="34.5" customHeight="1">
      <c r="A175" s="335"/>
      <c r="B175" s="326"/>
      <c r="C175" s="36"/>
      <c r="D175" s="335"/>
      <c r="E175" s="326"/>
      <c r="F175" s="37"/>
      <c r="G175" s="46"/>
      <c r="H175" s="329"/>
    </row>
    <row r="176" spans="1:8" ht="6" customHeight="1">
      <c r="A176" s="335"/>
      <c r="B176" s="326"/>
      <c r="C176" s="36"/>
      <c r="D176" s="23"/>
      <c r="E176" s="24"/>
      <c r="F176" s="37"/>
      <c r="G176" s="46"/>
      <c r="H176" s="329"/>
    </row>
    <row r="177" spans="1:12" ht="6" customHeight="1">
      <c r="A177" s="23"/>
      <c r="B177" s="24"/>
      <c r="C177" s="25"/>
      <c r="D177" s="25"/>
      <c r="E177" s="26"/>
      <c r="F177" s="33"/>
      <c r="G177" s="53"/>
      <c r="H177" s="28"/>
    </row>
    <row r="178" spans="1:12" s="36" customFormat="1" ht="6" customHeight="1">
      <c r="A178" s="14"/>
      <c r="B178" s="13"/>
      <c r="C178" s="14"/>
      <c r="D178" s="15"/>
      <c r="E178" s="13"/>
      <c r="F178" s="30"/>
      <c r="G178" s="32"/>
      <c r="H178" s="17"/>
    </row>
    <row r="179" spans="1:12" ht="69" customHeight="1">
      <c r="A179" s="335">
        <v>2</v>
      </c>
      <c r="B179" s="575" t="s">
        <v>134</v>
      </c>
      <c r="C179" s="335"/>
      <c r="D179" s="36"/>
      <c r="E179" s="332" t="s">
        <v>135</v>
      </c>
      <c r="F179" s="36"/>
      <c r="G179" s="324" t="s">
        <v>915</v>
      </c>
      <c r="H179" s="329" t="s">
        <v>1179</v>
      </c>
    </row>
    <row r="180" spans="1:12" ht="6" customHeight="1">
      <c r="A180" s="335"/>
      <c r="B180" s="576"/>
      <c r="C180" s="335"/>
      <c r="D180" s="14"/>
      <c r="E180" s="31"/>
      <c r="F180" s="37"/>
      <c r="G180" s="46"/>
      <c r="H180" s="45"/>
    </row>
    <row r="181" spans="1:12" ht="72.75" customHeight="1">
      <c r="A181" s="335"/>
      <c r="B181" s="576"/>
      <c r="C181" s="335"/>
      <c r="D181" s="335" t="s">
        <v>36</v>
      </c>
      <c r="E181" s="326" t="s">
        <v>136</v>
      </c>
      <c r="F181" s="37"/>
      <c r="G181" s="46"/>
      <c r="H181" s="329" t="s">
        <v>1180</v>
      </c>
      <c r="L181" s="36"/>
    </row>
    <row r="182" spans="1:12" ht="6" customHeight="1">
      <c r="A182" s="335"/>
      <c r="B182" s="159"/>
      <c r="C182" s="335"/>
      <c r="D182" s="23"/>
      <c r="E182" s="24"/>
      <c r="F182" s="37"/>
      <c r="G182" s="43"/>
      <c r="H182" s="329"/>
      <c r="L182" s="36"/>
    </row>
    <row r="183" spans="1:12" ht="6" customHeight="1">
      <c r="A183" s="335"/>
      <c r="B183" s="332"/>
      <c r="C183" s="335"/>
      <c r="D183" s="335"/>
      <c r="E183" s="326"/>
      <c r="F183" s="37"/>
      <c r="G183" s="43"/>
      <c r="H183" s="329"/>
    </row>
    <row r="184" spans="1:12" ht="61.5" customHeight="1">
      <c r="A184" s="335"/>
      <c r="B184" s="326"/>
      <c r="C184" s="335"/>
      <c r="D184" s="335" t="s">
        <v>36</v>
      </c>
      <c r="E184" s="326" t="s">
        <v>593</v>
      </c>
      <c r="F184" s="37"/>
      <c r="G184" s="46"/>
      <c r="H184" s="329" t="s">
        <v>803</v>
      </c>
    </row>
    <row r="185" spans="1:12" ht="6" customHeight="1">
      <c r="A185" s="335"/>
      <c r="B185" s="332"/>
      <c r="C185" s="335"/>
      <c r="D185" s="23"/>
      <c r="E185" s="24"/>
      <c r="F185" s="37"/>
      <c r="G185" s="43"/>
      <c r="H185" s="329"/>
    </row>
    <row r="186" spans="1:12" ht="6" customHeight="1">
      <c r="A186" s="335"/>
      <c r="B186" s="332"/>
      <c r="C186" s="335"/>
      <c r="D186" s="36"/>
      <c r="E186" s="332"/>
      <c r="F186" s="37"/>
      <c r="G186" s="43"/>
      <c r="H186" s="45"/>
    </row>
    <row r="187" spans="1:12" s="36" customFormat="1" ht="6" customHeight="1">
      <c r="A187" s="14"/>
      <c r="B187" s="13"/>
      <c r="C187" s="14"/>
      <c r="D187" s="15"/>
      <c r="E187" s="13"/>
      <c r="F187" s="30"/>
      <c r="G187" s="52"/>
      <c r="H187" s="17"/>
    </row>
    <row r="188" spans="1:12" ht="72" customHeight="1">
      <c r="A188" s="23">
        <v>3</v>
      </c>
      <c r="B188" s="24" t="s">
        <v>137</v>
      </c>
      <c r="C188" s="23"/>
      <c r="D188" s="25"/>
      <c r="E188" s="26" t="s">
        <v>138</v>
      </c>
      <c r="F188" s="33"/>
      <c r="G188" s="324" t="s">
        <v>915</v>
      </c>
      <c r="H188" s="28" t="s">
        <v>1181</v>
      </c>
    </row>
    <row r="189" spans="1:12" ht="6" customHeight="1">
      <c r="A189" s="335"/>
      <c r="B189" s="332"/>
      <c r="C189" s="335"/>
      <c r="D189" s="36"/>
      <c r="E189" s="332"/>
      <c r="F189" s="37"/>
      <c r="G189" s="32"/>
      <c r="H189" s="329"/>
    </row>
    <row r="190" spans="1:12" ht="129" customHeight="1">
      <c r="A190" s="23">
        <v>4</v>
      </c>
      <c r="B190" s="24" t="s">
        <v>740</v>
      </c>
      <c r="C190" s="23"/>
      <c r="D190" s="25"/>
      <c r="E190" s="26" t="s">
        <v>139</v>
      </c>
      <c r="F190" s="33"/>
      <c r="G190" s="44" t="s">
        <v>915</v>
      </c>
      <c r="H190" s="28" t="s">
        <v>804</v>
      </c>
    </row>
    <row r="191" spans="1:12" ht="6" customHeight="1">
      <c r="A191" s="335"/>
      <c r="B191" s="326"/>
      <c r="C191" s="335"/>
      <c r="D191" s="36"/>
      <c r="E191" s="332"/>
      <c r="F191" s="37"/>
      <c r="G191" s="43"/>
      <c r="H191" s="329"/>
    </row>
    <row r="192" spans="1:12" ht="32.25" customHeight="1">
      <c r="A192" s="57">
        <v>5</v>
      </c>
      <c r="B192" s="579" t="s">
        <v>140</v>
      </c>
      <c r="C192" s="57"/>
      <c r="D192" s="58"/>
      <c r="E192" s="59" t="s">
        <v>566</v>
      </c>
      <c r="F192" s="60"/>
      <c r="G192" s="66" t="s">
        <v>916</v>
      </c>
      <c r="H192" s="565" t="s">
        <v>805</v>
      </c>
    </row>
    <row r="193" spans="1:8" ht="6" customHeight="1">
      <c r="A193" s="57"/>
      <c r="B193" s="579"/>
      <c r="C193" s="57"/>
      <c r="D193" s="61"/>
      <c r="E193" s="62"/>
      <c r="F193" s="60"/>
      <c r="G193" s="63"/>
      <c r="H193" s="565"/>
    </row>
    <row r="194" spans="1:8" ht="57.75" customHeight="1">
      <c r="A194" s="57"/>
      <c r="B194" s="579"/>
      <c r="C194" s="57"/>
      <c r="D194" s="57" t="s">
        <v>36</v>
      </c>
      <c r="E194" s="331" t="s">
        <v>141</v>
      </c>
      <c r="F194" s="60"/>
      <c r="G194" s="63"/>
      <c r="H194" s="565"/>
    </row>
    <row r="195" spans="1:8" ht="6" customHeight="1">
      <c r="A195" s="57"/>
      <c r="B195" s="579"/>
      <c r="C195" s="57"/>
      <c r="D195" s="64"/>
      <c r="E195" s="65"/>
      <c r="F195" s="60"/>
      <c r="G195" s="63"/>
      <c r="H195" s="565"/>
    </row>
    <row r="196" spans="1:8" ht="6" customHeight="1">
      <c r="A196" s="57"/>
      <c r="B196" s="579"/>
      <c r="C196" s="57"/>
      <c r="D196" s="61"/>
      <c r="E196" s="62"/>
      <c r="F196" s="60"/>
      <c r="G196" s="63"/>
      <c r="H196" s="565"/>
    </row>
    <row r="197" spans="1:8" ht="72.75" customHeight="1">
      <c r="A197" s="57"/>
      <c r="B197" s="579"/>
      <c r="C197" s="57"/>
      <c r="D197" s="57" t="s">
        <v>36</v>
      </c>
      <c r="E197" s="331" t="s">
        <v>142</v>
      </c>
      <c r="F197" s="60"/>
      <c r="G197" s="63"/>
      <c r="H197" s="565"/>
    </row>
    <row r="198" spans="1:8" ht="6" customHeight="1">
      <c r="A198" s="57"/>
      <c r="B198" s="331"/>
      <c r="C198" s="58"/>
      <c r="D198" s="64"/>
      <c r="E198" s="65"/>
      <c r="F198" s="58"/>
      <c r="G198" s="66"/>
      <c r="H198" s="320"/>
    </row>
    <row r="199" spans="1:8" ht="6" customHeight="1">
      <c r="A199" s="23"/>
      <c r="B199" s="24"/>
      <c r="C199" s="25"/>
      <c r="D199" s="25"/>
      <c r="E199" s="26"/>
      <c r="F199" s="25"/>
      <c r="G199" s="34"/>
      <c r="H199" s="28"/>
    </row>
    <row r="200" spans="1:8" ht="33" customHeight="1">
      <c r="A200" s="41" t="s">
        <v>143</v>
      </c>
      <c r="B200" s="78"/>
      <c r="C200" s="23"/>
      <c r="D200" s="25"/>
      <c r="E200" s="26"/>
      <c r="F200" s="25"/>
      <c r="G200" s="42"/>
      <c r="H200" s="10"/>
    </row>
    <row r="201" spans="1:8" ht="6" customHeight="1">
      <c r="A201" s="335"/>
      <c r="B201" s="74"/>
      <c r="C201" s="335"/>
      <c r="D201" s="36"/>
      <c r="E201" s="332"/>
      <c r="F201" s="37"/>
      <c r="G201" s="52"/>
      <c r="H201" s="45"/>
    </row>
    <row r="202" spans="1:8" ht="87.75" customHeight="1">
      <c r="A202" s="335">
        <v>1</v>
      </c>
      <c r="B202" s="326" t="s">
        <v>144</v>
      </c>
      <c r="C202" s="335"/>
      <c r="D202" s="36"/>
      <c r="E202" s="332" t="s">
        <v>145</v>
      </c>
      <c r="F202" s="37"/>
      <c r="G202" s="324" t="s">
        <v>915</v>
      </c>
      <c r="H202" s="329" t="s">
        <v>1220</v>
      </c>
    </row>
    <row r="203" spans="1:8" ht="6" customHeight="1">
      <c r="A203" s="335"/>
      <c r="B203" s="332"/>
      <c r="C203" s="335"/>
      <c r="D203" s="14"/>
      <c r="E203" s="31"/>
      <c r="F203" s="37"/>
      <c r="G203" s="43"/>
      <c r="H203" s="45"/>
    </row>
    <row r="204" spans="1:8" ht="124.5" customHeight="1">
      <c r="A204" s="335"/>
      <c r="B204" s="332"/>
      <c r="C204" s="335"/>
      <c r="D204" s="335" t="s">
        <v>36</v>
      </c>
      <c r="E204" s="326" t="s">
        <v>146</v>
      </c>
      <c r="F204" s="37"/>
      <c r="G204" s="43"/>
      <c r="H204" s="329" t="s">
        <v>806</v>
      </c>
    </row>
    <row r="205" spans="1:8" ht="6" customHeight="1">
      <c r="A205" s="335"/>
      <c r="B205" s="332"/>
      <c r="C205" s="335"/>
      <c r="D205" s="23"/>
      <c r="E205" s="24"/>
      <c r="F205" s="37"/>
      <c r="G205" s="43"/>
      <c r="H205" s="329"/>
    </row>
    <row r="206" spans="1:8" ht="6" customHeight="1">
      <c r="A206" s="335"/>
      <c r="B206" s="332"/>
      <c r="C206" s="335"/>
      <c r="D206" s="14"/>
      <c r="E206" s="31"/>
      <c r="F206" s="37"/>
      <c r="G206" s="43"/>
      <c r="H206" s="329"/>
    </row>
    <row r="207" spans="1:8" ht="29.25" customHeight="1">
      <c r="A207" s="335"/>
      <c r="B207" s="332"/>
      <c r="C207" s="335"/>
      <c r="D207" s="335" t="s">
        <v>36</v>
      </c>
      <c r="E207" s="326" t="s">
        <v>594</v>
      </c>
      <c r="F207" s="37"/>
      <c r="G207" s="43"/>
      <c r="H207" s="45"/>
    </row>
    <row r="208" spans="1:8" ht="6" customHeight="1">
      <c r="A208" s="335"/>
      <c r="B208" s="332"/>
      <c r="C208" s="335"/>
      <c r="D208" s="23"/>
      <c r="E208" s="24"/>
      <c r="F208" s="37"/>
      <c r="G208" s="43"/>
      <c r="H208" s="45"/>
    </row>
    <row r="209" spans="1:8" ht="6" customHeight="1">
      <c r="A209" s="335"/>
      <c r="B209" s="332"/>
      <c r="C209" s="335"/>
      <c r="D209" s="14"/>
      <c r="E209" s="31"/>
      <c r="F209" s="37"/>
      <c r="G209" s="43"/>
      <c r="H209" s="45"/>
    </row>
    <row r="210" spans="1:8" ht="17.25" customHeight="1">
      <c r="A210" s="335"/>
      <c r="B210" s="332"/>
      <c r="C210" s="335"/>
      <c r="D210" s="335" t="s">
        <v>6</v>
      </c>
      <c r="E210" s="326" t="s">
        <v>475</v>
      </c>
      <c r="F210" s="37"/>
      <c r="G210" s="54"/>
      <c r="H210" s="37"/>
    </row>
    <row r="211" spans="1:8" ht="127.5" customHeight="1">
      <c r="A211" s="335"/>
      <c r="B211" s="332"/>
      <c r="C211" s="335"/>
      <c r="D211" s="335"/>
      <c r="E211" s="326" t="s">
        <v>595</v>
      </c>
      <c r="F211" s="37"/>
      <c r="G211" s="54"/>
      <c r="H211" s="326" t="s">
        <v>1182</v>
      </c>
    </row>
    <row r="212" spans="1:8" ht="97.5" customHeight="1">
      <c r="A212" s="335"/>
      <c r="B212" s="332"/>
      <c r="C212" s="335"/>
      <c r="D212" s="335"/>
      <c r="E212" s="326" t="s">
        <v>476</v>
      </c>
      <c r="F212" s="37"/>
      <c r="G212" s="54"/>
      <c r="H212" s="326"/>
    </row>
    <row r="213" spans="1:8" ht="124.5" customHeight="1">
      <c r="A213" s="335"/>
      <c r="B213" s="332"/>
      <c r="C213" s="335"/>
      <c r="D213" s="335"/>
      <c r="E213" s="326" t="s">
        <v>477</v>
      </c>
      <c r="F213" s="37"/>
      <c r="G213" s="54"/>
      <c r="H213" s="326"/>
    </row>
    <row r="214" spans="1:8" ht="57" customHeight="1">
      <c r="A214" s="335"/>
      <c r="B214" s="332"/>
      <c r="C214" s="335"/>
      <c r="D214" s="335"/>
      <c r="E214" s="326" t="s">
        <v>478</v>
      </c>
      <c r="F214" s="37"/>
      <c r="G214" s="54"/>
      <c r="H214" s="326"/>
    </row>
    <row r="215" spans="1:8" ht="43.5" customHeight="1">
      <c r="A215" s="335"/>
      <c r="B215" s="332"/>
      <c r="C215" s="335"/>
      <c r="D215" s="335"/>
      <c r="E215" s="326" t="s">
        <v>667</v>
      </c>
      <c r="F215" s="37"/>
      <c r="G215" s="54"/>
      <c r="H215" s="326"/>
    </row>
    <row r="216" spans="1:8" ht="57.75" customHeight="1">
      <c r="A216" s="335"/>
      <c r="B216" s="332"/>
      <c r="C216" s="335"/>
      <c r="D216" s="335"/>
      <c r="E216" s="326" t="s">
        <v>668</v>
      </c>
      <c r="F216" s="37"/>
      <c r="G216" s="54"/>
      <c r="H216" s="326"/>
    </row>
    <row r="217" spans="1:8" ht="6" customHeight="1">
      <c r="A217" s="335"/>
      <c r="B217" s="332"/>
      <c r="C217" s="335"/>
      <c r="D217" s="23"/>
      <c r="E217" s="24"/>
      <c r="F217" s="37"/>
      <c r="G217" s="54"/>
      <c r="H217" s="326"/>
    </row>
    <row r="218" spans="1:8" ht="6" hidden="1" customHeight="1">
      <c r="A218" s="23"/>
      <c r="B218" s="26"/>
      <c r="C218" s="23"/>
      <c r="D218" s="25"/>
      <c r="E218" s="26"/>
      <c r="F218" s="33"/>
      <c r="G218" s="42"/>
      <c r="H218" s="56"/>
    </row>
    <row r="219" spans="1:8" ht="6" hidden="1" customHeight="1">
      <c r="A219" s="335"/>
      <c r="B219" s="332"/>
      <c r="C219" s="335"/>
      <c r="D219" s="36"/>
      <c r="E219" s="332"/>
      <c r="F219" s="37"/>
      <c r="G219" s="43"/>
      <c r="H219" s="45"/>
    </row>
    <row r="220" spans="1:8" ht="6" customHeight="1">
      <c r="A220" s="335"/>
      <c r="B220" s="564"/>
      <c r="C220" s="335"/>
      <c r="D220" s="14"/>
      <c r="E220" s="31"/>
      <c r="F220" s="37"/>
      <c r="G220" s="43"/>
      <c r="H220" s="45"/>
    </row>
    <row r="221" spans="1:8" ht="111.75" customHeight="1">
      <c r="A221" s="335"/>
      <c r="B221" s="564"/>
      <c r="C221" s="335"/>
      <c r="D221" s="335"/>
      <c r="E221" s="326" t="s">
        <v>669</v>
      </c>
      <c r="F221" s="37"/>
      <c r="G221" s="54"/>
      <c r="H221" s="326"/>
    </row>
    <row r="222" spans="1:8" ht="109.5" customHeight="1">
      <c r="A222" s="335"/>
      <c r="B222" s="332"/>
      <c r="C222" s="335"/>
      <c r="D222" s="335"/>
      <c r="E222" s="326" t="s">
        <v>93</v>
      </c>
      <c r="F222" s="37"/>
      <c r="G222" s="54"/>
      <c r="H222" s="326"/>
    </row>
    <row r="223" spans="1:8" ht="6" customHeight="1">
      <c r="A223" s="335"/>
      <c r="B223" s="332"/>
      <c r="C223" s="335"/>
      <c r="D223" s="23"/>
      <c r="E223" s="24"/>
      <c r="F223" s="37"/>
      <c r="G223" s="54"/>
      <c r="H223" s="326"/>
    </row>
    <row r="224" spans="1:8" ht="6" customHeight="1">
      <c r="A224" s="23"/>
      <c r="B224" s="24"/>
      <c r="C224" s="23"/>
      <c r="D224" s="25"/>
      <c r="E224" s="26"/>
      <c r="F224" s="33"/>
      <c r="G224" s="42"/>
      <c r="H224" s="56"/>
    </row>
    <row r="225" spans="1:8" ht="6" customHeight="1">
      <c r="A225" s="335"/>
      <c r="B225" s="332"/>
      <c r="C225" s="335"/>
      <c r="D225" s="36"/>
      <c r="E225" s="332"/>
      <c r="F225" s="37"/>
      <c r="G225" s="43"/>
      <c r="H225" s="45"/>
    </row>
    <row r="226" spans="1:8" ht="32.25" customHeight="1">
      <c r="A226" s="335">
        <v>2</v>
      </c>
      <c r="B226" s="326" t="s">
        <v>147</v>
      </c>
      <c r="C226" s="335"/>
      <c r="D226" s="36"/>
      <c r="E226" s="332" t="s">
        <v>148</v>
      </c>
      <c r="F226" s="37"/>
      <c r="G226" s="46" t="s">
        <v>78</v>
      </c>
      <c r="H226" s="570" t="s">
        <v>1221</v>
      </c>
    </row>
    <row r="227" spans="1:8" ht="6" customHeight="1">
      <c r="A227" s="335"/>
      <c r="B227" s="326"/>
      <c r="C227" s="36"/>
      <c r="D227" s="14"/>
      <c r="E227" s="30"/>
      <c r="F227" s="37"/>
      <c r="G227" s="46"/>
      <c r="H227" s="571"/>
    </row>
    <row r="228" spans="1:8" ht="31.5" customHeight="1">
      <c r="A228" s="335"/>
      <c r="B228" s="326"/>
      <c r="C228" s="36"/>
      <c r="D228" s="335" t="s">
        <v>36</v>
      </c>
      <c r="E228" s="326" t="s">
        <v>149</v>
      </c>
      <c r="F228" s="37"/>
      <c r="G228" s="46"/>
      <c r="H228" s="571"/>
    </row>
    <row r="229" spans="1:8" ht="6" customHeight="1">
      <c r="A229" s="335"/>
      <c r="B229" s="326"/>
      <c r="C229" s="36"/>
      <c r="D229" s="335"/>
      <c r="E229" s="326"/>
      <c r="F229" s="37"/>
      <c r="G229" s="43"/>
      <c r="H229" s="330"/>
    </row>
    <row r="230" spans="1:8" ht="6" customHeight="1">
      <c r="A230" s="335"/>
      <c r="B230" s="326"/>
      <c r="C230" s="36"/>
      <c r="D230" s="14"/>
      <c r="E230" s="31"/>
      <c r="F230" s="37"/>
      <c r="G230" s="43"/>
      <c r="H230" s="329"/>
    </row>
    <row r="231" spans="1:8" ht="112.5" customHeight="1">
      <c r="A231" s="335"/>
      <c r="B231" s="332"/>
      <c r="C231" s="335"/>
      <c r="D231" s="335" t="s">
        <v>36</v>
      </c>
      <c r="E231" s="326" t="s">
        <v>480</v>
      </c>
      <c r="F231" s="37"/>
      <c r="G231" s="46"/>
      <c r="H231" s="329" t="s">
        <v>807</v>
      </c>
    </row>
    <row r="232" spans="1:8" ht="6" customHeight="1">
      <c r="A232" s="335"/>
      <c r="B232" s="332"/>
      <c r="C232" s="335"/>
      <c r="D232" s="23"/>
      <c r="E232" s="24"/>
      <c r="F232" s="37"/>
      <c r="G232" s="43"/>
      <c r="H232" s="329"/>
    </row>
    <row r="233" spans="1:8" ht="6" customHeight="1">
      <c r="A233" s="23"/>
      <c r="B233" s="26"/>
      <c r="C233" s="23"/>
      <c r="D233" s="25"/>
      <c r="E233" s="26"/>
      <c r="F233" s="33"/>
      <c r="G233" s="42"/>
      <c r="H233" s="28"/>
    </row>
    <row r="234" spans="1:8" ht="6" customHeight="1">
      <c r="A234" s="14"/>
      <c r="B234" s="13"/>
      <c r="C234" s="14"/>
      <c r="D234" s="15"/>
      <c r="E234" s="13"/>
      <c r="F234" s="30"/>
      <c r="G234" s="52"/>
      <c r="H234" s="17"/>
    </row>
    <row r="235" spans="1:8" ht="71.25" customHeight="1">
      <c r="A235" s="335">
        <v>3</v>
      </c>
      <c r="B235" s="326" t="s">
        <v>150</v>
      </c>
      <c r="C235" s="335"/>
      <c r="D235" s="36"/>
      <c r="E235" s="332" t="s">
        <v>596</v>
      </c>
      <c r="F235" s="37"/>
      <c r="G235" s="324" t="s">
        <v>916</v>
      </c>
      <c r="H235" s="329" t="s">
        <v>1222</v>
      </c>
    </row>
    <row r="236" spans="1:8" ht="6" customHeight="1">
      <c r="A236" s="23"/>
      <c r="B236" s="26"/>
      <c r="C236" s="23"/>
      <c r="D236" s="25"/>
      <c r="E236" s="26"/>
      <c r="F236" s="33"/>
      <c r="G236" s="51"/>
      <c r="H236" s="28"/>
    </row>
    <row r="237" spans="1:8" ht="6" customHeight="1">
      <c r="A237" s="335"/>
      <c r="B237" s="332"/>
      <c r="C237" s="335"/>
      <c r="D237" s="36"/>
      <c r="E237" s="332"/>
      <c r="F237" s="37"/>
      <c r="G237" s="43"/>
      <c r="H237" s="329"/>
    </row>
    <row r="238" spans="1:8" ht="56.25" customHeight="1">
      <c r="A238" s="335">
        <v>4</v>
      </c>
      <c r="B238" s="332" t="s">
        <v>151</v>
      </c>
      <c r="C238" s="335"/>
      <c r="D238" s="36" t="s">
        <v>67</v>
      </c>
      <c r="E238" s="332" t="s">
        <v>670</v>
      </c>
      <c r="F238" s="37"/>
      <c r="G238" s="324" t="s">
        <v>915</v>
      </c>
      <c r="H238" s="570" t="s">
        <v>1223</v>
      </c>
    </row>
    <row r="239" spans="1:8" ht="44.25" customHeight="1">
      <c r="A239" s="335"/>
      <c r="B239" s="326"/>
      <c r="C239" s="335"/>
      <c r="D239" s="36" t="s">
        <v>68</v>
      </c>
      <c r="E239" s="332" t="s">
        <v>671</v>
      </c>
      <c r="F239" s="37"/>
      <c r="G239" s="324" t="s">
        <v>916</v>
      </c>
      <c r="H239" s="571"/>
    </row>
    <row r="240" spans="1:8" ht="6" customHeight="1">
      <c r="A240" s="23"/>
      <c r="B240" s="26"/>
      <c r="C240" s="23"/>
      <c r="D240" s="25"/>
      <c r="E240" s="26"/>
      <c r="F240" s="33"/>
      <c r="G240" s="51"/>
      <c r="H240" s="154"/>
    </row>
    <row r="241" spans="1:8" ht="6" customHeight="1">
      <c r="A241" s="335"/>
      <c r="B241" s="332"/>
      <c r="C241" s="335"/>
      <c r="D241" s="36"/>
      <c r="E241" s="332"/>
      <c r="F241" s="37"/>
      <c r="G241" s="43"/>
      <c r="H241" s="329"/>
    </row>
    <row r="242" spans="1:8" ht="72.75" customHeight="1">
      <c r="A242" s="335">
        <v>5</v>
      </c>
      <c r="B242" s="332" t="s">
        <v>152</v>
      </c>
      <c r="C242" s="335"/>
      <c r="D242" s="36" t="s">
        <v>67</v>
      </c>
      <c r="E242" s="332" t="s">
        <v>481</v>
      </c>
      <c r="F242" s="37"/>
      <c r="G242" s="324" t="s">
        <v>916</v>
      </c>
      <c r="H242" s="329" t="s">
        <v>1224</v>
      </c>
    </row>
    <row r="243" spans="1:8" ht="70.5" customHeight="1">
      <c r="A243" s="335"/>
      <c r="B243" s="326"/>
      <c r="C243" s="335"/>
      <c r="D243" s="36" t="s">
        <v>68</v>
      </c>
      <c r="E243" s="332" t="s">
        <v>672</v>
      </c>
      <c r="F243" s="37"/>
      <c r="G243" s="324" t="s">
        <v>916</v>
      </c>
      <c r="H243" s="329"/>
    </row>
    <row r="244" spans="1:8" ht="6" customHeight="1">
      <c r="A244" s="23"/>
      <c r="B244" s="26"/>
      <c r="C244" s="23"/>
      <c r="D244" s="25"/>
      <c r="E244" s="26"/>
      <c r="F244" s="33"/>
      <c r="G244" s="51"/>
      <c r="H244" s="28"/>
    </row>
    <row r="245" spans="1:8" ht="6" customHeight="1">
      <c r="A245" s="335"/>
      <c r="B245" s="332"/>
      <c r="C245" s="335"/>
      <c r="D245" s="36"/>
      <c r="E245" s="332"/>
      <c r="F245" s="37"/>
      <c r="G245" s="43"/>
      <c r="H245" s="329"/>
    </row>
    <row r="246" spans="1:8" ht="70.5" customHeight="1">
      <c r="A246" s="23">
        <v>6</v>
      </c>
      <c r="B246" s="24" t="s">
        <v>153</v>
      </c>
      <c r="C246" s="23"/>
      <c r="D246" s="25"/>
      <c r="E246" s="26" t="s">
        <v>597</v>
      </c>
      <c r="F246" s="33"/>
      <c r="G246" s="44" t="s">
        <v>915</v>
      </c>
      <c r="H246" s="28" t="s">
        <v>1225</v>
      </c>
    </row>
    <row r="247" spans="1:8" ht="6" customHeight="1">
      <c r="A247" s="335"/>
      <c r="B247" s="332"/>
      <c r="C247" s="14"/>
      <c r="D247" s="15"/>
      <c r="E247" s="13"/>
      <c r="F247" s="30"/>
      <c r="G247" s="32"/>
      <c r="H247" s="39"/>
    </row>
    <row r="248" spans="1:8" ht="45" customHeight="1">
      <c r="A248" s="335">
        <v>7</v>
      </c>
      <c r="B248" s="332" t="s">
        <v>154</v>
      </c>
      <c r="C248" s="335"/>
      <c r="D248" s="36" t="s">
        <v>67</v>
      </c>
      <c r="E248" s="332" t="s">
        <v>155</v>
      </c>
      <c r="F248" s="37"/>
      <c r="G248" s="324" t="s">
        <v>915</v>
      </c>
      <c r="H248" s="561" t="s">
        <v>1226</v>
      </c>
    </row>
    <row r="249" spans="1:8" ht="71.25" customHeight="1">
      <c r="A249" s="335"/>
      <c r="B249" s="326"/>
      <c r="C249" s="335"/>
      <c r="D249" s="36" t="s">
        <v>68</v>
      </c>
      <c r="E249" s="332" t="s">
        <v>673</v>
      </c>
      <c r="F249" s="37"/>
      <c r="G249" s="324" t="s">
        <v>915</v>
      </c>
      <c r="H249" s="561"/>
    </row>
    <row r="250" spans="1:8" ht="6" customHeight="1">
      <c r="A250" s="335"/>
      <c r="B250" s="326"/>
      <c r="C250" s="335"/>
      <c r="D250" s="36"/>
      <c r="E250" s="332"/>
      <c r="F250" s="37"/>
      <c r="G250" s="46"/>
      <c r="H250" s="316"/>
    </row>
    <row r="251" spans="1:8" ht="6" customHeight="1">
      <c r="A251" s="14"/>
      <c r="B251" s="31"/>
      <c r="C251" s="14"/>
      <c r="D251" s="15"/>
      <c r="E251" s="13"/>
      <c r="F251" s="30"/>
      <c r="G251" s="32"/>
      <c r="H251" s="39"/>
    </row>
    <row r="252" spans="1:8" ht="99" customHeight="1">
      <c r="A252" s="335">
        <v>8</v>
      </c>
      <c r="B252" s="326" t="s">
        <v>156</v>
      </c>
      <c r="C252" s="335"/>
      <c r="D252" s="36"/>
      <c r="E252" s="332" t="s">
        <v>710</v>
      </c>
      <c r="F252" s="37"/>
      <c r="G252" s="324" t="s">
        <v>916</v>
      </c>
      <c r="H252" s="329" t="s">
        <v>1227</v>
      </c>
    </row>
    <row r="253" spans="1:8" ht="43.5" customHeight="1">
      <c r="A253" s="335"/>
      <c r="B253" s="332"/>
      <c r="C253" s="335"/>
      <c r="D253" s="36"/>
      <c r="E253" s="332" t="s">
        <v>711</v>
      </c>
      <c r="F253" s="37"/>
      <c r="G253" s="38"/>
      <c r="H253" s="329"/>
    </row>
    <row r="254" spans="1:8" ht="6" customHeight="1">
      <c r="A254" s="23"/>
      <c r="B254" s="26"/>
      <c r="C254" s="23"/>
      <c r="D254" s="25"/>
      <c r="E254" s="26"/>
      <c r="F254" s="33"/>
      <c r="G254" s="34"/>
      <c r="H254" s="28"/>
    </row>
    <row r="255" spans="1:8" ht="6" customHeight="1">
      <c r="A255" s="335"/>
      <c r="B255" s="332"/>
      <c r="C255" s="335"/>
      <c r="D255" s="36"/>
      <c r="E255" s="332"/>
      <c r="F255" s="37"/>
      <c r="G255" s="46"/>
      <c r="H255" s="329"/>
    </row>
    <row r="256" spans="1:8" ht="69" customHeight="1">
      <c r="A256" s="23">
        <v>9</v>
      </c>
      <c r="B256" s="26" t="s">
        <v>157</v>
      </c>
      <c r="C256" s="23"/>
      <c r="D256" s="25"/>
      <c r="E256" s="26" t="s">
        <v>158</v>
      </c>
      <c r="F256" s="33"/>
      <c r="G256" s="44" t="s">
        <v>915</v>
      </c>
      <c r="H256" s="28" t="s">
        <v>1228</v>
      </c>
    </row>
    <row r="257" spans="1:9" ht="6" customHeight="1">
      <c r="A257" s="335"/>
      <c r="B257" s="326"/>
      <c r="C257" s="335"/>
      <c r="D257" s="36"/>
      <c r="E257" s="332"/>
      <c r="F257" s="37"/>
      <c r="G257" s="46"/>
      <c r="H257" s="45"/>
    </row>
    <row r="258" spans="1:9" ht="66.75" customHeight="1">
      <c r="A258" s="335">
        <v>10</v>
      </c>
      <c r="B258" s="332" t="s">
        <v>159</v>
      </c>
      <c r="C258" s="335"/>
      <c r="D258" s="36"/>
      <c r="E258" s="332" t="s">
        <v>160</v>
      </c>
      <c r="F258" s="37"/>
      <c r="G258" s="324" t="s">
        <v>915</v>
      </c>
      <c r="H258" s="329" t="s">
        <v>1229</v>
      </c>
    </row>
    <row r="259" spans="1:9" ht="6" customHeight="1">
      <c r="A259" s="335"/>
      <c r="B259" s="332"/>
      <c r="C259" s="335"/>
      <c r="D259" s="14"/>
      <c r="E259" s="31"/>
      <c r="F259" s="45"/>
      <c r="G259" s="43"/>
      <c r="H259" s="329"/>
    </row>
    <row r="260" spans="1:9" ht="84.75" customHeight="1">
      <c r="A260" s="335"/>
      <c r="B260" s="326"/>
      <c r="C260" s="36"/>
      <c r="D260" s="335" t="s">
        <v>36</v>
      </c>
      <c r="E260" s="326" t="s">
        <v>161</v>
      </c>
      <c r="F260" s="45"/>
      <c r="G260" s="43"/>
      <c r="H260" s="329" t="s">
        <v>808</v>
      </c>
      <c r="I260" s="333"/>
    </row>
    <row r="261" spans="1:9" ht="6" customHeight="1">
      <c r="A261" s="335"/>
      <c r="B261" s="326"/>
      <c r="C261" s="36"/>
      <c r="D261" s="23"/>
      <c r="E261" s="24"/>
      <c r="F261" s="45"/>
      <c r="G261" s="43"/>
      <c r="H261" s="329"/>
      <c r="I261" s="333"/>
    </row>
    <row r="262" spans="1:9" ht="6" customHeight="1">
      <c r="A262" s="335"/>
      <c r="B262" s="326"/>
      <c r="C262" s="37"/>
      <c r="D262" s="335"/>
      <c r="E262" s="326"/>
      <c r="F262" s="45"/>
      <c r="G262" s="43"/>
      <c r="H262" s="329"/>
    </row>
    <row r="263" spans="1:9" ht="70.5" customHeight="1">
      <c r="A263" s="335"/>
      <c r="B263" s="326"/>
      <c r="C263" s="36"/>
      <c r="D263" s="335" t="s">
        <v>36</v>
      </c>
      <c r="E263" s="326" t="s">
        <v>162</v>
      </c>
      <c r="F263" s="37"/>
      <c r="G263" s="43"/>
      <c r="H263" s="329" t="s">
        <v>808</v>
      </c>
    </row>
    <row r="264" spans="1:9" ht="6" customHeight="1">
      <c r="A264" s="335"/>
      <c r="B264" s="326"/>
      <c r="C264" s="36"/>
      <c r="D264" s="23"/>
      <c r="E264" s="24"/>
      <c r="F264" s="37"/>
      <c r="G264" s="43"/>
      <c r="H264" s="329"/>
    </row>
    <row r="265" spans="1:9" ht="6" customHeight="1">
      <c r="A265" s="23"/>
      <c r="B265" s="33"/>
      <c r="C265" s="23"/>
      <c r="D265" s="25"/>
      <c r="E265" s="26"/>
      <c r="F265" s="33"/>
      <c r="G265" s="42"/>
      <c r="H265" s="56"/>
    </row>
    <row r="266" spans="1:9" ht="6" customHeight="1">
      <c r="A266" s="335"/>
      <c r="B266" s="36"/>
      <c r="C266" s="335"/>
      <c r="D266" s="36"/>
      <c r="E266" s="332"/>
      <c r="F266" s="37"/>
      <c r="G266" s="43"/>
      <c r="H266" s="45"/>
    </row>
    <row r="267" spans="1:9" ht="73.5" customHeight="1">
      <c r="A267" s="335">
        <v>11</v>
      </c>
      <c r="B267" s="326" t="s">
        <v>163</v>
      </c>
      <c r="C267" s="36"/>
      <c r="D267" s="36" t="s">
        <v>67</v>
      </c>
      <c r="E267" s="332" t="s">
        <v>164</v>
      </c>
      <c r="F267" s="37"/>
      <c r="G267" s="324" t="s">
        <v>915</v>
      </c>
      <c r="H267" s="329" t="s">
        <v>1230</v>
      </c>
    </row>
    <row r="268" spans="1:9" ht="6" customHeight="1">
      <c r="A268" s="335"/>
      <c r="B268" s="326"/>
      <c r="C268" s="36"/>
      <c r="D268" s="14"/>
      <c r="E268" s="31"/>
      <c r="F268" s="37"/>
      <c r="G268" s="79"/>
      <c r="H268" s="329"/>
    </row>
    <row r="269" spans="1:9" ht="70.5" customHeight="1">
      <c r="A269" s="335"/>
      <c r="B269" s="332"/>
      <c r="C269" s="45"/>
      <c r="D269" s="335" t="s">
        <v>36</v>
      </c>
      <c r="E269" s="326" t="s">
        <v>165</v>
      </c>
      <c r="F269" s="37"/>
      <c r="G269" s="43"/>
      <c r="H269" s="329" t="s">
        <v>809</v>
      </c>
    </row>
    <row r="270" spans="1:9" ht="6" customHeight="1">
      <c r="A270" s="335"/>
      <c r="B270" s="332"/>
      <c r="C270" s="45"/>
      <c r="D270" s="23"/>
      <c r="E270" s="24"/>
      <c r="F270" s="37"/>
      <c r="G270" s="43"/>
      <c r="H270" s="329"/>
    </row>
    <row r="271" spans="1:9" ht="6" hidden="1" customHeight="1">
      <c r="A271" s="23"/>
      <c r="B271" s="26"/>
      <c r="C271" s="23"/>
      <c r="D271" s="25"/>
      <c r="E271" s="26"/>
      <c r="F271" s="33"/>
      <c r="G271" s="25"/>
      <c r="H271" s="28"/>
    </row>
    <row r="272" spans="1:9" ht="6" hidden="1" customHeight="1">
      <c r="A272" s="335"/>
      <c r="B272" s="332"/>
      <c r="C272" s="335"/>
      <c r="D272" s="36"/>
      <c r="E272" s="332"/>
      <c r="F272" s="37"/>
      <c r="G272" s="11"/>
      <c r="H272" s="329"/>
    </row>
    <row r="273" spans="1:9" ht="6" customHeight="1">
      <c r="A273" s="335"/>
      <c r="B273" s="332"/>
      <c r="C273" s="335"/>
      <c r="D273" s="14"/>
      <c r="E273" s="31"/>
      <c r="F273" s="37"/>
      <c r="G273" s="81"/>
      <c r="H273" s="45"/>
    </row>
    <row r="274" spans="1:9" ht="86.25" customHeight="1">
      <c r="A274" s="335"/>
      <c r="B274" s="326"/>
      <c r="C274" s="335"/>
      <c r="D274" s="23" t="s">
        <v>6</v>
      </c>
      <c r="E274" s="24" t="s">
        <v>598</v>
      </c>
      <c r="F274" s="37"/>
      <c r="G274" s="43"/>
      <c r="H274" s="329" t="s">
        <v>809</v>
      </c>
    </row>
    <row r="275" spans="1:9" ht="6" customHeight="1">
      <c r="A275" s="335"/>
      <c r="B275" s="332"/>
      <c r="C275" s="335"/>
      <c r="D275" s="36"/>
      <c r="E275" s="332"/>
      <c r="F275" s="37"/>
      <c r="G275" s="46"/>
      <c r="H275" s="45"/>
    </row>
    <row r="276" spans="1:9" ht="87.75" customHeight="1">
      <c r="A276" s="335"/>
      <c r="B276" s="326" t="s">
        <v>166</v>
      </c>
      <c r="C276" s="335"/>
      <c r="D276" s="36" t="s">
        <v>68</v>
      </c>
      <c r="E276" s="332" t="s">
        <v>739</v>
      </c>
      <c r="F276" s="37"/>
      <c r="G276" s="324" t="s">
        <v>915</v>
      </c>
      <c r="H276" s="316" t="s">
        <v>810</v>
      </c>
      <c r="I276" s="36"/>
    </row>
    <row r="277" spans="1:9" ht="6.75" customHeight="1">
      <c r="A277" s="335"/>
      <c r="B277" s="332"/>
      <c r="C277" s="335"/>
      <c r="D277" s="14"/>
      <c r="E277" s="31"/>
      <c r="F277" s="37"/>
      <c r="G277" s="50"/>
      <c r="H277" s="561" t="s">
        <v>811</v>
      </c>
      <c r="I277" s="36"/>
    </row>
    <row r="278" spans="1:9" ht="31.5" customHeight="1">
      <c r="A278" s="335"/>
      <c r="B278" s="332"/>
      <c r="C278" s="335"/>
      <c r="D278" s="335" t="s">
        <v>6</v>
      </c>
      <c r="E278" s="326" t="s">
        <v>167</v>
      </c>
      <c r="F278" s="37"/>
      <c r="G278" s="50"/>
      <c r="H278" s="561"/>
      <c r="I278" s="36"/>
    </row>
    <row r="279" spans="1:9" ht="6" customHeight="1">
      <c r="A279" s="335"/>
      <c r="B279" s="332"/>
      <c r="C279" s="335"/>
      <c r="D279" s="23"/>
      <c r="E279" s="24"/>
      <c r="F279" s="37"/>
      <c r="G279" s="50"/>
      <c r="H279" s="561"/>
      <c r="I279" s="36"/>
    </row>
    <row r="280" spans="1:9" ht="6" customHeight="1">
      <c r="A280" s="23"/>
      <c r="B280" s="26"/>
      <c r="C280" s="23"/>
      <c r="D280" s="25"/>
      <c r="E280" s="26"/>
      <c r="F280" s="33"/>
      <c r="G280" s="51"/>
      <c r="H280" s="28"/>
      <c r="I280" s="36"/>
    </row>
    <row r="281" spans="1:9" ht="6" customHeight="1">
      <c r="A281" s="335"/>
      <c r="B281" s="332"/>
      <c r="C281" s="335"/>
      <c r="D281" s="36"/>
      <c r="E281" s="332"/>
      <c r="F281" s="37"/>
      <c r="G281" s="50"/>
      <c r="H281" s="82"/>
      <c r="I281" s="36"/>
    </row>
    <row r="282" spans="1:9" ht="69" customHeight="1">
      <c r="A282" s="335">
        <v>12</v>
      </c>
      <c r="B282" s="332" t="s">
        <v>168</v>
      </c>
      <c r="C282" s="335"/>
      <c r="D282" s="36" t="s">
        <v>67</v>
      </c>
      <c r="E282" s="332" t="s">
        <v>674</v>
      </c>
      <c r="F282" s="37"/>
      <c r="G282" s="324" t="s">
        <v>915</v>
      </c>
      <c r="H282" s="329" t="s">
        <v>1183</v>
      </c>
    </row>
    <row r="283" spans="1:9" ht="6" customHeight="1">
      <c r="A283" s="335"/>
      <c r="B283" s="332"/>
      <c r="C283" s="335"/>
      <c r="D283" s="14"/>
      <c r="E283" s="31"/>
      <c r="F283" s="37"/>
      <c r="G283" s="50"/>
      <c r="H283" s="329"/>
    </row>
    <row r="284" spans="1:9" ht="83.25" customHeight="1">
      <c r="A284" s="335"/>
      <c r="B284" s="332"/>
      <c r="C284" s="335"/>
      <c r="D284" s="335" t="s">
        <v>36</v>
      </c>
      <c r="E284" s="326" t="s">
        <v>599</v>
      </c>
      <c r="F284" s="37"/>
      <c r="G284" s="43"/>
      <c r="H284" s="329" t="s">
        <v>812</v>
      </c>
    </row>
    <row r="285" spans="1:9" ht="6" customHeight="1">
      <c r="A285" s="335"/>
      <c r="B285" s="332"/>
      <c r="C285" s="335"/>
      <c r="D285" s="23"/>
      <c r="E285" s="24"/>
      <c r="F285" s="37"/>
      <c r="G285" s="43"/>
      <c r="H285" s="329"/>
    </row>
    <row r="286" spans="1:9" ht="6" customHeight="1">
      <c r="A286" s="335"/>
      <c r="B286" s="332"/>
      <c r="C286" s="335"/>
      <c r="D286" s="36"/>
      <c r="E286" s="332"/>
      <c r="F286" s="37"/>
      <c r="G286" s="43"/>
      <c r="H286" s="329"/>
    </row>
    <row r="287" spans="1:9" ht="56.25" customHeight="1">
      <c r="A287" s="335"/>
      <c r="B287" s="326"/>
      <c r="C287" s="335"/>
      <c r="D287" s="36" t="s">
        <v>68</v>
      </c>
      <c r="E287" s="332" t="s">
        <v>600</v>
      </c>
      <c r="F287" s="37"/>
      <c r="G287" s="324" t="s">
        <v>916</v>
      </c>
      <c r="H287" s="329" t="s">
        <v>1184</v>
      </c>
    </row>
    <row r="288" spans="1:9" ht="6" customHeight="1">
      <c r="A288" s="335"/>
      <c r="B288" s="332"/>
      <c r="C288" s="335"/>
      <c r="D288" s="25"/>
      <c r="E288" s="26"/>
      <c r="F288" s="37"/>
      <c r="G288" s="43"/>
      <c r="H288" s="329"/>
    </row>
    <row r="289" spans="1:8" ht="6" customHeight="1">
      <c r="A289" s="335"/>
      <c r="B289" s="564"/>
      <c r="C289" s="335"/>
      <c r="D289" s="14"/>
      <c r="E289" s="31"/>
      <c r="F289" s="37"/>
      <c r="G289" s="43"/>
      <c r="H289" s="329"/>
    </row>
    <row r="290" spans="1:8" ht="84.75" customHeight="1">
      <c r="A290" s="335"/>
      <c r="B290" s="564"/>
      <c r="C290" s="335"/>
      <c r="D290" s="335" t="s">
        <v>36</v>
      </c>
      <c r="E290" s="326" t="s">
        <v>675</v>
      </c>
      <c r="F290" s="37"/>
      <c r="G290" s="43"/>
      <c r="H290" s="329" t="s">
        <v>813</v>
      </c>
    </row>
    <row r="291" spans="1:8" ht="6" customHeight="1">
      <c r="A291" s="335"/>
      <c r="B291" s="336"/>
      <c r="C291" s="335"/>
      <c r="D291" s="335"/>
      <c r="E291" s="326"/>
      <c r="F291" s="37"/>
      <c r="G291" s="43"/>
      <c r="H291" s="329"/>
    </row>
    <row r="292" spans="1:8" ht="6" customHeight="1">
      <c r="A292" s="335"/>
      <c r="B292" s="332"/>
      <c r="C292" s="335"/>
      <c r="D292" s="14"/>
      <c r="E292" s="31"/>
      <c r="F292" s="37"/>
      <c r="G292" s="43"/>
      <c r="H292" s="329"/>
    </row>
    <row r="293" spans="1:8" ht="44.25" customHeight="1">
      <c r="A293" s="335"/>
      <c r="B293" s="332"/>
      <c r="C293" s="45"/>
      <c r="D293" s="335" t="s">
        <v>36</v>
      </c>
      <c r="E293" s="326" t="s">
        <v>601</v>
      </c>
      <c r="F293" s="45"/>
      <c r="G293" s="43"/>
      <c r="H293" s="329" t="s">
        <v>814</v>
      </c>
    </row>
    <row r="294" spans="1:8" ht="114.75" customHeight="1">
      <c r="A294" s="335"/>
      <c r="B294" s="332"/>
      <c r="C294" s="335"/>
      <c r="D294" s="335"/>
      <c r="E294" s="326" t="s">
        <v>602</v>
      </c>
      <c r="F294" s="37"/>
      <c r="G294" s="43"/>
      <c r="H294" s="45"/>
    </row>
    <row r="295" spans="1:8" ht="6" customHeight="1">
      <c r="A295" s="335"/>
      <c r="B295" s="332"/>
      <c r="C295" s="335"/>
      <c r="D295" s="23"/>
      <c r="E295" s="24"/>
      <c r="F295" s="37"/>
      <c r="G295" s="43"/>
      <c r="H295" s="45"/>
    </row>
    <row r="296" spans="1:8" s="36" customFormat="1" ht="6" customHeight="1">
      <c r="A296" s="335"/>
      <c r="B296" s="332"/>
      <c r="C296" s="335"/>
      <c r="E296" s="332"/>
      <c r="F296" s="37"/>
      <c r="G296" s="43"/>
      <c r="H296" s="45"/>
    </row>
    <row r="297" spans="1:8" ht="6" hidden="1" customHeight="1">
      <c r="A297" s="335"/>
      <c r="B297" s="332"/>
      <c r="C297" s="335"/>
      <c r="D297" s="36"/>
      <c r="E297" s="332"/>
      <c r="F297" s="37"/>
      <c r="G297" s="43"/>
    </row>
    <row r="298" spans="1:8" ht="54.95" customHeight="1">
      <c r="A298" s="335"/>
      <c r="B298" s="326"/>
      <c r="C298" s="335"/>
      <c r="D298" s="36" t="s">
        <v>70</v>
      </c>
      <c r="E298" s="332" t="s">
        <v>169</v>
      </c>
      <c r="F298" s="37"/>
      <c r="G298" s="324" t="s">
        <v>916</v>
      </c>
      <c r="H298" s="329" t="s">
        <v>1185</v>
      </c>
    </row>
    <row r="299" spans="1:8" ht="6" customHeight="1">
      <c r="A299" s="335"/>
      <c r="B299" s="575"/>
      <c r="C299" s="335"/>
      <c r="D299" s="36"/>
      <c r="E299" s="332"/>
      <c r="F299" s="37"/>
      <c r="G299" s="43"/>
      <c r="H299" s="329"/>
    </row>
    <row r="300" spans="1:8" ht="165.75" customHeight="1">
      <c r="A300" s="335"/>
      <c r="B300" s="576"/>
      <c r="C300" s="335"/>
      <c r="D300" s="332" t="s">
        <v>170</v>
      </c>
      <c r="E300" s="135" t="s">
        <v>603</v>
      </c>
      <c r="F300" s="37"/>
      <c r="G300" s="43"/>
      <c r="H300" s="329"/>
    </row>
    <row r="301" spans="1:8" s="36" customFormat="1" ht="6" customHeight="1">
      <c r="A301" s="335"/>
      <c r="B301" s="332"/>
      <c r="C301" s="335"/>
      <c r="D301" s="25"/>
      <c r="E301" s="83"/>
      <c r="G301" s="46"/>
      <c r="H301" s="45"/>
    </row>
    <row r="302" spans="1:8" ht="44.25" customHeight="1">
      <c r="A302" s="335"/>
      <c r="B302" s="326" t="s">
        <v>166</v>
      </c>
      <c r="C302" s="335"/>
      <c r="D302" s="161" t="s">
        <v>36</v>
      </c>
      <c r="E302" s="99" t="s">
        <v>171</v>
      </c>
      <c r="F302" s="37"/>
      <c r="G302" s="46"/>
      <c r="H302" s="329" t="s">
        <v>815</v>
      </c>
    </row>
    <row r="303" spans="1:8" ht="6" customHeight="1">
      <c r="A303" s="335"/>
      <c r="B303" s="332"/>
      <c r="C303" s="335"/>
      <c r="D303" s="15"/>
      <c r="E303" s="13"/>
      <c r="F303" s="37"/>
      <c r="G303" s="43"/>
      <c r="H303" s="329"/>
    </row>
    <row r="304" spans="1:8" ht="6" customHeight="1">
      <c r="A304" s="335"/>
      <c r="B304" s="332"/>
      <c r="C304" s="335"/>
      <c r="D304" s="36"/>
      <c r="E304" s="332"/>
      <c r="F304" s="37"/>
      <c r="G304" s="43"/>
      <c r="H304" s="329"/>
    </row>
    <row r="305" spans="1:8" ht="56.25" customHeight="1">
      <c r="A305" s="335"/>
      <c r="B305" s="332"/>
      <c r="C305" s="335"/>
      <c r="D305" s="36" t="s">
        <v>71</v>
      </c>
      <c r="E305" s="332" t="s">
        <v>888</v>
      </c>
      <c r="F305" s="37"/>
      <c r="G305" s="324" t="s">
        <v>915</v>
      </c>
      <c r="H305" s="45" t="s">
        <v>2</v>
      </c>
    </row>
    <row r="306" spans="1:8" ht="60" customHeight="1">
      <c r="A306" s="335"/>
      <c r="B306" s="326"/>
      <c r="C306" s="335"/>
      <c r="D306" s="36" t="s">
        <v>108</v>
      </c>
      <c r="E306" s="332" t="s">
        <v>172</v>
      </c>
      <c r="F306" s="37"/>
      <c r="G306" s="324" t="s">
        <v>916</v>
      </c>
      <c r="H306" s="329" t="s">
        <v>1186</v>
      </c>
    </row>
    <row r="307" spans="1:8" ht="45" customHeight="1">
      <c r="A307" s="335"/>
      <c r="B307" s="11"/>
      <c r="C307" s="335"/>
      <c r="D307" s="36" t="s">
        <v>173</v>
      </c>
      <c r="E307" s="332" t="s">
        <v>917</v>
      </c>
      <c r="F307" s="37"/>
      <c r="G307" s="324" t="s">
        <v>915</v>
      </c>
      <c r="H307" s="329" t="s">
        <v>3</v>
      </c>
    </row>
    <row r="308" spans="1:8" ht="110.25" customHeight="1">
      <c r="A308" s="335"/>
      <c r="B308" s="326"/>
      <c r="C308" s="335"/>
      <c r="D308" s="36" t="s">
        <v>174</v>
      </c>
      <c r="E308" s="332" t="s">
        <v>604</v>
      </c>
      <c r="F308" s="37"/>
      <c r="G308" s="324" t="s">
        <v>915</v>
      </c>
      <c r="H308" s="329" t="s">
        <v>175</v>
      </c>
    </row>
    <row r="309" spans="1:8" ht="6" customHeight="1">
      <c r="A309" s="335"/>
      <c r="B309" s="326"/>
      <c r="C309" s="335"/>
      <c r="D309" s="36"/>
      <c r="E309" s="332"/>
      <c r="F309" s="37"/>
      <c r="G309" s="43"/>
      <c r="H309" s="329"/>
    </row>
    <row r="310" spans="1:8" ht="6" customHeight="1">
      <c r="A310" s="335"/>
      <c r="B310" s="326"/>
      <c r="C310" s="45"/>
      <c r="D310" s="14"/>
      <c r="E310" s="31"/>
      <c r="F310" s="45"/>
      <c r="G310" s="46"/>
      <c r="H310" s="329"/>
    </row>
    <row r="311" spans="1:8" ht="87.75" customHeight="1">
      <c r="A311" s="335"/>
      <c r="B311" s="326"/>
      <c r="C311" s="335"/>
      <c r="D311" s="335" t="s">
        <v>36</v>
      </c>
      <c r="E311" s="326" t="s">
        <v>176</v>
      </c>
      <c r="F311" s="37"/>
      <c r="G311" s="54"/>
      <c r="H311" s="570" t="s">
        <v>64</v>
      </c>
    </row>
    <row r="312" spans="1:8" ht="6" customHeight="1">
      <c r="A312" s="335"/>
      <c r="B312" s="332"/>
      <c r="C312" s="335"/>
      <c r="D312" s="335"/>
      <c r="E312" s="326"/>
      <c r="F312" s="37"/>
      <c r="G312" s="43"/>
      <c r="H312" s="570"/>
    </row>
    <row r="313" spans="1:8" ht="6" customHeight="1">
      <c r="A313" s="335"/>
      <c r="B313" s="332"/>
      <c r="C313" s="335"/>
      <c r="D313" s="14"/>
      <c r="E313" s="31"/>
      <c r="F313" s="37"/>
      <c r="G313" s="43"/>
      <c r="H313" s="571"/>
    </row>
    <row r="314" spans="1:8" ht="165.75" customHeight="1">
      <c r="A314" s="335"/>
      <c r="B314" s="332"/>
      <c r="C314" s="335"/>
      <c r="D314" s="335" t="s">
        <v>36</v>
      </c>
      <c r="E314" s="326" t="s">
        <v>676</v>
      </c>
      <c r="F314" s="37"/>
      <c r="G314" s="43"/>
      <c r="H314" s="571"/>
    </row>
    <row r="315" spans="1:8" ht="6" customHeight="1">
      <c r="A315" s="335"/>
      <c r="B315" s="332"/>
      <c r="C315" s="335"/>
      <c r="D315" s="23"/>
      <c r="E315" s="24"/>
      <c r="F315" s="37"/>
      <c r="G315" s="43"/>
      <c r="H315" s="330"/>
    </row>
    <row r="316" spans="1:8" ht="6" customHeight="1">
      <c r="A316" s="23"/>
      <c r="B316" s="24"/>
      <c r="C316" s="23"/>
      <c r="D316" s="25"/>
      <c r="E316" s="26"/>
      <c r="F316" s="33"/>
      <c r="G316" s="42"/>
      <c r="H316" s="28"/>
    </row>
    <row r="317" spans="1:8" ht="6" customHeight="1">
      <c r="A317" s="335"/>
      <c r="B317" s="326"/>
      <c r="C317" s="335"/>
      <c r="D317" s="36"/>
      <c r="E317" s="332"/>
      <c r="F317" s="37"/>
      <c r="G317" s="43"/>
      <c r="H317" s="329"/>
    </row>
    <row r="318" spans="1:8" ht="72.75" customHeight="1">
      <c r="A318" s="23">
        <v>13</v>
      </c>
      <c r="B318" s="24" t="s">
        <v>177</v>
      </c>
      <c r="C318" s="23"/>
      <c r="D318" s="25"/>
      <c r="E318" s="26" t="s">
        <v>605</v>
      </c>
      <c r="F318" s="33"/>
      <c r="G318" s="44" t="s">
        <v>916</v>
      </c>
      <c r="H318" s="28" t="s">
        <v>1231</v>
      </c>
    </row>
    <row r="319" spans="1:8" ht="6" customHeight="1">
      <c r="A319" s="335"/>
      <c r="B319" s="332"/>
      <c r="C319" s="14"/>
      <c r="D319" s="15"/>
      <c r="E319" s="13"/>
      <c r="F319" s="30"/>
      <c r="G319" s="52"/>
      <c r="H319" s="329"/>
    </row>
    <row r="320" spans="1:8" ht="57" customHeight="1">
      <c r="A320" s="335">
        <v>14</v>
      </c>
      <c r="B320" s="332" t="s">
        <v>178</v>
      </c>
      <c r="C320" s="335"/>
      <c r="D320" s="36" t="s">
        <v>67</v>
      </c>
      <c r="E320" s="332" t="s">
        <v>606</v>
      </c>
      <c r="F320" s="37"/>
      <c r="G320" s="324" t="s">
        <v>915</v>
      </c>
      <c r="H320" s="329" t="s">
        <v>1187</v>
      </c>
    </row>
    <row r="321" spans="1:23" ht="57" customHeight="1">
      <c r="A321" s="23"/>
      <c r="B321" s="24"/>
      <c r="C321" s="23"/>
      <c r="D321" s="25" t="s">
        <v>68</v>
      </c>
      <c r="E321" s="26" t="s">
        <v>482</v>
      </c>
      <c r="F321" s="33"/>
      <c r="G321" s="44" t="s">
        <v>915</v>
      </c>
      <c r="H321" s="28" t="s">
        <v>1188</v>
      </c>
    </row>
    <row r="322" spans="1:23" ht="6" customHeight="1">
      <c r="A322" s="335"/>
      <c r="B322" s="332"/>
      <c r="C322" s="335"/>
      <c r="D322" s="36"/>
      <c r="E322" s="332"/>
      <c r="F322" s="37"/>
      <c r="G322" s="43"/>
      <c r="H322" s="45"/>
    </row>
    <row r="323" spans="1:23" ht="51.95" customHeight="1">
      <c r="A323" s="335">
        <v>15</v>
      </c>
      <c r="B323" s="332" t="s">
        <v>179</v>
      </c>
      <c r="C323" s="335"/>
      <c r="D323" s="36" t="s">
        <v>67</v>
      </c>
      <c r="E323" s="332" t="s">
        <v>180</v>
      </c>
      <c r="F323" s="37"/>
      <c r="G323" s="324" t="s">
        <v>915</v>
      </c>
      <c r="H323" s="318" t="s">
        <v>1300</v>
      </c>
    </row>
    <row r="324" spans="1:23" ht="6" customHeight="1">
      <c r="A324" s="335"/>
      <c r="B324" s="332"/>
      <c r="C324" s="335"/>
      <c r="D324" s="14"/>
      <c r="E324" s="31"/>
      <c r="F324" s="37"/>
      <c r="G324" s="43"/>
      <c r="H324" s="318"/>
    </row>
    <row r="325" spans="1:23" ht="58.5" customHeight="1">
      <c r="A325" s="335"/>
      <c r="B325" s="332"/>
      <c r="C325" s="335"/>
      <c r="D325" s="23" t="s">
        <v>36</v>
      </c>
      <c r="E325" s="24" t="s">
        <v>607</v>
      </c>
      <c r="F325" s="37"/>
      <c r="G325" s="43"/>
      <c r="H325" s="318" t="s">
        <v>816</v>
      </c>
    </row>
    <row r="326" spans="1:23" ht="6" customHeight="1">
      <c r="A326" s="335"/>
      <c r="B326" s="332"/>
      <c r="C326" s="335"/>
      <c r="D326" s="15"/>
      <c r="E326" s="13"/>
      <c r="F326" s="37"/>
      <c r="G326" s="43"/>
      <c r="H326" s="318"/>
    </row>
    <row r="327" spans="1:23" ht="52.5" customHeight="1">
      <c r="A327" s="335"/>
      <c r="B327" s="332"/>
      <c r="C327" s="335"/>
      <c r="D327" s="36" t="s">
        <v>68</v>
      </c>
      <c r="E327" s="332" t="s">
        <v>608</v>
      </c>
      <c r="F327" s="37"/>
      <c r="G327" s="324" t="s">
        <v>915</v>
      </c>
      <c r="H327" s="318" t="s">
        <v>1189</v>
      </c>
    </row>
    <row r="328" spans="1:23" ht="0.6" hidden="1" customHeight="1">
      <c r="A328" s="335"/>
      <c r="B328" s="332"/>
      <c r="C328" s="335"/>
      <c r="D328" s="36"/>
      <c r="E328" s="332"/>
      <c r="F328" s="37"/>
      <c r="G328" s="50"/>
      <c r="H328" s="329"/>
    </row>
    <row r="329" spans="1:23" ht="6" hidden="1" customHeight="1">
      <c r="A329" s="335"/>
      <c r="B329" s="332"/>
      <c r="C329" s="335"/>
      <c r="D329" s="14"/>
      <c r="E329" s="31"/>
      <c r="F329" s="37"/>
      <c r="G329" s="43"/>
      <c r="H329" s="329"/>
    </row>
    <row r="330" spans="1:23" ht="6" hidden="1" customHeight="1">
      <c r="A330" s="335"/>
      <c r="B330" s="332"/>
      <c r="C330" s="335"/>
      <c r="D330" s="335"/>
      <c r="E330" s="326"/>
      <c r="F330" s="37"/>
      <c r="G330" s="43"/>
      <c r="H330" s="329"/>
    </row>
    <row r="331" spans="1:23" ht="28.5" customHeight="1">
      <c r="A331" s="335"/>
      <c r="B331" s="332"/>
      <c r="C331" s="335"/>
      <c r="D331" s="161" t="s">
        <v>36</v>
      </c>
      <c r="E331" s="99" t="s">
        <v>181</v>
      </c>
      <c r="F331" s="37"/>
      <c r="G331" s="43"/>
      <c r="H331" s="561" t="s">
        <v>817</v>
      </c>
    </row>
    <row r="332" spans="1:23" s="25" customFormat="1" ht="6" customHeight="1">
      <c r="A332" s="335"/>
      <c r="B332" s="332"/>
      <c r="C332" s="335"/>
      <c r="D332" s="36"/>
      <c r="E332" s="332"/>
      <c r="F332" s="37"/>
      <c r="G332" s="43"/>
      <c r="H332" s="561"/>
      <c r="I332" s="335"/>
      <c r="J332" s="36"/>
      <c r="K332" s="36"/>
      <c r="L332" s="36"/>
      <c r="M332" s="36"/>
      <c r="N332" s="36"/>
      <c r="O332" s="36"/>
      <c r="P332" s="36"/>
      <c r="Q332" s="36"/>
      <c r="R332" s="36"/>
      <c r="S332" s="36"/>
      <c r="T332" s="36"/>
      <c r="U332" s="36"/>
      <c r="V332" s="36"/>
      <c r="W332" s="36"/>
    </row>
    <row r="333" spans="1:23" ht="69" customHeight="1">
      <c r="A333" s="335"/>
      <c r="B333" s="332"/>
      <c r="C333" s="335"/>
      <c r="D333" s="253" t="s">
        <v>927</v>
      </c>
      <c r="E333" s="251" t="s">
        <v>1301</v>
      </c>
      <c r="F333" s="254"/>
      <c r="G333" s="255" t="s">
        <v>915</v>
      </c>
      <c r="H333" s="317" t="s">
        <v>1190</v>
      </c>
    </row>
    <row r="334" spans="1:23" ht="48.6" customHeight="1">
      <c r="A334" s="335"/>
      <c r="B334" s="332"/>
      <c r="C334" s="335"/>
      <c r="D334" s="251" t="s">
        <v>1302</v>
      </c>
      <c r="E334" s="251" t="s">
        <v>1303</v>
      </c>
      <c r="F334" s="254"/>
      <c r="G334" s="255" t="s">
        <v>915</v>
      </c>
      <c r="H334" s="317" t="s">
        <v>1191</v>
      </c>
    </row>
    <row r="335" spans="1:23" ht="6" customHeight="1">
      <c r="A335" s="335"/>
      <c r="B335" s="332"/>
      <c r="C335" s="335"/>
      <c r="D335" s="256"/>
      <c r="E335" s="252"/>
      <c r="F335" s="254"/>
      <c r="G335" s="257"/>
      <c r="H335" s="318"/>
    </row>
    <row r="336" spans="1:23" ht="189.95" customHeight="1">
      <c r="A336" s="335"/>
      <c r="B336" s="332"/>
      <c r="C336" s="335"/>
      <c r="D336" s="258" t="s">
        <v>981</v>
      </c>
      <c r="E336" s="249" t="s">
        <v>1077</v>
      </c>
      <c r="F336" s="254"/>
      <c r="G336" s="259"/>
      <c r="H336" s="317" t="s">
        <v>982</v>
      </c>
    </row>
    <row r="337" spans="1:10" ht="6" customHeight="1">
      <c r="A337" s="335"/>
      <c r="B337" s="332"/>
      <c r="C337" s="335"/>
      <c r="D337" s="36"/>
      <c r="E337" s="332"/>
      <c r="F337" s="37"/>
      <c r="G337" s="43"/>
      <c r="H337" s="329"/>
    </row>
    <row r="338" spans="1:10" ht="54.6" customHeight="1">
      <c r="A338" s="335"/>
      <c r="B338" s="332"/>
      <c r="C338" s="335"/>
      <c r="D338" s="251" t="s">
        <v>108</v>
      </c>
      <c r="E338" s="251" t="s">
        <v>609</v>
      </c>
      <c r="F338" s="254"/>
      <c r="G338" s="255" t="s">
        <v>915</v>
      </c>
      <c r="H338" s="318" t="s">
        <v>1192</v>
      </c>
    </row>
    <row r="339" spans="1:10" ht="57.75" customHeight="1">
      <c r="A339" s="335"/>
      <c r="B339" s="326"/>
      <c r="C339" s="36"/>
      <c r="D339" s="251" t="s">
        <v>173</v>
      </c>
      <c r="E339" s="251" t="s">
        <v>610</v>
      </c>
      <c r="F339" s="254"/>
      <c r="G339" s="255" t="s">
        <v>915</v>
      </c>
      <c r="H339" s="318" t="s">
        <v>1193</v>
      </c>
    </row>
    <row r="340" spans="1:10" ht="44.25" customHeight="1">
      <c r="A340" s="335"/>
      <c r="B340" s="326"/>
      <c r="C340" s="335"/>
      <c r="D340" s="36" t="s">
        <v>182</v>
      </c>
      <c r="E340" s="332" t="s">
        <v>183</v>
      </c>
      <c r="F340" s="37"/>
      <c r="G340" s="324" t="s">
        <v>915</v>
      </c>
      <c r="H340" s="329"/>
    </row>
    <row r="341" spans="1:10" ht="6" customHeight="1">
      <c r="A341" s="335"/>
      <c r="B341" s="326"/>
      <c r="C341" s="37"/>
      <c r="D341" s="14"/>
      <c r="E341" s="31"/>
      <c r="F341" s="45"/>
      <c r="G341" s="46"/>
      <c r="H341" s="329"/>
    </row>
    <row r="342" spans="1:10" ht="55.5" customHeight="1">
      <c r="A342" s="335"/>
      <c r="B342" s="326"/>
      <c r="C342" s="36"/>
      <c r="D342" s="23" t="s">
        <v>36</v>
      </c>
      <c r="E342" s="24" t="s">
        <v>611</v>
      </c>
      <c r="F342" s="37"/>
      <c r="G342" s="43"/>
      <c r="H342" s="318" t="s">
        <v>1304</v>
      </c>
    </row>
    <row r="343" spans="1:10" ht="6" customHeight="1">
      <c r="A343" s="335"/>
      <c r="B343" s="332"/>
      <c r="C343" s="335"/>
      <c r="D343" s="14"/>
      <c r="E343" s="31"/>
      <c r="F343" s="37"/>
      <c r="G343" s="43"/>
      <c r="H343" s="318"/>
    </row>
    <row r="344" spans="1:10" ht="57" customHeight="1">
      <c r="A344" s="335"/>
      <c r="B344" s="332"/>
      <c r="C344" s="335"/>
      <c r="D344" s="335" t="s">
        <v>36</v>
      </c>
      <c r="E344" s="326" t="s">
        <v>612</v>
      </c>
      <c r="F344" s="37"/>
      <c r="G344" s="43"/>
      <c r="H344" s="318"/>
    </row>
    <row r="345" spans="1:10" ht="43.5" customHeight="1">
      <c r="A345" s="335"/>
      <c r="B345" s="332"/>
      <c r="C345" s="335"/>
      <c r="D345" s="335"/>
      <c r="E345" s="326" t="s">
        <v>184</v>
      </c>
      <c r="F345" s="37"/>
      <c r="G345" s="43"/>
      <c r="H345" s="318" t="s">
        <v>1305</v>
      </c>
    </row>
    <row r="346" spans="1:10" ht="6" customHeight="1">
      <c r="A346" s="335"/>
      <c r="B346" s="332"/>
      <c r="C346" s="335"/>
      <c r="D346" s="23"/>
      <c r="E346" s="24"/>
      <c r="F346" s="37"/>
      <c r="G346" s="43"/>
      <c r="H346" s="329"/>
    </row>
    <row r="347" spans="1:10" ht="6" customHeight="1">
      <c r="A347" s="23"/>
      <c r="B347" s="26"/>
      <c r="C347" s="23"/>
      <c r="D347" s="25"/>
      <c r="E347" s="26"/>
      <c r="F347" s="33"/>
      <c r="G347" s="42"/>
      <c r="H347" s="28"/>
    </row>
    <row r="348" spans="1:10" ht="6" customHeight="1">
      <c r="A348" s="14"/>
      <c r="B348" s="13"/>
      <c r="C348" s="14"/>
      <c r="D348" s="15"/>
      <c r="E348" s="13"/>
      <c r="F348" s="30"/>
      <c r="G348" s="52"/>
      <c r="H348" s="39"/>
    </row>
    <row r="349" spans="1:10" ht="60" customHeight="1">
      <c r="A349" s="335">
        <v>16</v>
      </c>
      <c r="B349" s="332" t="s">
        <v>185</v>
      </c>
      <c r="C349" s="335"/>
      <c r="D349" s="36" t="s">
        <v>67</v>
      </c>
      <c r="E349" s="332" t="s">
        <v>186</v>
      </c>
      <c r="F349" s="37"/>
      <c r="G349" s="324" t="s">
        <v>915</v>
      </c>
      <c r="H349" s="329" t="s">
        <v>1194</v>
      </c>
      <c r="J349" s="333"/>
    </row>
    <row r="350" spans="1:10" ht="6" customHeight="1">
      <c r="A350" s="335"/>
      <c r="B350" s="332"/>
      <c r="C350" s="335"/>
      <c r="D350" s="14"/>
      <c r="E350" s="31"/>
      <c r="F350" s="37"/>
      <c r="G350" s="43"/>
      <c r="H350" s="329"/>
    </row>
    <row r="351" spans="1:10" ht="84.75" customHeight="1">
      <c r="A351" s="335"/>
      <c r="B351" s="332"/>
      <c r="C351" s="335"/>
      <c r="D351" s="335" t="s">
        <v>6</v>
      </c>
      <c r="E351" s="326" t="s">
        <v>187</v>
      </c>
      <c r="F351" s="37"/>
      <c r="G351" s="43"/>
      <c r="H351" s="329" t="s">
        <v>818</v>
      </c>
    </row>
    <row r="352" spans="1:10" ht="6" customHeight="1">
      <c r="A352" s="335"/>
      <c r="B352" s="332"/>
      <c r="C352" s="335"/>
      <c r="D352" s="23"/>
      <c r="E352" s="24"/>
      <c r="F352" s="37"/>
      <c r="G352" s="43"/>
      <c r="H352" s="329"/>
    </row>
    <row r="353" spans="1:8" ht="6.75" customHeight="1">
      <c r="A353" s="335"/>
      <c r="B353" s="564"/>
      <c r="C353" s="335"/>
      <c r="D353" s="14"/>
      <c r="E353" s="31"/>
      <c r="F353" s="37"/>
      <c r="G353" s="43"/>
      <c r="H353" s="329"/>
    </row>
    <row r="354" spans="1:8" ht="30.75" customHeight="1">
      <c r="A354" s="335"/>
      <c r="B354" s="564"/>
      <c r="C354" s="335"/>
      <c r="D354" s="335" t="s">
        <v>36</v>
      </c>
      <c r="E354" s="326" t="s">
        <v>188</v>
      </c>
      <c r="F354" s="37"/>
      <c r="G354" s="43"/>
      <c r="H354" s="329" t="s">
        <v>819</v>
      </c>
    </row>
    <row r="355" spans="1:8" ht="6" customHeight="1">
      <c r="A355" s="335"/>
      <c r="B355" s="564"/>
      <c r="C355" s="335"/>
      <c r="D355" s="23"/>
      <c r="E355" s="24"/>
      <c r="F355" s="37"/>
      <c r="G355" s="43"/>
      <c r="H355" s="329"/>
    </row>
    <row r="356" spans="1:8" ht="6" customHeight="1">
      <c r="A356" s="335"/>
      <c r="B356" s="564"/>
      <c r="C356" s="335"/>
      <c r="D356" s="36"/>
      <c r="E356" s="332"/>
      <c r="F356" s="37"/>
      <c r="G356" s="43"/>
      <c r="H356" s="329"/>
    </row>
    <row r="357" spans="1:8" ht="55.5" customHeight="1">
      <c r="A357" s="335"/>
      <c r="B357" s="332"/>
      <c r="C357" s="335"/>
      <c r="D357" s="36" t="s">
        <v>68</v>
      </c>
      <c r="E357" s="332" t="s">
        <v>189</v>
      </c>
      <c r="F357" s="37"/>
      <c r="G357" s="324" t="s">
        <v>915</v>
      </c>
      <c r="H357" s="329" t="s">
        <v>1195</v>
      </c>
    </row>
    <row r="358" spans="1:8" ht="6" customHeight="1">
      <c r="A358" s="335"/>
      <c r="B358" s="332"/>
      <c r="C358" s="335"/>
      <c r="D358" s="14"/>
      <c r="E358" s="31"/>
      <c r="F358" s="37"/>
      <c r="G358" s="43"/>
      <c r="H358" s="329"/>
    </row>
    <row r="359" spans="1:8" ht="57.75" customHeight="1">
      <c r="A359" s="335"/>
      <c r="B359" s="332"/>
      <c r="C359" s="335"/>
      <c r="D359" s="335" t="s">
        <v>36</v>
      </c>
      <c r="E359" s="326" t="s">
        <v>190</v>
      </c>
      <c r="F359" s="37"/>
      <c r="G359" s="43"/>
      <c r="H359" s="329" t="s">
        <v>820</v>
      </c>
    </row>
    <row r="360" spans="1:8" ht="6" customHeight="1">
      <c r="A360" s="335"/>
      <c r="B360" s="332"/>
      <c r="C360" s="335"/>
      <c r="D360" s="23"/>
      <c r="E360" s="24"/>
      <c r="F360" s="37"/>
      <c r="G360" s="43"/>
      <c r="H360" s="329"/>
    </row>
    <row r="361" spans="1:8" ht="6" customHeight="1">
      <c r="A361" s="335"/>
      <c r="B361" s="332"/>
      <c r="C361" s="335"/>
      <c r="D361" s="36"/>
      <c r="E361" s="332"/>
      <c r="F361" s="37"/>
      <c r="G361" s="43"/>
      <c r="H361" s="329"/>
    </row>
    <row r="362" spans="1:8" ht="54" customHeight="1">
      <c r="A362" s="335"/>
      <c r="B362" s="326"/>
      <c r="C362" s="335"/>
      <c r="D362" s="36" t="s">
        <v>70</v>
      </c>
      <c r="E362" s="332" t="s">
        <v>191</v>
      </c>
      <c r="F362" s="37"/>
      <c r="G362" s="324" t="s">
        <v>915</v>
      </c>
      <c r="H362" s="329" t="s">
        <v>1196</v>
      </c>
    </row>
    <row r="363" spans="1:8" ht="6" customHeight="1">
      <c r="A363" s="335"/>
      <c r="B363" s="332"/>
      <c r="C363" s="335"/>
      <c r="D363" s="14"/>
      <c r="E363" s="31"/>
      <c r="F363" s="37"/>
      <c r="G363" s="43"/>
      <c r="H363" s="329"/>
    </row>
    <row r="364" spans="1:8" ht="84.75" customHeight="1">
      <c r="A364" s="335"/>
      <c r="B364" s="332"/>
      <c r="C364" s="335"/>
      <c r="D364" s="335" t="s">
        <v>36</v>
      </c>
      <c r="E364" s="326" t="s">
        <v>613</v>
      </c>
      <c r="F364" s="37"/>
      <c r="G364" s="43"/>
      <c r="H364" s="329" t="s">
        <v>821</v>
      </c>
    </row>
    <row r="365" spans="1:8" ht="6" customHeight="1">
      <c r="A365" s="335"/>
      <c r="B365" s="332"/>
      <c r="C365" s="335"/>
      <c r="D365" s="23"/>
      <c r="E365" s="24"/>
      <c r="F365" s="37"/>
      <c r="G365" s="43"/>
      <c r="H365" s="329"/>
    </row>
    <row r="366" spans="1:8" ht="6" customHeight="1">
      <c r="A366" s="335"/>
      <c r="B366" s="326"/>
      <c r="C366" s="335"/>
      <c r="D366" s="36"/>
      <c r="E366" s="332"/>
      <c r="F366" s="37"/>
      <c r="G366" s="43"/>
      <c r="H366" s="329"/>
    </row>
    <row r="367" spans="1:8" ht="55.5" customHeight="1">
      <c r="A367" s="335"/>
      <c r="B367" s="332" t="s">
        <v>166</v>
      </c>
      <c r="C367" s="335"/>
      <c r="D367" s="36" t="s">
        <v>71</v>
      </c>
      <c r="E367" s="332" t="s">
        <v>192</v>
      </c>
      <c r="F367" s="37"/>
      <c r="G367" s="324" t="s">
        <v>915</v>
      </c>
      <c r="H367" s="329" t="s">
        <v>1197</v>
      </c>
    </row>
    <row r="368" spans="1:8" ht="5.25" customHeight="1">
      <c r="A368" s="335"/>
      <c r="B368" s="332"/>
      <c r="C368" s="335"/>
      <c r="D368" s="14"/>
      <c r="E368" s="31"/>
      <c r="F368" s="37"/>
      <c r="G368" s="50"/>
      <c r="H368" s="329"/>
    </row>
    <row r="369" spans="1:8" ht="33" customHeight="1">
      <c r="A369" s="335"/>
      <c r="B369" s="332"/>
      <c r="C369" s="335"/>
      <c r="D369" s="335" t="s">
        <v>36</v>
      </c>
      <c r="E369" s="326" t="s">
        <v>193</v>
      </c>
      <c r="F369" s="37"/>
      <c r="G369" s="50"/>
      <c r="H369" s="329" t="s">
        <v>821</v>
      </c>
    </row>
    <row r="370" spans="1:8" ht="6" customHeight="1">
      <c r="A370" s="335"/>
      <c r="B370" s="332"/>
      <c r="C370" s="335"/>
      <c r="D370" s="23"/>
      <c r="E370" s="24"/>
      <c r="F370" s="37"/>
      <c r="G370" s="50"/>
      <c r="H370" s="329"/>
    </row>
    <row r="371" spans="1:8" ht="6" customHeight="1">
      <c r="A371" s="335"/>
      <c r="B371" s="332"/>
      <c r="C371" s="335"/>
      <c r="D371" s="36"/>
      <c r="E371" s="332"/>
      <c r="F371" s="37"/>
      <c r="G371" s="50"/>
      <c r="H371" s="329"/>
    </row>
    <row r="372" spans="1:8" ht="54.75" customHeight="1">
      <c r="A372" s="335"/>
      <c r="B372" s="332"/>
      <c r="C372" s="335"/>
      <c r="D372" s="36" t="s">
        <v>108</v>
      </c>
      <c r="E372" s="332" t="s">
        <v>194</v>
      </c>
      <c r="F372" s="37"/>
      <c r="G372" s="324" t="s">
        <v>915</v>
      </c>
      <c r="H372" s="329" t="s">
        <v>1198</v>
      </c>
    </row>
    <row r="373" spans="1:8" ht="6" customHeight="1">
      <c r="A373" s="335"/>
      <c r="B373" s="332"/>
      <c r="C373" s="335"/>
      <c r="D373" s="14"/>
      <c r="E373" s="31"/>
      <c r="F373" s="37"/>
      <c r="G373" s="43"/>
      <c r="H373" s="329"/>
    </row>
    <row r="374" spans="1:8" ht="45.75" customHeight="1">
      <c r="A374" s="335"/>
      <c r="B374" s="332"/>
      <c r="C374" s="335"/>
      <c r="D374" s="335" t="s">
        <v>36</v>
      </c>
      <c r="E374" s="326" t="s">
        <v>195</v>
      </c>
      <c r="F374" s="37"/>
      <c r="G374" s="43"/>
      <c r="H374" s="329" t="s">
        <v>822</v>
      </c>
    </row>
    <row r="375" spans="1:8" ht="6" customHeight="1">
      <c r="A375" s="335"/>
      <c r="B375" s="332"/>
      <c r="C375" s="335"/>
      <c r="D375" s="23"/>
      <c r="E375" s="24"/>
      <c r="F375" s="37"/>
      <c r="G375" s="43"/>
      <c r="H375" s="329"/>
    </row>
    <row r="376" spans="1:8" ht="6" customHeight="1">
      <c r="A376" s="335"/>
      <c r="B376" s="332"/>
      <c r="C376" s="335"/>
      <c r="D376" s="36"/>
      <c r="E376" s="332"/>
      <c r="F376" s="37"/>
      <c r="G376" s="43"/>
      <c r="H376" s="329"/>
    </row>
    <row r="377" spans="1:8" ht="6" customHeight="1">
      <c r="A377" s="335"/>
      <c r="B377" s="332"/>
      <c r="C377" s="335"/>
      <c r="D377" s="36"/>
      <c r="E377" s="332"/>
      <c r="F377" s="37"/>
      <c r="G377" s="43"/>
      <c r="H377" s="329"/>
    </row>
    <row r="378" spans="1:8" ht="44.25" customHeight="1">
      <c r="A378" s="335"/>
      <c r="B378" s="332"/>
      <c r="C378" s="335"/>
      <c r="D378" s="36" t="s">
        <v>173</v>
      </c>
      <c r="E378" s="332" t="s">
        <v>196</v>
      </c>
      <c r="F378" s="37"/>
      <c r="G378" s="324" t="s">
        <v>915</v>
      </c>
      <c r="H378" s="329" t="s">
        <v>823</v>
      </c>
    </row>
    <row r="379" spans="1:8" ht="6" customHeight="1">
      <c r="A379" s="335"/>
      <c r="B379" s="332"/>
      <c r="C379" s="335"/>
      <c r="D379" s="14"/>
      <c r="E379" s="31"/>
      <c r="F379" s="37"/>
      <c r="G379" s="43"/>
      <c r="H379" s="329"/>
    </row>
    <row r="380" spans="1:8" ht="71.25" customHeight="1">
      <c r="A380" s="335"/>
      <c r="B380" s="332"/>
      <c r="C380" s="335"/>
      <c r="D380" s="335" t="s">
        <v>36</v>
      </c>
      <c r="E380" s="326" t="s">
        <v>197</v>
      </c>
      <c r="F380" s="37"/>
      <c r="G380" s="43"/>
      <c r="H380" s="329"/>
    </row>
    <row r="381" spans="1:8" ht="6" customHeight="1">
      <c r="A381" s="335"/>
      <c r="B381" s="332"/>
      <c r="C381" s="335"/>
      <c r="D381" s="23"/>
      <c r="E381" s="24"/>
      <c r="F381" s="37"/>
      <c r="G381" s="43"/>
      <c r="H381" s="329"/>
    </row>
    <row r="382" spans="1:8" ht="6" customHeight="1">
      <c r="A382" s="23"/>
      <c r="B382" s="26"/>
      <c r="C382" s="23"/>
      <c r="D382" s="25"/>
      <c r="E382" s="26"/>
      <c r="F382" s="33"/>
      <c r="G382" s="42"/>
      <c r="H382" s="28"/>
    </row>
    <row r="383" spans="1:8" ht="6" customHeight="1">
      <c r="A383" s="335"/>
      <c r="B383" s="332"/>
      <c r="C383" s="335"/>
      <c r="D383" s="36"/>
      <c r="E383" s="36"/>
      <c r="F383" s="36"/>
      <c r="G383" s="46"/>
      <c r="H383" s="329"/>
    </row>
    <row r="384" spans="1:8" ht="70.5" customHeight="1">
      <c r="A384" s="335">
        <v>18</v>
      </c>
      <c r="B384" s="332" t="s">
        <v>198</v>
      </c>
      <c r="C384" s="335"/>
      <c r="D384" s="36"/>
      <c r="E384" s="332" t="s">
        <v>614</v>
      </c>
      <c r="F384" s="36"/>
      <c r="G384" s="324" t="s">
        <v>915</v>
      </c>
      <c r="H384" s="329" t="s">
        <v>1232</v>
      </c>
    </row>
    <row r="385" spans="1:8" ht="4.5" customHeight="1">
      <c r="A385" s="335"/>
      <c r="B385" s="332"/>
      <c r="C385" s="335"/>
      <c r="D385" s="36"/>
      <c r="E385" s="39"/>
      <c r="F385" s="36"/>
      <c r="G385" s="46"/>
      <c r="H385" s="45"/>
    </row>
    <row r="386" spans="1:8" ht="44.25" customHeight="1">
      <c r="A386" s="335"/>
      <c r="B386" s="332"/>
      <c r="C386" s="335"/>
      <c r="D386" s="36"/>
      <c r="E386" s="329" t="s">
        <v>615</v>
      </c>
      <c r="F386" s="37"/>
      <c r="G386" s="43"/>
      <c r="H386" s="329" t="s">
        <v>824</v>
      </c>
    </row>
    <row r="387" spans="1:8" ht="30.75" customHeight="1">
      <c r="A387" s="335"/>
      <c r="B387" s="332"/>
      <c r="C387" s="335"/>
      <c r="D387" s="36"/>
      <c r="E387" s="329" t="s">
        <v>483</v>
      </c>
      <c r="F387" s="37"/>
      <c r="G387" s="43"/>
      <c r="H387" s="329"/>
    </row>
    <row r="388" spans="1:8" ht="6" customHeight="1">
      <c r="A388" s="335"/>
      <c r="B388" s="332"/>
      <c r="C388" s="335"/>
      <c r="D388" s="36"/>
      <c r="E388" s="28"/>
      <c r="F388" s="37"/>
      <c r="G388" s="43"/>
      <c r="H388" s="329"/>
    </row>
    <row r="389" spans="1:8" ht="6" customHeight="1">
      <c r="A389" s="23"/>
      <c r="B389" s="26"/>
      <c r="C389" s="23"/>
      <c r="D389" s="25"/>
      <c r="E389" s="26"/>
      <c r="F389" s="33"/>
      <c r="G389" s="42"/>
      <c r="H389" s="28"/>
    </row>
    <row r="390" spans="1:8" ht="6" customHeight="1">
      <c r="A390" s="335"/>
      <c r="B390" s="332"/>
      <c r="C390" s="335"/>
      <c r="D390" s="36"/>
      <c r="E390" s="36"/>
      <c r="F390" s="36"/>
      <c r="G390" s="46"/>
      <c r="H390" s="329"/>
    </row>
    <row r="391" spans="1:8" ht="72" customHeight="1">
      <c r="A391" s="335">
        <v>19</v>
      </c>
      <c r="B391" s="332" t="s">
        <v>199</v>
      </c>
      <c r="C391" s="335"/>
      <c r="D391" s="36"/>
      <c r="E391" s="332" t="s">
        <v>677</v>
      </c>
      <c r="F391" s="37"/>
      <c r="G391" s="324" t="s">
        <v>915</v>
      </c>
      <c r="H391" s="329" t="s">
        <v>1233</v>
      </c>
    </row>
    <row r="392" spans="1:8" ht="6" customHeight="1">
      <c r="A392" s="14"/>
      <c r="B392" s="13"/>
      <c r="C392" s="14"/>
      <c r="D392" s="15"/>
      <c r="E392" s="13"/>
      <c r="F392" s="30"/>
      <c r="G392" s="52"/>
      <c r="H392" s="39"/>
    </row>
    <row r="393" spans="1:8" ht="45" customHeight="1">
      <c r="A393" s="335">
        <v>20</v>
      </c>
      <c r="B393" s="326" t="s">
        <v>200</v>
      </c>
      <c r="C393" s="335"/>
      <c r="D393" s="36" t="s">
        <v>67</v>
      </c>
      <c r="E393" s="332" t="s">
        <v>201</v>
      </c>
      <c r="F393" s="37"/>
      <c r="G393" s="324" t="s">
        <v>915</v>
      </c>
      <c r="H393" s="561" t="s">
        <v>1234</v>
      </c>
    </row>
    <row r="394" spans="1:8" ht="46.5" customHeight="1">
      <c r="A394" s="23"/>
      <c r="B394" s="26"/>
      <c r="C394" s="23"/>
      <c r="D394" s="25" t="s">
        <v>68</v>
      </c>
      <c r="E394" s="26" t="s">
        <v>616</v>
      </c>
      <c r="F394" s="33"/>
      <c r="G394" s="44" t="s">
        <v>915</v>
      </c>
      <c r="H394" s="577"/>
    </row>
    <row r="395" spans="1:8" ht="6" customHeight="1">
      <c r="A395" s="335"/>
      <c r="B395" s="332"/>
      <c r="C395" s="335"/>
      <c r="D395" s="36"/>
      <c r="E395" s="332"/>
      <c r="F395" s="37"/>
      <c r="G395" s="43"/>
      <c r="H395" s="329"/>
    </row>
    <row r="396" spans="1:8" ht="43.5" customHeight="1">
      <c r="A396" s="335">
        <v>21</v>
      </c>
      <c r="B396" s="332" t="s">
        <v>202</v>
      </c>
      <c r="C396" s="335"/>
      <c r="D396" s="36"/>
      <c r="E396" s="332" t="s">
        <v>769</v>
      </c>
      <c r="F396" s="37"/>
      <c r="G396" s="324" t="s">
        <v>915</v>
      </c>
      <c r="H396" s="561" t="s">
        <v>1199</v>
      </c>
    </row>
    <row r="397" spans="1:8" ht="6" customHeight="1">
      <c r="A397" s="335"/>
      <c r="B397" s="332"/>
      <c r="C397" s="335"/>
      <c r="D397" s="14"/>
      <c r="E397" s="31"/>
      <c r="F397" s="37"/>
      <c r="G397" s="43"/>
      <c r="H397" s="561"/>
    </row>
    <row r="398" spans="1:8" ht="164.25" customHeight="1">
      <c r="A398" s="335"/>
      <c r="B398" s="332"/>
      <c r="C398" s="335"/>
      <c r="D398" s="335" t="s">
        <v>36</v>
      </c>
      <c r="E398" s="326" t="s">
        <v>617</v>
      </c>
      <c r="F398" s="37"/>
      <c r="G398" s="43"/>
      <c r="H398" s="329" t="s">
        <v>87</v>
      </c>
    </row>
    <row r="399" spans="1:8" ht="6" customHeight="1">
      <c r="A399" s="335"/>
      <c r="B399" s="332"/>
      <c r="C399" s="335"/>
      <c r="D399" s="23"/>
      <c r="E399" s="24"/>
      <c r="F399" s="37"/>
      <c r="G399" s="43"/>
      <c r="H399" s="329"/>
    </row>
    <row r="400" spans="1:8" ht="6.75" customHeight="1">
      <c r="A400" s="335"/>
      <c r="B400" s="332"/>
      <c r="C400" s="335"/>
      <c r="D400" s="14"/>
      <c r="E400" s="31"/>
      <c r="F400" s="37"/>
      <c r="G400" s="43"/>
      <c r="H400" s="329"/>
    </row>
    <row r="401" spans="1:10" ht="99.75" customHeight="1">
      <c r="A401" s="335"/>
      <c r="B401" s="11"/>
      <c r="C401" s="335"/>
      <c r="D401" s="48" t="s">
        <v>36</v>
      </c>
      <c r="E401" s="326" t="s">
        <v>89</v>
      </c>
      <c r="F401" s="37"/>
      <c r="G401" s="85"/>
      <c r="H401" s="329" t="s">
        <v>825</v>
      </c>
      <c r="J401" s="333"/>
    </row>
    <row r="402" spans="1:10" ht="6" customHeight="1">
      <c r="A402" s="335"/>
      <c r="B402" s="332"/>
      <c r="C402" s="335"/>
      <c r="D402" s="48"/>
      <c r="E402" s="326"/>
      <c r="F402" s="37"/>
      <c r="G402" s="84"/>
      <c r="H402" s="329"/>
      <c r="J402" s="333"/>
    </row>
    <row r="403" spans="1:10" ht="6.75" customHeight="1">
      <c r="A403" s="335"/>
      <c r="B403" s="332"/>
      <c r="C403" s="335"/>
      <c r="D403" s="86"/>
      <c r="E403" s="31"/>
      <c r="F403" s="37"/>
      <c r="G403" s="84"/>
      <c r="H403" s="329"/>
      <c r="J403" s="333"/>
    </row>
    <row r="404" spans="1:10" ht="152.25" customHeight="1">
      <c r="A404" s="335"/>
      <c r="B404" s="332"/>
      <c r="C404" s="45"/>
      <c r="D404" s="335" t="s">
        <v>36</v>
      </c>
      <c r="E404" s="326" t="s">
        <v>618</v>
      </c>
      <c r="F404" s="45"/>
      <c r="G404" s="43"/>
      <c r="H404" s="329" t="s">
        <v>826</v>
      </c>
    </row>
    <row r="405" spans="1:10" ht="6" customHeight="1">
      <c r="A405" s="335"/>
      <c r="B405" s="332"/>
      <c r="C405" s="335"/>
      <c r="D405" s="23"/>
      <c r="E405" s="24"/>
      <c r="F405" s="37"/>
      <c r="G405" s="43"/>
      <c r="H405" s="329"/>
    </row>
    <row r="406" spans="1:10" ht="6" hidden="1" customHeight="1">
      <c r="A406" s="23"/>
      <c r="B406" s="26"/>
      <c r="C406" s="23"/>
      <c r="D406" s="25"/>
      <c r="E406" s="26"/>
      <c r="F406" s="33"/>
      <c r="G406" s="42"/>
      <c r="H406" s="28"/>
    </row>
    <row r="407" spans="1:10" ht="6" hidden="1" customHeight="1">
      <c r="A407" s="335"/>
      <c r="B407" s="332"/>
      <c r="C407" s="335"/>
      <c r="D407" s="25"/>
      <c r="E407" s="26"/>
      <c r="F407" s="37"/>
      <c r="G407" s="43"/>
      <c r="H407" s="329"/>
    </row>
    <row r="408" spans="1:10" ht="6" customHeight="1">
      <c r="A408" s="335"/>
      <c r="B408" s="11"/>
      <c r="C408" s="335"/>
      <c r="D408" s="14"/>
      <c r="E408" s="31"/>
      <c r="F408" s="37"/>
      <c r="G408" s="43"/>
      <c r="H408" s="329"/>
    </row>
    <row r="409" spans="1:10" ht="45.75" customHeight="1">
      <c r="A409" s="335"/>
      <c r="B409" s="332"/>
      <c r="C409" s="335"/>
      <c r="D409" s="335" t="s">
        <v>36</v>
      </c>
      <c r="E409" s="326" t="s">
        <v>619</v>
      </c>
      <c r="F409" s="36"/>
      <c r="G409" s="46"/>
      <c r="H409" s="329" t="s">
        <v>827</v>
      </c>
    </row>
    <row r="410" spans="1:10" ht="6.95" customHeight="1">
      <c r="A410" s="335"/>
      <c r="B410" s="332"/>
      <c r="C410" s="335"/>
      <c r="D410" s="14"/>
      <c r="E410" s="31"/>
      <c r="F410" s="36"/>
      <c r="G410" s="46"/>
      <c r="H410" s="329"/>
    </row>
    <row r="411" spans="1:10" ht="16.5" customHeight="1">
      <c r="A411" s="335"/>
      <c r="B411" s="332"/>
      <c r="C411" s="335"/>
      <c r="D411" s="335" t="s">
        <v>36</v>
      </c>
      <c r="E411" s="60" t="s">
        <v>203</v>
      </c>
      <c r="F411" s="58"/>
      <c r="G411" s="87"/>
      <c r="H411" s="565" t="s">
        <v>828</v>
      </c>
    </row>
    <row r="412" spans="1:10" ht="153" customHeight="1">
      <c r="A412" s="335"/>
      <c r="B412" s="332"/>
      <c r="C412" s="335"/>
      <c r="D412" s="48"/>
      <c r="E412" s="331" t="s">
        <v>484</v>
      </c>
      <c r="F412" s="58"/>
      <c r="G412" s="87"/>
      <c r="H412" s="565"/>
    </row>
    <row r="413" spans="1:10" ht="6" customHeight="1">
      <c r="A413" s="335"/>
      <c r="B413" s="332"/>
      <c r="C413" s="335"/>
      <c r="D413" s="49"/>
      <c r="E413" s="65"/>
      <c r="F413" s="58"/>
      <c r="G413" s="87"/>
      <c r="H413" s="320"/>
    </row>
    <row r="414" spans="1:10" ht="6.95" customHeight="1">
      <c r="A414" s="335"/>
      <c r="B414" s="332"/>
      <c r="C414" s="335"/>
      <c r="D414" s="14"/>
      <c r="E414" s="31"/>
      <c r="F414" s="36"/>
      <c r="G414" s="46"/>
      <c r="H414" s="329"/>
    </row>
    <row r="415" spans="1:10" ht="113.25" customHeight="1">
      <c r="A415" s="335"/>
      <c r="B415" s="326"/>
      <c r="C415" s="335"/>
      <c r="D415" s="335" t="s">
        <v>36</v>
      </c>
      <c r="E415" s="326" t="s">
        <v>620</v>
      </c>
      <c r="F415" s="36"/>
      <c r="G415" s="54"/>
      <c r="H415" s="329" t="s">
        <v>829</v>
      </c>
    </row>
    <row r="416" spans="1:10" ht="6" customHeight="1">
      <c r="A416" s="335"/>
      <c r="B416" s="326"/>
      <c r="C416" s="335"/>
      <c r="D416" s="23"/>
      <c r="E416" s="24"/>
      <c r="F416" s="36"/>
      <c r="G416" s="54"/>
      <c r="H416" s="329"/>
    </row>
    <row r="417" spans="1:9" ht="6.95" customHeight="1">
      <c r="A417" s="335"/>
      <c r="B417" s="575"/>
      <c r="C417" s="335"/>
      <c r="D417" s="14"/>
      <c r="E417" s="31"/>
      <c r="F417" s="36"/>
      <c r="G417" s="54"/>
      <c r="H417" s="329"/>
    </row>
    <row r="418" spans="1:9" ht="73.5" customHeight="1">
      <c r="A418" s="335"/>
      <c r="B418" s="576"/>
      <c r="C418" s="335"/>
      <c r="D418" s="335" t="s">
        <v>36</v>
      </c>
      <c r="E418" s="326" t="s">
        <v>204</v>
      </c>
      <c r="F418" s="36"/>
      <c r="G418" s="54"/>
      <c r="H418" s="329" t="s">
        <v>830</v>
      </c>
    </row>
    <row r="419" spans="1:9" ht="6" customHeight="1">
      <c r="A419" s="335"/>
      <c r="B419" s="159"/>
      <c r="C419" s="335"/>
      <c r="D419" s="335"/>
      <c r="E419" s="326"/>
      <c r="F419" s="37"/>
      <c r="G419" s="43"/>
      <c r="H419" s="329"/>
    </row>
    <row r="420" spans="1:9" ht="6.95" customHeight="1">
      <c r="A420" s="335"/>
      <c r="B420" s="332"/>
      <c r="C420" s="335"/>
      <c r="D420" s="14"/>
      <c r="E420" s="31"/>
      <c r="F420" s="37"/>
      <c r="G420" s="43"/>
      <c r="H420" s="329"/>
    </row>
    <row r="421" spans="1:9" ht="59.25" customHeight="1">
      <c r="A421" s="335"/>
      <c r="B421" s="326"/>
      <c r="C421" s="335"/>
      <c r="D421" s="335" t="s">
        <v>36</v>
      </c>
      <c r="E421" s="326" t="s">
        <v>621</v>
      </c>
      <c r="F421" s="37"/>
      <c r="G421" s="43"/>
      <c r="H421" s="329" t="s">
        <v>831</v>
      </c>
    </row>
    <row r="422" spans="1:9" ht="6" customHeight="1">
      <c r="A422" s="335"/>
      <c r="B422" s="332"/>
      <c r="C422" s="335"/>
      <c r="D422" s="335"/>
      <c r="E422" s="326"/>
      <c r="F422" s="37"/>
      <c r="G422" s="43"/>
      <c r="H422" s="329"/>
    </row>
    <row r="423" spans="1:9" ht="6.95" customHeight="1">
      <c r="A423" s="335"/>
      <c r="B423" s="332"/>
      <c r="C423" s="335"/>
      <c r="D423" s="14"/>
      <c r="E423" s="31"/>
      <c r="F423" s="37"/>
      <c r="G423" s="43"/>
      <c r="H423" s="561" t="s">
        <v>832</v>
      </c>
    </row>
    <row r="424" spans="1:9" ht="30" customHeight="1">
      <c r="A424" s="335"/>
      <c r="B424" s="332"/>
      <c r="C424" s="335"/>
      <c r="D424" s="335" t="s">
        <v>36</v>
      </c>
      <c r="E424" s="326" t="s">
        <v>205</v>
      </c>
      <c r="F424" s="37"/>
      <c r="G424" s="43"/>
      <c r="H424" s="561"/>
    </row>
    <row r="425" spans="1:9" ht="6" customHeight="1">
      <c r="A425" s="335"/>
      <c r="B425" s="332"/>
      <c r="C425" s="335"/>
      <c r="D425" s="23"/>
      <c r="E425" s="24"/>
      <c r="F425" s="37"/>
      <c r="G425" s="43"/>
      <c r="H425" s="316"/>
    </row>
    <row r="426" spans="1:9" ht="6" customHeight="1">
      <c r="A426" s="335"/>
      <c r="B426" s="332"/>
      <c r="C426" s="335"/>
      <c r="D426" s="14"/>
      <c r="E426" s="31"/>
      <c r="F426" s="37"/>
      <c r="G426" s="43"/>
      <c r="H426" s="329"/>
    </row>
    <row r="427" spans="1:9" ht="72.599999999999994" customHeight="1">
      <c r="A427" s="335"/>
      <c r="B427" s="332"/>
      <c r="C427" s="335"/>
      <c r="D427" s="335" t="s">
        <v>36</v>
      </c>
      <c r="E427" s="326" t="s">
        <v>1068</v>
      </c>
      <c r="F427" s="37"/>
      <c r="G427" s="54"/>
      <c r="H427" s="329" t="s">
        <v>1069</v>
      </c>
      <c r="I427" s="36"/>
    </row>
    <row r="428" spans="1:9" ht="6" customHeight="1">
      <c r="A428" s="335"/>
      <c r="B428" s="332"/>
      <c r="C428" s="335"/>
      <c r="D428" s="23"/>
      <c r="E428" s="24"/>
      <c r="F428" s="37"/>
      <c r="G428" s="43"/>
      <c r="H428" s="329"/>
      <c r="I428" s="36"/>
    </row>
    <row r="429" spans="1:9" ht="6.95" customHeight="1">
      <c r="A429" s="23"/>
      <c r="B429" s="26"/>
      <c r="C429" s="23"/>
      <c r="D429" s="25"/>
      <c r="E429" s="26"/>
      <c r="F429" s="33"/>
      <c r="G429" s="42"/>
      <c r="H429" s="28"/>
    </row>
    <row r="430" spans="1:9" ht="6.95" customHeight="1">
      <c r="A430" s="14"/>
      <c r="B430" s="13"/>
      <c r="C430" s="14"/>
      <c r="D430" s="15"/>
      <c r="E430" s="13"/>
      <c r="F430" s="30"/>
      <c r="G430" s="52"/>
      <c r="H430" s="39"/>
    </row>
    <row r="431" spans="1:9" ht="56.25" customHeight="1">
      <c r="A431" s="335">
        <v>22</v>
      </c>
      <c r="B431" s="326" t="s">
        <v>206</v>
      </c>
      <c r="C431" s="335"/>
      <c r="D431" s="36" t="s">
        <v>67</v>
      </c>
      <c r="E431" s="332" t="s">
        <v>622</v>
      </c>
      <c r="F431" s="37"/>
      <c r="G431" s="324" t="s">
        <v>915</v>
      </c>
      <c r="H431" s="316" t="s">
        <v>1200</v>
      </c>
    </row>
    <row r="432" spans="1:9" ht="6" customHeight="1">
      <c r="A432" s="335"/>
      <c r="B432" s="332"/>
      <c r="C432" s="335"/>
      <c r="D432" s="14"/>
      <c r="E432" s="31"/>
      <c r="F432" s="37"/>
      <c r="G432" s="43"/>
      <c r="H432" s="329"/>
    </row>
    <row r="433" spans="1:8" ht="57.75" customHeight="1">
      <c r="A433" s="335"/>
      <c r="B433" s="332"/>
      <c r="C433" s="335"/>
      <c r="D433" s="335" t="s">
        <v>36</v>
      </c>
      <c r="E433" s="326" t="s">
        <v>623</v>
      </c>
      <c r="F433" s="37"/>
      <c r="G433" s="43"/>
      <c r="H433" s="329" t="s">
        <v>833</v>
      </c>
    </row>
    <row r="434" spans="1:8" ht="6" customHeight="1">
      <c r="A434" s="335"/>
      <c r="B434" s="332"/>
      <c r="C434" s="335"/>
      <c r="D434" s="23"/>
      <c r="E434" s="24"/>
      <c r="F434" s="37"/>
      <c r="G434" s="43"/>
      <c r="H434" s="329"/>
    </row>
    <row r="435" spans="1:8" ht="6" customHeight="1">
      <c r="A435" s="335"/>
      <c r="B435" s="332"/>
      <c r="C435" s="335"/>
      <c r="D435" s="36"/>
      <c r="E435" s="332"/>
      <c r="F435" s="37"/>
      <c r="G435" s="43"/>
      <c r="H435" s="329"/>
    </row>
    <row r="436" spans="1:8" ht="32.25" customHeight="1">
      <c r="A436" s="335"/>
      <c r="B436" s="564"/>
      <c r="C436" s="335"/>
      <c r="D436" s="36" t="s">
        <v>68</v>
      </c>
      <c r="E436" s="332" t="s">
        <v>678</v>
      </c>
      <c r="F436" s="37"/>
      <c r="G436" s="324" t="s">
        <v>915</v>
      </c>
      <c r="H436" s="561" t="s">
        <v>1201</v>
      </c>
    </row>
    <row r="437" spans="1:8" ht="6" customHeight="1">
      <c r="A437" s="335"/>
      <c r="B437" s="564"/>
      <c r="C437" s="335"/>
      <c r="D437" s="25"/>
      <c r="E437" s="26"/>
      <c r="F437" s="37"/>
      <c r="G437" s="43"/>
      <c r="H437" s="561"/>
    </row>
    <row r="438" spans="1:8" ht="6" customHeight="1">
      <c r="A438" s="335"/>
      <c r="B438" s="564"/>
      <c r="C438" s="335"/>
      <c r="D438" s="14"/>
      <c r="E438" s="31"/>
      <c r="F438" s="37"/>
      <c r="G438" s="43"/>
      <c r="H438" s="561"/>
    </row>
    <row r="439" spans="1:8" ht="60" customHeight="1">
      <c r="A439" s="335"/>
      <c r="B439" s="564"/>
      <c r="C439" s="335"/>
      <c r="D439" s="335" t="s">
        <v>36</v>
      </c>
      <c r="E439" s="326" t="s">
        <v>624</v>
      </c>
      <c r="F439" s="37"/>
      <c r="G439" s="43"/>
      <c r="H439" s="561"/>
    </row>
    <row r="440" spans="1:8" ht="6" hidden="1" customHeight="1">
      <c r="A440" s="335"/>
      <c r="B440" s="336"/>
      <c r="C440" s="335"/>
      <c r="D440" s="335"/>
      <c r="E440" s="326"/>
      <c r="F440" s="37"/>
      <c r="G440" s="43"/>
      <c r="H440" s="316"/>
    </row>
    <row r="441" spans="1:8" ht="6" hidden="1" customHeight="1">
      <c r="A441" s="335"/>
      <c r="B441" s="332"/>
      <c r="C441" s="335"/>
      <c r="D441" s="25"/>
      <c r="E441" s="26"/>
      <c r="F441" s="37"/>
      <c r="G441" s="43"/>
      <c r="H441" s="329"/>
    </row>
    <row r="442" spans="1:8" ht="44.25" customHeight="1">
      <c r="A442" s="335"/>
      <c r="B442" s="332"/>
      <c r="C442" s="335"/>
      <c r="D442" s="14" t="s">
        <v>36</v>
      </c>
      <c r="E442" s="31" t="s">
        <v>207</v>
      </c>
      <c r="F442" s="37"/>
      <c r="G442" s="43"/>
      <c r="H442" s="329" t="s">
        <v>834</v>
      </c>
    </row>
    <row r="443" spans="1:8" ht="6" customHeight="1">
      <c r="A443" s="335"/>
      <c r="B443" s="332"/>
      <c r="C443" s="335"/>
      <c r="D443" s="23"/>
      <c r="E443" s="24"/>
      <c r="F443" s="37"/>
      <c r="G443" s="43"/>
      <c r="H443" s="329"/>
    </row>
    <row r="444" spans="1:8" ht="6" customHeight="1">
      <c r="A444" s="335"/>
      <c r="B444" s="326"/>
      <c r="C444" s="335"/>
      <c r="D444" s="36"/>
      <c r="E444" s="332"/>
      <c r="F444" s="37"/>
      <c r="G444" s="43"/>
      <c r="H444" s="45"/>
    </row>
    <row r="445" spans="1:8" ht="30.75" customHeight="1">
      <c r="A445" s="335"/>
      <c r="B445" s="332"/>
      <c r="C445" s="335"/>
      <c r="D445" s="36" t="s">
        <v>70</v>
      </c>
      <c r="E445" s="332" t="s">
        <v>487</v>
      </c>
      <c r="F445" s="37"/>
      <c r="G445" s="324" t="s">
        <v>915</v>
      </c>
      <c r="H445" s="564" t="s">
        <v>1202</v>
      </c>
    </row>
    <row r="446" spans="1:8" ht="87" customHeight="1">
      <c r="A446" s="335"/>
      <c r="B446" s="332"/>
      <c r="C446" s="335"/>
      <c r="D446" s="36"/>
      <c r="E446" s="332" t="s">
        <v>712</v>
      </c>
      <c r="F446" s="37"/>
      <c r="G446" s="54"/>
      <c r="H446" s="564"/>
    </row>
    <row r="447" spans="1:8" ht="6" customHeight="1">
      <c r="A447" s="335"/>
      <c r="B447" s="326"/>
      <c r="C447" s="335"/>
      <c r="D447" s="36"/>
      <c r="E447" s="332"/>
      <c r="F447" s="37"/>
      <c r="G447" s="88"/>
      <c r="H447" s="568" t="s">
        <v>835</v>
      </c>
    </row>
    <row r="448" spans="1:8" ht="6" customHeight="1">
      <c r="A448" s="335"/>
      <c r="B448" s="332"/>
      <c r="C448" s="335"/>
      <c r="D448" s="14"/>
      <c r="E448" s="31"/>
      <c r="F448" s="37"/>
      <c r="G448" s="43"/>
      <c r="H448" s="568"/>
    </row>
    <row r="449" spans="1:8" ht="46.5" customHeight="1">
      <c r="A449" s="335"/>
      <c r="B449" s="332"/>
      <c r="C449" s="335"/>
      <c r="D449" s="335" t="s">
        <v>36</v>
      </c>
      <c r="E449" s="326" t="s">
        <v>208</v>
      </c>
      <c r="F449" s="37"/>
      <c r="G449" s="43"/>
      <c r="H449" s="568"/>
    </row>
    <row r="450" spans="1:8" ht="6" customHeight="1">
      <c r="A450" s="335"/>
      <c r="B450" s="332"/>
      <c r="C450" s="335"/>
      <c r="D450" s="23"/>
      <c r="E450" s="24"/>
      <c r="F450" s="37"/>
      <c r="G450" s="43"/>
      <c r="H450" s="322"/>
    </row>
    <row r="451" spans="1:8" ht="5.45" hidden="1" customHeight="1">
      <c r="A451" s="23"/>
      <c r="B451" s="26"/>
      <c r="C451" s="23"/>
      <c r="D451" s="25"/>
      <c r="E451" s="26"/>
      <c r="F451" s="33"/>
      <c r="G451" s="42"/>
      <c r="H451" s="89"/>
    </row>
    <row r="452" spans="1:8" ht="6" hidden="1" customHeight="1">
      <c r="A452" s="335"/>
      <c r="B452" s="332"/>
      <c r="C452" s="335"/>
      <c r="D452" s="25"/>
      <c r="E452" s="26"/>
      <c r="F452" s="37"/>
      <c r="G452" s="43"/>
      <c r="H452" s="322"/>
    </row>
    <row r="453" spans="1:8" ht="6" customHeight="1">
      <c r="A453" s="335"/>
      <c r="B453" s="332"/>
      <c r="C453" s="335"/>
      <c r="D453" s="14"/>
      <c r="E453" s="31"/>
      <c r="F453" s="37"/>
      <c r="G453" s="43"/>
      <c r="H453" s="316"/>
    </row>
    <row r="454" spans="1:8" ht="105" customHeight="1">
      <c r="A454" s="335"/>
      <c r="B454" s="326"/>
      <c r="C454" s="335"/>
      <c r="D454" s="335" t="s">
        <v>36</v>
      </c>
      <c r="E454" s="326" t="s">
        <v>485</v>
      </c>
      <c r="F454" s="37"/>
      <c r="G454" s="43"/>
      <c r="H454" s="316" t="s">
        <v>835</v>
      </c>
    </row>
    <row r="455" spans="1:8" ht="147.94999999999999" customHeight="1">
      <c r="A455" s="335"/>
      <c r="B455" s="332"/>
      <c r="C455" s="335"/>
      <c r="D455" s="335"/>
      <c r="E455" s="326" t="s">
        <v>486</v>
      </c>
      <c r="F455" s="37"/>
      <c r="G455" s="43"/>
      <c r="H455" s="316"/>
    </row>
    <row r="456" spans="1:8" ht="6" customHeight="1">
      <c r="A456" s="335"/>
      <c r="B456" s="332"/>
      <c r="C456" s="335"/>
      <c r="D456" s="23"/>
      <c r="E456" s="24"/>
      <c r="F456" s="37"/>
      <c r="G456" s="43"/>
      <c r="H456" s="316"/>
    </row>
    <row r="457" spans="1:8" ht="6" customHeight="1">
      <c r="A457" s="335"/>
      <c r="B457" s="326"/>
      <c r="C457" s="335"/>
      <c r="D457" s="36"/>
      <c r="E457" s="332"/>
      <c r="F457" s="37"/>
      <c r="G457" s="43"/>
      <c r="H457" s="316"/>
    </row>
    <row r="458" spans="1:8" ht="84.75" customHeight="1">
      <c r="A458" s="335"/>
      <c r="B458" s="326"/>
      <c r="C458" s="335"/>
      <c r="D458" s="36" t="s">
        <v>71</v>
      </c>
      <c r="E458" s="332" t="s">
        <v>625</v>
      </c>
      <c r="F458" s="37"/>
      <c r="G458" s="324" t="s">
        <v>915</v>
      </c>
      <c r="H458" s="326" t="s">
        <v>1203</v>
      </c>
    </row>
    <row r="459" spans="1:8" s="25" customFormat="1" ht="6" hidden="1" customHeight="1">
      <c r="A459" s="23"/>
      <c r="B459" s="24"/>
      <c r="C459" s="23"/>
      <c r="D459" s="36"/>
      <c r="E459" s="332"/>
      <c r="F459" s="33"/>
      <c r="G459" s="42"/>
      <c r="H459" s="328"/>
    </row>
    <row r="460" spans="1:8" ht="6" customHeight="1">
      <c r="A460" s="335"/>
      <c r="B460" s="326"/>
      <c r="C460" s="335"/>
      <c r="D460" s="25"/>
      <c r="E460" s="26"/>
      <c r="F460" s="37"/>
      <c r="G460" s="43"/>
      <c r="H460" s="329"/>
    </row>
    <row r="461" spans="1:8" ht="188.1" customHeight="1">
      <c r="A461" s="335"/>
      <c r="B461" s="326"/>
      <c r="C461" s="335"/>
      <c r="D461" s="161" t="s">
        <v>36</v>
      </c>
      <c r="E461" s="99" t="s">
        <v>488</v>
      </c>
      <c r="F461" s="37"/>
      <c r="G461" s="43"/>
      <c r="H461" s="316" t="s">
        <v>836</v>
      </c>
    </row>
    <row r="462" spans="1:8" ht="6" hidden="1" customHeight="1">
      <c r="A462" s="335"/>
      <c r="B462" s="332"/>
      <c r="C462" s="36"/>
      <c r="D462" s="36"/>
      <c r="E462" s="332"/>
      <c r="F462" s="37"/>
      <c r="G462" s="43"/>
      <c r="H462" s="316"/>
    </row>
    <row r="463" spans="1:8" ht="6" hidden="1" customHeight="1">
      <c r="A463" s="335"/>
      <c r="B463" s="332"/>
      <c r="C463" s="36"/>
      <c r="D463" s="36"/>
      <c r="E463" s="332"/>
      <c r="F463" s="37"/>
      <c r="G463" s="79"/>
      <c r="H463" s="316"/>
    </row>
    <row r="464" spans="1:8" ht="6" customHeight="1">
      <c r="A464" s="335"/>
      <c r="B464" s="326"/>
      <c r="C464" s="335"/>
      <c r="D464" s="36"/>
      <c r="E464" s="332"/>
      <c r="F464" s="37"/>
      <c r="G464" s="79"/>
      <c r="H464" s="316"/>
    </row>
    <row r="465" spans="1:8" ht="20.100000000000001" customHeight="1">
      <c r="A465" s="335"/>
      <c r="B465" s="326"/>
      <c r="C465" s="335"/>
      <c r="D465" s="36" t="s">
        <v>76</v>
      </c>
      <c r="E465" s="332" t="s">
        <v>81</v>
      </c>
      <c r="F465" s="37"/>
      <c r="G465" s="79"/>
      <c r="H465" s="316"/>
    </row>
    <row r="466" spans="1:8" ht="6" customHeight="1">
      <c r="A466" s="335"/>
      <c r="B466" s="326"/>
      <c r="C466" s="335"/>
      <c r="D466" s="14"/>
      <c r="E466" s="31"/>
      <c r="F466" s="37"/>
      <c r="G466" s="79"/>
      <c r="H466" s="316"/>
    </row>
    <row r="467" spans="1:8" ht="126" customHeight="1">
      <c r="A467" s="335"/>
      <c r="B467" s="326"/>
      <c r="C467" s="335"/>
      <c r="D467" s="335" t="s">
        <v>36</v>
      </c>
      <c r="E467" s="326" t="s">
        <v>489</v>
      </c>
      <c r="F467" s="37"/>
      <c r="G467" s="43"/>
      <c r="H467" s="316" t="s">
        <v>836</v>
      </c>
    </row>
    <row r="468" spans="1:8" ht="60.75" customHeight="1">
      <c r="A468" s="335"/>
      <c r="B468" s="332"/>
      <c r="C468" s="335"/>
      <c r="D468" s="335"/>
      <c r="E468" s="326" t="s">
        <v>490</v>
      </c>
      <c r="F468" s="37"/>
      <c r="G468" s="43"/>
      <c r="H468" s="91"/>
    </row>
    <row r="469" spans="1:8" ht="73.5" customHeight="1">
      <c r="A469" s="335"/>
      <c r="B469" s="332"/>
      <c r="C469" s="335"/>
      <c r="D469" s="335"/>
      <c r="E469" s="326" t="s">
        <v>491</v>
      </c>
      <c r="F469" s="37"/>
      <c r="G469" s="43"/>
      <c r="H469" s="316"/>
    </row>
    <row r="470" spans="1:8" ht="6" customHeight="1">
      <c r="A470" s="335"/>
      <c r="B470" s="332"/>
      <c r="C470" s="335"/>
      <c r="D470" s="23"/>
      <c r="E470" s="24"/>
      <c r="F470" s="37"/>
      <c r="G470" s="43"/>
      <c r="H470" s="316"/>
    </row>
    <row r="471" spans="1:8" ht="20.25" customHeight="1">
      <c r="A471" s="335"/>
      <c r="B471" s="588"/>
      <c r="C471" s="335"/>
      <c r="D471" s="92" t="s">
        <v>77</v>
      </c>
      <c r="E471" s="164" t="s">
        <v>82</v>
      </c>
      <c r="F471" s="37"/>
      <c r="G471" s="79"/>
      <c r="H471" s="316"/>
    </row>
    <row r="472" spans="1:8" ht="6" customHeight="1">
      <c r="A472" s="335"/>
      <c r="B472" s="588"/>
      <c r="C472" s="335"/>
      <c r="D472" s="335"/>
      <c r="E472" s="326"/>
      <c r="F472" s="37"/>
      <c r="G472" s="79"/>
      <c r="H472" s="316"/>
    </row>
    <row r="473" spans="1:8" ht="264" customHeight="1">
      <c r="A473" s="335"/>
      <c r="B473" s="588"/>
      <c r="C473" s="45"/>
      <c r="D473" s="23"/>
      <c r="E473" s="24" t="s">
        <v>492</v>
      </c>
      <c r="F473" s="45"/>
      <c r="G473" s="43"/>
      <c r="H473" s="316" t="s">
        <v>836</v>
      </c>
    </row>
    <row r="474" spans="1:8" ht="6" customHeight="1">
      <c r="A474" s="23"/>
      <c r="B474" s="26"/>
      <c r="C474" s="23"/>
      <c r="D474" s="25"/>
      <c r="E474" s="26"/>
      <c r="F474" s="33"/>
      <c r="G474" s="42"/>
      <c r="H474" s="28"/>
    </row>
    <row r="475" spans="1:8" ht="6" customHeight="1">
      <c r="A475" s="335"/>
      <c r="B475" s="332"/>
      <c r="C475" s="335"/>
      <c r="D475" s="36"/>
      <c r="E475" s="332"/>
      <c r="F475" s="37"/>
      <c r="G475" s="43"/>
      <c r="H475" s="329"/>
    </row>
    <row r="476" spans="1:8" ht="85.5" customHeight="1">
      <c r="A476" s="335">
        <v>23</v>
      </c>
      <c r="B476" s="326" t="s">
        <v>209</v>
      </c>
      <c r="C476" s="335"/>
      <c r="D476" s="36" t="s">
        <v>67</v>
      </c>
      <c r="E476" s="332" t="s">
        <v>626</v>
      </c>
      <c r="F476" s="36"/>
      <c r="G476" s="324" t="s">
        <v>915</v>
      </c>
      <c r="H476" s="561" t="s">
        <v>1235</v>
      </c>
    </row>
    <row r="477" spans="1:8" ht="42" customHeight="1">
      <c r="A477" s="335"/>
      <c r="B477" s="326"/>
      <c r="C477" s="335"/>
      <c r="D477" s="36" t="s">
        <v>68</v>
      </c>
      <c r="E477" s="332" t="s">
        <v>94</v>
      </c>
      <c r="F477" s="36"/>
      <c r="G477" s="324" t="s">
        <v>915</v>
      </c>
      <c r="H477" s="561"/>
    </row>
    <row r="478" spans="1:8" s="36" customFormat="1" ht="6" customHeight="1">
      <c r="A478" s="335"/>
      <c r="B478" s="326"/>
      <c r="C478" s="335"/>
      <c r="D478" s="25"/>
      <c r="E478" s="26"/>
      <c r="G478" s="54"/>
      <c r="H478" s="329"/>
    </row>
    <row r="479" spans="1:8" ht="172.5" customHeight="1">
      <c r="A479" s="335"/>
      <c r="B479" s="326"/>
      <c r="C479" s="335"/>
      <c r="D479" s="48" t="s">
        <v>36</v>
      </c>
      <c r="E479" s="326" t="s">
        <v>1070</v>
      </c>
      <c r="F479" s="36"/>
      <c r="G479" s="88"/>
      <c r="H479" s="329" t="s">
        <v>837</v>
      </c>
    </row>
    <row r="480" spans="1:8" ht="6" customHeight="1">
      <c r="A480" s="335"/>
      <c r="B480" s="332"/>
      <c r="C480" s="335"/>
      <c r="D480" s="23"/>
      <c r="E480" s="24"/>
      <c r="F480" s="36"/>
      <c r="G480" s="54"/>
      <c r="H480" s="329"/>
    </row>
    <row r="481" spans="1:8" ht="6" customHeight="1">
      <c r="A481" s="335"/>
      <c r="B481" s="332"/>
      <c r="C481" s="335"/>
      <c r="D481" s="14"/>
      <c r="E481" s="31"/>
      <c r="F481" s="36"/>
      <c r="G481" s="54"/>
      <c r="H481" s="329"/>
    </row>
    <row r="482" spans="1:8" ht="230.25" customHeight="1">
      <c r="A482" s="335"/>
      <c r="B482" s="326"/>
      <c r="C482" s="335"/>
      <c r="D482" s="48" t="s">
        <v>36</v>
      </c>
      <c r="E482" s="321" t="s">
        <v>1306</v>
      </c>
      <c r="F482" s="36"/>
      <c r="G482" s="88"/>
      <c r="H482" s="329" t="s">
        <v>983</v>
      </c>
    </row>
    <row r="483" spans="1:8" ht="84" customHeight="1">
      <c r="A483" s="335"/>
      <c r="B483" s="326"/>
      <c r="C483" s="335"/>
      <c r="D483" s="335"/>
      <c r="E483" s="326" t="s">
        <v>494</v>
      </c>
      <c r="F483" s="36"/>
      <c r="G483" s="93" t="s">
        <v>493</v>
      </c>
      <c r="H483" s="329"/>
    </row>
    <row r="484" spans="1:8" ht="99" customHeight="1">
      <c r="A484" s="335"/>
      <c r="B484" s="332"/>
      <c r="C484" s="335"/>
      <c r="D484" s="335"/>
      <c r="E484" s="326" t="s">
        <v>495</v>
      </c>
      <c r="F484" s="36"/>
      <c r="G484" s="93" t="s">
        <v>493</v>
      </c>
      <c r="H484" s="329"/>
    </row>
    <row r="485" spans="1:8" ht="6" customHeight="1">
      <c r="A485" s="335"/>
      <c r="B485" s="332"/>
      <c r="C485" s="335"/>
      <c r="D485" s="23"/>
      <c r="E485" s="24"/>
      <c r="F485" s="36"/>
      <c r="G485" s="94"/>
      <c r="H485" s="329"/>
    </row>
    <row r="486" spans="1:8" ht="6" customHeight="1">
      <c r="A486" s="335"/>
      <c r="B486" s="332"/>
      <c r="C486" s="335"/>
      <c r="D486" s="14"/>
      <c r="E486" s="31"/>
      <c r="F486" s="36"/>
      <c r="G486" s="152"/>
      <c r="H486" s="329"/>
    </row>
    <row r="487" spans="1:8" ht="18" customHeight="1">
      <c r="A487" s="335"/>
      <c r="B487" s="332"/>
      <c r="C487" s="335"/>
      <c r="D487" s="335" t="s">
        <v>921</v>
      </c>
      <c r="E487" s="564" t="s">
        <v>1083</v>
      </c>
      <c r="F487" s="36"/>
      <c r="G487" s="152" t="s">
        <v>918</v>
      </c>
      <c r="H487" s="329"/>
    </row>
    <row r="488" spans="1:8" ht="24.95" customHeight="1">
      <c r="A488" s="335"/>
      <c r="B488" s="332"/>
      <c r="C488" s="335"/>
      <c r="D488" s="335"/>
      <c r="E488" s="564"/>
      <c r="F488" s="36"/>
      <c r="G488" s="151" t="s">
        <v>919</v>
      </c>
      <c r="H488" s="329"/>
    </row>
    <row r="489" spans="1:8" ht="18" customHeight="1">
      <c r="A489" s="335"/>
      <c r="B489" s="332"/>
      <c r="C489" s="335"/>
      <c r="D489" s="335"/>
      <c r="E489" s="564"/>
      <c r="F489" s="36"/>
      <c r="G489" s="152" t="s">
        <v>920</v>
      </c>
      <c r="H489" s="329"/>
    </row>
    <row r="490" spans="1:8" ht="93" customHeight="1">
      <c r="A490" s="335"/>
      <c r="B490" s="332"/>
      <c r="C490" s="335"/>
      <c r="D490" s="335"/>
      <c r="E490" s="564"/>
      <c r="F490" s="36"/>
      <c r="G490" s="151" t="s">
        <v>919</v>
      </c>
      <c r="H490" s="329"/>
    </row>
    <row r="491" spans="1:8" ht="6" customHeight="1">
      <c r="A491" s="335"/>
      <c r="B491" s="332"/>
      <c r="C491" s="335"/>
      <c r="D491" s="23"/>
      <c r="E491" s="24"/>
      <c r="F491" s="37"/>
      <c r="G491" s="95"/>
      <c r="H491" s="329"/>
    </row>
    <row r="492" spans="1:8" ht="6" hidden="1" customHeight="1">
      <c r="A492" s="23"/>
      <c r="B492" s="26"/>
      <c r="C492" s="23"/>
      <c r="D492" s="8"/>
      <c r="E492" s="7"/>
      <c r="F492" s="33"/>
      <c r="G492" s="96"/>
      <c r="H492" s="28"/>
    </row>
    <row r="493" spans="1:8" ht="6" hidden="1" customHeight="1">
      <c r="A493" s="335"/>
      <c r="B493" s="332"/>
      <c r="C493" s="14"/>
      <c r="D493" s="8"/>
      <c r="E493" s="7"/>
      <c r="F493" s="30"/>
      <c r="G493" s="95"/>
      <c r="H493" s="329"/>
    </row>
    <row r="494" spans="1:8" ht="6" customHeight="1">
      <c r="A494" s="335"/>
      <c r="B494" s="332"/>
      <c r="C494" s="335"/>
      <c r="D494" s="14"/>
      <c r="E494" s="31"/>
      <c r="F494" s="37"/>
      <c r="G494" s="54"/>
      <c r="H494" s="329"/>
    </row>
    <row r="495" spans="1:8" ht="156.75" customHeight="1">
      <c r="A495" s="335"/>
      <c r="B495" s="332"/>
      <c r="C495" s="45"/>
      <c r="D495" s="49" t="s">
        <v>36</v>
      </c>
      <c r="E495" s="24" t="s">
        <v>99</v>
      </c>
      <c r="F495" s="45"/>
      <c r="G495" s="88"/>
      <c r="H495" s="329"/>
    </row>
    <row r="496" spans="1:8" ht="6" customHeight="1">
      <c r="A496" s="23"/>
      <c r="B496" s="26"/>
      <c r="C496" s="23"/>
      <c r="D496" s="8"/>
      <c r="E496" s="7"/>
      <c r="F496" s="25"/>
      <c r="G496" s="27"/>
      <c r="H496" s="28"/>
    </row>
    <row r="497" spans="1:9" ht="6" customHeight="1">
      <c r="A497" s="14"/>
      <c r="B497" s="31"/>
      <c r="C497" s="15"/>
      <c r="D497" s="15"/>
      <c r="E497" s="13"/>
      <c r="F497" s="15"/>
      <c r="G497" s="16"/>
      <c r="H497" s="17"/>
      <c r="I497" s="36"/>
    </row>
    <row r="498" spans="1:9" ht="32.25" customHeight="1">
      <c r="A498" s="335">
        <v>24</v>
      </c>
      <c r="B498" s="332" t="s">
        <v>210</v>
      </c>
      <c r="C498" s="335"/>
      <c r="D498" s="36"/>
      <c r="E498" s="332" t="s">
        <v>889</v>
      </c>
      <c r="F498" s="36"/>
      <c r="G498" s="46" t="s">
        <v>78</v>
      </c>
      <c r="H498" s="561" t="s">
        <v>1204</v>
      </c>
    </row>
    <row r="499" spans="1:9" ht="6" customHeight="1">
      <c r="A499" s="335"/>
      <c r="B499" s="332"/>
      <c r="C499" s="45"/>
      <c r="D499" s="14"/>
      <c r="E499" s="31"/>
      <c r="F499" s="36"/>
      <c r="G499" s="54"/>
      <c r="H499" s="561"/>
    </row>
    <row r="500" spans="1:9" ht="33.75" customHeight="1">
      <c r="A500" s="335"/>
      <c r="B500" s="332"/>
      <c r="C500" s="335"/>
      <c r="D500" s="335" t="s">
        <v>36</v>
      </c>
      <c r="E500" s="326" t="s">
        <v>211</v>
      </c>
      <c r="F500" s="36"/>
      <c r="G500" s="54"/>
      <c r="H500" s="561"/>
    </row>
    <row r="501" spans="1:9" ht="6" customHeight="1">
      <c r="A501" s="335"/>
      <c r="B501" s="332"/>
      <c r="C501" s="335"/>
      <c r="D501" s="335"/>
      <c r="E501" s="326"/>
      <c r="F501" s="36"/>
      <c r="G501" s="54"/>
      <c r="H501" s="316"/>
    </row>
    <row r="502" spans="1:9" ht="6" customHeight="1">
      <c r="A502" s="335"/>
      <c r="B502" s="332"/>
      <c r="C502" s="335"/>
      <c r="D502" s="14"/>
      <c r="E502" s="31"/>
      <c r="F502" s="36"/>
      <c r="G502" s="54"/>
      <c r="H502" s="329"/>
    </row>
    <row r="503" spans="1:9" ht="152.25" hidden="1" customHeight="1">
      <c r="A503" s="335"/>
      <c r="B503" s="332"/>
      <c r="C503" s="335"/>
      <c r="D503" s="244"/>
      <c r="E503" s="245"/>
      <c r="F503" s="58"/>
      <c r="G503" s="97"/>
      <c r="H503" s="248"/>
    </row>
    <row r="504" spans="1:9" ht="6" customHeight="1">
      <c r="A504" s="335"/>
      <c r="B504" s="326"/>
      <c r="C504" s="36"/>
      <c r="D504" s="23"/>
      <c r="E504" s="24"/>
      <c r="F504" s="36"/>
      <c r="G504" s="54"/>
      <c r="H504" s="329"/>
    </row>
    <row r="505" spans="1:9" ht="6" customHeight="1">
      <c r="A505" s="335"/>
      <c r="B505" s="326"/>
      <c r="C505" s="36"/>
      <c r="D505" s="335"/>
      <c r="E505" s="326"/>
      <c r="F505" s="36"/>
      <c r="G505" s="54"/>
      <c r="H505" s="329"/>
    </row>
    <row r="506" spans="1:9" ht="126" customHeight="1">
      <c r="A506" s="335"/>
      <c r="B506" s="326"/>
      <c r="C506" s="36"/>
      <c r="D506" s="335" t="s">
        <v>36</v>
      </c>
      <c r="E506" s="326" t="s">
        <v>679</v>
      </c>
      <c r="F506" s="36"/>
      <c r="G506" s="54"/>
      <c r="H506" s="329" t="s">
        <v>212</v>
      </c>
    </row>
    <row r="507" spans="1:9" ht="6" customHeight="1">
      <c r="A507" s="335"/>
      <c r="B507" s="326"/>
      <c r="C507" s="36"/>
      <c r="D507" s="23"/>
      <c r="E507" s="24"/>
      <c r="F507" s="36"/>
      <c r="G507" s="54"/>
      <c r="H507" s="329"/>
    </row>
    <row r="508" spans="1:9" ht="6" customHeight="1">
      <c r="A508" s="335"/>
      <c r="B508" s="326"/>
      <c r="C508" s="36"/>
      <c r="D508" s="335"/>
      <c r="E508" s="326"/>
      <c r="F508" s="36"/>
      <c r="G508" s="54"/>
      <c r="H508" s="329"/>
    </row>
    <row r="509" spans="1:9" ht="57" customHeight="1">
      <c r="A509" s="335"/>
      <c r="B509" s="326"/>
      <c r="C509" s="36"/>
      <c r="D509" s="23" t="s">
        <v>36</v>
      </c>
      <c r="E509" s="24" t="s">
        <v>680</v>
      </c>
      <c r="F509" s="36"/>
      <c r="G509" s="54"/>
      <c r="H509" s="329"/>
    </row>
    <row r="510" spans="1:9" ht="6" customHeight="1">
      <c r="A510" s="23"/>
      <c r="B510" s="24"/>
      <c r="C510" s="25"/>
      <c r="D510" s="25"/>
      <c r="E510" s="26"/>
      <c r="F510" s="25"/>
      <c r="G510" s="27"/>
      <c r="H510" s="28"/>
    </row>
    <row r="511" spans="1:9" ht="6" customHeight="1">
      <c r="A511" s="14"/>
      <c r="B511" s="332"/>
      <c r="C511" s="335"/>
      <c r="D511" s="36"/>
      <c r="E511" s="332"/>
      <c r="F511" s="36"/>
      <c r="G511" s="54"/>
      <c r="H511" s="329"/>
    </row>
    <row r="512" spans="1:9" ht="57.75" customHeight="1">
      <c r="A512" s="335">
        <v>25</v>
      </c>
      <c r="B512" s="332" t="s">
        <v>213</v>
      </c>
      <c r="C512" s="335"/>
      <c r="D512" s="36" t="s">
        <v>67</v>
      </c>
      <c r="E512" s="332" t="s">
        <v>214</v>
      </c>
      <c r="F512" s="36"/>
      <c r="G512" s="324" t="s">
        <v>915</v>
      </c>
      <c r="H512" s="329" t="s">
        <v>1205</v>
      </c>
    </row>
    <row r="513" spans="1:8" ht="6" customHeight="1">
      <c r="A513" s="335"/>
      <c r="B513" s="332"/>
      <c r="C513" s="335"/>
      <c r="D513" s="36"/>
      <c r="E513" s="332"/>
      <c r="F513" s="36"/>
      <c r="G513" s="54"/>
      <c r="H513" s="329"/>
    </row>
    <row r="514" spans="1:8" ht="51.75" customHeight="1">
      <c r="A514" s="335"/>
      <c r="B514" s="332"/>
      <c r="C514" s="335"/>
      <c r="D514" s="36" t="s">
        <v>68</v>
      </c>
      <c r="E514" s="332" t="s">
        <v>215</v>
      </c>
      <c r="F514" s="36"/>
      <c r="G514" s="324" t="s">
        <v>915</v>
      </c>
      <c r="H514" s="561" t="s">
        <v>1206</v>
      </c>
    </row>
    <row r="515" spans="1:8" ht="6" customHeight="1">
      <c r="A515" s="335"/>
      <c r="B515" s="332"/>
      <c r="C515" s="335"/>
      <c r="D515" s="14"/>
      <c r="E515" s="31"/>
      <c r="F515" s="36"/>
      <c r="G515" s="54"/>
      <c r="H515" s="561"/>
    </row>
    <row r="516" spans="1:8" ht="44.25" customHeight="1">
      <c r="A516" s="335"/>
      <c r="B516" s="332"/>
      <c r="C516" s="335"/>
      <c r="D516" s="335" t="s">
        <v>36</v>
      </c>
      <c r="E516" s="326" t="s">
        <v>216</v>
      </c>
      <c r="F516" s="36"/>
      <c r="G516" s="54"/>
      <c r="H516" s="329" t="s">
        <v>838</v>
      </c>
    </row>
    <row r="517" spans="1:8" ht="4.5" customHeight="1">
      <c r="A517" s="335"/>
      <c r="B517" s="332"/>
      <c r="C517" s="335"/>
      <c r="D517" s="335"/>
      <c r="E517" s="326"/>
      <c r="F517" s="36"/>
      <c r="G517" s="54"/>
      <c r="H517" s="329"/>
    </row>
    <row r="518" spans="1:8" ht="6" customHeight="1">
      <c r="A518" s="335"/>
      <c r="B518" s="332"/>
      <c r="C518" s="335"/>
      <c r="D518" s="242"/>
      <c r="E518" s="243"/>
      <c r="F518" s="36"/>
      <c r="G518" s="54"/>
      <c r="H518" s="329"/>
    </row>
    <row r="519" spans="1:8" ht="6" customHeight="1">
      <c r="A519" s="23"/>
      <c r="B519" s="26"/>
      <c r="C519" s="23"/>
      <c r="D519" s="25"/>
      <c r="E519" s="26"/>
      <c r="F519" s="33"/>
      <c r="G519" s="42"/>
      <c r="H519" s="28"/>
    </row>
    <row r="520" spans="1:8" ht="6" customHeight="1">
      <c r="A520" s="335"/>
      <c r="B520" s="332"/>
      <c r="C520" s="335"/>
      <c r="D520" s="36"/>
      <c r="E520" s="332"/>
      <c r="F520" s="37"/>
      <c r="G520" s="43"/>
      <c r="H520" s="45"/>
    </row>
    <row r="521" spans="1:8" ht="47.25" customHeight="1">
      <c r="A521" s="335">
        <v>26</v>
      </c>
      <c r="B521" s="332" t="s">
        <v>217</v>
      </c>
      <c r="C521" s="335"/>
      <c r="D521" s="36" t="s">
        <v>67</v>
      </c>
      <c r="E521" s="332" t="s">
        <v>218</v>
      </c>
      <c r="F521" s="37"/>
      <c r="G521" s="324" t="s">
        <v>915</v>
      </c>
      <c r="H521" s="329" t="s">
        <v>1207</v>
      </c>
    </row>
    <row r="522" spans="1:8" ht="6" customHeight="1">
      <c r="A522" s="335"/>
      <c r="B522" s="332"/>
      <c r="C522" s="335"/>
      <c r="D522" s="14"/>
      <c r="E522" s="31"/>
      <c r="F522" s="37"/>
      <c r="G522" s="43"/>
      <c r="H522" s="45"/>
    </row>
    <row r="523" spans="1:8" ht="45" customHeight="1">
      <c r="A523" s="335"/>
      <c r="B523" s="326" t="s">
        <v>166</v>
      </c>
      <c r="C523" s="335"/>
      <c r="D523" s="335" t="s">
        <v>36</v>
      </c>
      <c r="E523" s="326" t="s">
        <v>219</v>
      </c>
      <c r="F523" s="37"/>
      <c r="G523" s="43"/>
      <c r="H523" s="329" t="s">
        <v>839</v>
      </c>
    </row>
    <row r="524" spans="1:8" ht="6" customHeight="1">
      <c r="A524" s="335"/>
      <c r="B524" s="332"/>
      <c r="C524" s="335"/>
      <c r="D524" s="23"/>
      <c r="E524" s="24"/>
      <c r="F524" s="37"/>
      <c r="G524" s="43"/>
      <c r="H524" s="329"/>
    </row>
    <row r="525" spans="1:8" ht="6" customHeight="1">
      <c r="A525" s="335"/>
      <c r="B525" s="332"/>
      <c r="C525" s="335"/>
      <c r="D525" s="335"/>
      <c r="E525" s="326"/>
      <c r="F525" s="45"/>
      <c r="G525" s="43"/>
      <c r="H525" s="329"/>
    </row>
    <row r="526" spans="1:8" ht="69" customHeight="1">
      <c r="A526" s="335"/>
      <c r="B526" s="332"/>
      <c r="C526" s="335"/>
      <c r="D526" s="335" t="s">
        <v>36</v>
      </c>
      <c r="E526" s="326" t="s">
        <v>220</v>
      </c>
      <c r="F526" s="45"/>
      <c r="G526" s="43"/>
      <c r="H526" s="329" t="s">
        <v>840</v>
      </c>
    </row>
    <row r="527" spans="1:8" ht="6" customHeight="1">
      <c r="A527" s="335"/>
      <c r="B527" s="332"/>
      <c r="C527" s="335"/>
      <c r="D527" s="335"/>
      <c r="E527" s="326"/>
      <c r="F527" s="37"/>
      <c r="G527" s="43"/>
      <c r="H527" s="329"/>
    </row>
    <row r="528" spans="1:8" ht="6" customHeight="1">
      <c r="A528" s="335"/>
      <c r="B528" s="332"/>
      <c r="C528" s="335"/>
      <c r="D528" s="14"/>
      <c r="E528" s="31"/>
      <c r="F528" s="37"/>
      <c r="G528" s="43"/>
      <c r="H528" s="45"/>
    </row>
    <row r="529" spans="1:8" ht="44.25" customHeight="1">
      <c r="A529" s="335"/>
      <c r="B529" s="332"/>
      <c r="C529" s="335"/>
      <c r="D529" s="335" t="s">
        <v>36</v>
      </c>
      <c r="E529" s="326" t="s">
        <v>221</v>
      </c>
      <c r="F529" s="37"/>
      <c r="G529" s="43"/>
      <c r="H529" s="329" t="s">
        <v>841</v>
      </c>
    </row>
    <row r="530" spans="1:8" ht="6" customHeight="1">
      <c r="A530" s="335"/>
      <c r="B530" s="332"/>
      <c r="C530" s="335"/>
      <c r="D530" s="23"/>
      <c r="E530" s="24"/>
      <c r="F530" s="37"/>
      <c r="G530" s="43"/>
      <c r="H530" s="329"/>
    </row>
    <row r="531" spans="1:8" ht="6" customHeight="1">
      <c r="A531" s="335"/>
      <c r="B531" s="332"/>
      <c r="C531" s="335"/>
      <c r="D531" s="15"/>
      <c r="E531" s="13"/>
      <c r="F531" s="37"/>
      <c r="G531" s="43"/>
      <c r="H531" s="45"/>
    </row>
    <row r="532" spans="1:8" ht="48.75" customHeight="1">
      <c r="A532" s="335"/>
      <c r="B532" s="332"/>
      <c r="C532" s="335"/>
      <c r="D532" s="36" t="s">
        <v>68</v>
      </c>
      <c r="E532" s="332" t="s">
        <v>1071</v>
      </c>
      <c r="F532" s="37"/>
      <c r="G532" s="324" t="s">
        <v>915</v>
      </c>
      <c r="H532" s="329" t="s">
        <v>1208</v>
      </c>
    </row>
    <row r="533" spans="1:8" ht="6" customHeight="1">
      <c r="A533" s="335"/>
      <c r="B533" s="332"/>
      <c r="C533" s="335"/>
      <c r="D533" s="36"/>
      <c r="E533" s="332"/>
      <c r="F533" s="37"/>
      <c r="G533" s="43"/>
      <c r="H533" s="45"/>
    </row>
    <row r="534" spans="1:8" ht="98.25" customHeight="1">
      <c r="A534" s="335"/>
      <c r="B534" s="11"/>
      <c r="C534" s="335"/>
      <c r="D534" s="36"/>
      <c r="E534" s="332" t="s">
        <v>627</v>
      </c>
      <c r="F534" s="37"/>
      <c r="G534" s="46" t="s">
        <v>78</v>
      </c>
      <c r="H534" s="329"/>
    </row>
    <row r="535" spans="1:8" ht="32.25" customHeight="1">
      <c r="A535" s="335"/>
      <c r="B535" s="332"/>
      <c r="C535" s="335"/>
      <c r="D535" s="36"/>
      <c r="E535" s="332" t="s">
        <v>628</v>
      </c>
      <c r="F535" s="37"/>
      <c r="G535" s="46" t="s">
        <v>78</v>
      </c>
      <c r="H535" s="329"/>
    </row>
    <row r="536" spans="1:8" ht="46.5" customHeight="1">
      <c r="A536" s="335"/>
      <c r="B536" s="332"/>
      <c r="C536" s="335"/>
      <c r="D536" s="36"/>
      <c r="E536" s="332" t="s">
        <v>629</v>
      </c>
      <c r="F536" s="37"/>
      <c r="G536" s="46" t="s">
        <v>78</v>
      </c>
      <c r="H536" s="329"/>
    </row>
    <row r="537" spans="1:8" ht="6" customHeight="1">
      <c r="A537" s="335"/>
      <c r="B537" s="332"/>
      <c r="C537" s="335"/>
      <c r="D537" s="25"/>
      <c r="E537" s="26"/>
      <c r="F537" s="37"/>
      <c r="G537" s="88"/>
      <c r="H537" s="326"/>
    </row>
    <row r="538" spans="1:8" ht="6" customHeight="1">
      <c r="A538" s="335"/>
      <c r="B538" s="332"/>
      <c r="C538" s="335"/>
      <c r="D538" s="14"/>
      <c r="E538" s="31"/>
      <c r="F538" s="37"/>
      <c r="G538" s="88"/>
      <c r="H538" s="326"/>
    </row>
    <row r="539" spans="1:8" ht="31.5" customHeight="1">
      <c r="A539" s="335"/>
      <c r="B539" s="332"/>
      <c r="C539" s="335"/>
      <c r="D539" s="335" t="s">
        <v>76</v>
      </c>
      <c r="E539" s="326" t="s">
        <v>496</v>
      </c>
      <c r="F539" s="37"/>
      <c r="G539" s="88"/>
      <c r="H539" s="326"/>
    </row>
    <row r="540" spans="1:8" ht="180" customHeight="1">
      <c r="A540" s="335"/>
      <c r="B540" s="332"/>
      <c r="C540" s="335"/>
      <c r="D540" s="335"/>
      <c r="E540" s="326" t="s">
        <v>1072</v>
      </c>
      <c r="F540" s="37"/>
      <c r="G540" s="88"/>
      <c r="H540" s="326"/>
    </row>
    <row r="541" spans="1:8" ht="252" customHeight="1">
      <c r="A541" s="335"/>
      <c r="B541" s="11"/>
      <c r="C541" s="335"/>
      <c r="D541" s="23"/>
      <c r="E541" s="24" t="s">
        <v>985</v>
      </c>
      <c r="F541" s="37"/>
      <c r="G541" s="88"/>
      <c r="H541" s="326"/>
    </row>
    <row r="542" spans="1:8" ht="6" customHeight="1">
      <c r="A542" s="335"/>
      <c r="B542" s="332"/>
      <c r="C542" s="335"/>
      <c r="D542" s="335"/>
      <c r="E542" s="326" t="s">
        <v>467</v>
      </c>
      <c r="F542" s="37"/>
      <c r="G542" s="88"/>
      <c r="H542" s="326"/>
    </row>
    <row r="543" spans="1:8" ht="19.5" customHeight="1">
      <c r="A543" s="335"/>
      <c r="B543" s="326"/>
      <c r="C543" s="45"/>
      <c r="D543" s="14" t="s">
        <v>77</v>
      </c>
      <c r="E543" s="31" t="s">
        <v>497</v>
      </c>
      <c r="F543" s="45"/>
      <c r="G543" s="88"/>
      <c r="H543" s="326"/>
    </row>
    <row r="544" spans="1:8" ht="45.75" customHeight="1">
      <c r="A544" s="335"/>
      <c r="B544" s="11"/>
      <c r="C544" s="335"/>
      <c r="D544" s="335"/>
      <c r="E544" s="326" t="s">
        <v>498</v>
      </c>
      <c r="F544" s="37"/>
      <c r="G544" s="88"/>
      <c r="H544" s="326"/>
    </row>
    <row r="545" spans="1:8" ht="115.5" customHeight="1">
      <c r="A545" s="335"/>
      <c r="B545" s="332"/>
      <c r="C545" s="335"/>
      <c r="D545" s="335"/>
      <c r="E545" s="326" t="s">
        <v>499</v>
      </c>
      <c r="F545" s="37"/>
      <c r="G545" s="88"/>
      <c r="H545" s="326"/>
    </row>
    <row r="546" spans="1:8" ht="45.75" customHeight="1">
      <c r="A546" s="335"/>
      <c r="B546" s="332"/>
      <c r="C546" s="335"/>
      <c r="D546" s="335"/>
      <c r="E546" s="326" t="s">
        <v>500</v>
      </c>
      <c r="F546" s="37"/>
      <c r="G546" s="88"/>
      <c r="H546" s="326"/>
    </row>
    <row r="547" spans="1:8" ht="6" customHeight="1">
      <c r="A547" s="335"/>
      <c r="B547" s="332"/>
      <c r="C547" s="335"/>
      <c r="D547" s="23"/>
      <c r="E547" s="24"/>
      <c r="F547" s="37"/>
      <c r="G547" s="88"/>
      <c r="H547" s="326"/>
    </row>
    <row r="548" spans="1:8" ht="6" hidden="1" customHeight="1">
      <c r="A548" s="23"/>
      <c r="B548" s="26"/>
      <c r="C548" s="23"/>
      <c r="D548" s="8"/>
      <c r="E548" s="99"/>
      <c r="F548" s="33"/>
      <c r="G548" s="98"/>
      <c r="H548" s="24"/>
    </row>
    <row r="549" spans="1:8" ht="6" hidden="1" customHeight="1">
      <c r="A549" s="335"/>
      <c r="B549" s="332"/>
      <c r="C549" s="335"/>
      <c r="D549" s="25"/>
      <c r="E549" s="24"/>
      <c r="F549" s="37"/>
      <c r="G549" s="88"/>
      <c r="H549" s="326"/>
    </row>
    <row r="550" spans="1:8" ht="6" customHeight="1">
      <c r="A550" s="335"/>
      <c r="B550" s="332"/>
      <c r="C550" s="335"/>
      <c r="D550" s="14"/>
      <c r="E550" s="31"/>
      <c r="F550" s="37"/>
      <c r="G550" s="88"/>
      <c r="H550" s="326"/>
    </row>
    <row r="551" spans="1:8" ht="33" customHeight="1">
      <c r="A551" s="335"/>
      <c r="B551" s="332"/>
      <c r="C551" s="335"/>
      <c r="D551" s="335" t="s">
        <v>83</v>
      </c>
      <c r="E551" s="326" t="s">
        <v>501</v>
      </c>
      <c r="F551" s="45"/>
      <c r="G551" s="88"/>
      <c r="H551" s="326"/>
    </row>
    <row r="552" spans="1:8" ht="72" customHeight="1">
      <c r="A552" s="335"/>
      <c r="B552" s="332"/>
      <c r="C552" s="335"/>
      <c r="D552" s="335"/>
      <c r="E552" s="326" t="s">
        <v>1078</v>
      </c>
      <c r="F552" s="37"/>
      <c r="G552" s="88"/>
      <c r="H552" s="326"/>
    </row>
    <row r="553" spans="1:8" ht="70.5" customHeight="1">
      <c r="A553" s="335"/>
      <c r="B553" s="332"/>
      <c r="C553" s="335"/>
      <c r="D553" s="335"/>
      <c r="E553" s="326" t="s">
        <v>1084</v>
      </c>
      <c r="F553" s="37"/>
      <c r="G553" s="88"/>
      <c r="H553" s="326"/>
    </row>
    <row r="554" spans="1:8" ht="62.25" customHeight="1">
      <c r="A554" s="335"/>
      <c r="B554" s="332"/>
      <c r="C554" s="335"/>
      <c r="D554" s="335"/>
      <c r="E554" s="326" t="s">
        <v>502</v>
      </c>
      <c r="F554" s="37"/>
      <c r="G554" s="88"/>
      <c r="H554" s="326"/>
    </row>
    <row r="555" spans="1:8" ht="100.5" customHeight="1">
      <c r="A555" s="335"/>
      <c r="B555" s="332"/>
      <c r="C555" s="335"/>
      <c r="D555" s="335"/>
      <c r="E555" s="326" t="s">
        <v>503</v>
      </c>
      <c r="F555" s="37"/>
      <c r="G555" s="88"/>
      <c r="H555" s="326"/>
    </row>
    <row r="556" spans="1:8" ht="46.5" customHeight="1">
      <c r="A556" s="335"/>
      <c r="B556" s="332"/>
      <c r="C556" s="335"/>
      <c r="D556" s="23"/>
      <c r="E556" s="24" t="s">
        <v>504</v>
      </c>
      <c r="F556" s="37"/>
      <c r="G556" s="88"/>
      <c r="H556" s="326"/>
    </row>
    <row r="557" spans="1:8" ht="6" customHeight="1">
      <c r="A557" s="23"/>
      <c r="B557" s="26"/>
      <c r="C557" s="23"/>
      <c r="D557" s="8"/>
      <c r="E557" s="7"/>
      <c r="F557" s="33"/>
      <c r="G557" s="42"/>
      <c r="H557" s="28"/>
    </row>
    <row r="558" spans="1:8" ht="6" customHeight="1">
      <c r="A558" s="335"/>
      <c r="B558" s="332"/>
      <c r="C558" s="335"/>
      <c r="D558" s="36"/>
      <c r="E558" s="332"/>
      <c r="F558" s="30"/>
      <c r="G558" s="43"/>
      <c r="H558" s="329"/>
    </row>
    <row r="559" spans="1:8" ht="57" customHeight="1">
      <c r="A559" s="335">
        <v>27</v>
      </c>
      <c r="B559" s="332" t="s">
        <v>222</v>
      </c>
      <c r="C559" s="335"/>
      <c r="D559" s="36" t="s">
        <v>67</v>
      </c>
      <c r="E559" s="332" t="s">
        <v>223</v>
      </c>
      <c r="F559" s="37"/>
      <c r="G559" s="324" t="s">
        <v>915</v>
      </c>
      <c r="H559" s="329" t="s">
        <v>1209</v>
      </c>
    </row>
    <row r="560" spans="1:8" ht="6" customHeight="1">
      <c r="A560" s="335"/>
      <c r="B560" s="332"/>
      <c r="C560" s="335"/>
      <c r="D560" s="36"/>
      <c r="E560" s="332"/>
      <c r="F560" s="37"/>
      <c r="G560" s="50"/>
      <c r="H560" s="329"/>
    </row>
    <row r="561" spans="1:8" ht="6" customHeight="1">
      <c r="A561" s="335"/>
      <c r="B561" s="332"/>
      <c r="C561" s="335"/>
      <c r="D561" s="14"/>
      <c r="E561" s="31"/>
      <c r="F561" s="37"/>
      <c r="G561" s="50"/>
      <c r="H561" s="329"/>
    </row>
    <row r="562" spans="1:8" ht="59.25" customHeight="1">
      <c r="A562" s="335"/>
      <c r="B562" s="332"/>
      <c r="C562" s="335"/>
      <c r="D562" s="335" t="s">
        <v>36</v>
      </c>
      <c r="E562" s="326" t="s">
        <v>630</v>
      </c>
      <c r="F562" s="37"/>
      <c r="G562" s="50"/>
      <c r="H562" s="329" t="s">
        <v>842</v>
      </c>
    </row>
    <row r="563" spans="1:8" ht="6" customHeight="1">
      <c r="A563" s="335"/>
      <c r="B563" s="332"/>
      <c r="C563" s="335"/>
      <c r="D563" s="23"/>
      <c r="E563" s="24"/>
      <c r="F563" s="37"/>
      <c r="G563" s="50"/>
      <c r="H563" s="329"/>
    </row>
    <row r="564" spans="1:8" ht="6" customHeight="1">
      <c r="A564" s="335"/>
      <c r="B564" s="332"/>
      <c r="C564" s="335"/>
      <c r="D564" s="36"/>
      <c r="E564" s="332"/>
      <c r="F564" s="37"/>
      <c r="G564" s="50"/>
      <c r="H564" s="329"/>
    </row>
    <row r="565" spans="1:8" ht="56.25" customHeight="1">
      <c r="A565" s="335"/>
      <c r="B565" s="332"/>
      <c r="C565" s="335"/>
      <c r="D565" s="36" t="s">
        <v>68</v>
      </c>
      <c r="E565" s="332" t="s">
        <v>631</v>
      </c>
      <c r="F565" s="37"/>
      <c r="G565" s="324" t="s">
        <v>915</v>
      </c>
      <c r="H565" s="329" t="s">
        <v>1210</v>
      </c>
    </row>
    <row r="566" spans="1:8" ht="6" customHeight="1">
      <c r="A566" s="335"/>
      <c r="B566" s="332"/>
      <c r="C566" s="335"/>
      <c r="D566" s="14"/>
      <c r="E566" s="31"/>
      <c r="F566" s="37"/>
      <c r="G566" s="50"/>
      <c r="H566" s="329"/>
    </row>
    <row r="567" spans="1:8" ht="98.1" customHeight="1">
      <c r="A567" s="335"/>
      <c r="B567" s="332"/>
      <c r="C567" s="335"/>
      <c r="D567" s="335" t="s">
        <v>36</v>
      </c>
      <c r="E567" s="326" t="s">
        <v>224</v>
      </c>
      <c r="F567" s="37"/>
      <c r="G567" s="50"/>
      <c r="H567" s="329" t="s">
        <v>843</v>
      </c>
    </row>
    <row r="568" spans="1:8" ht="5.45" customHeight="1">
      <c r="A568" s="335"/>
      <c r="B568" s="332"/>
      <c r="C568" s="335"/>
      <c r="D568" s="23"/>
      <c r="E568" s="24"/>
      <c r="F568" s="37"/>
      <c r="G568" s="50"/>
      <c r="H568" s="329"/>
    </row>
    <row r="569" spans="1:8" s="36" customFormat="1" ht="6" customHeight="1">
      <c r="A569" s="335"/>
      <c r="B569" s="332"/>
      <c r="C569" s="335"/>
      <c r="E569" s="332"/>
      <c r="F569" s="37"/>
      <c r="G569" s="50"/>
      <c r="H569" s="329"/>
    </row>
    <row r="570" spans="1:8" ht="6" hidden="1" customHeight="1">
      <c r="A570" s="335"/>
      <c r="B570" s="332"/>
      <c r="C570" s="335"/>
      <c r="D570" s="36"/>
      <c r="E570" s="332"/>
      <c r="F570" s="37"/>
      <c r="G570" s="50"/>
      <c r="H570" s="329"/>
    </row>
    <row r="571" spans="1:8" ht="60" customHeight="1">
      <c r="A571" s="335"/>
      <c r="B571" s="332"/>
      <c r="C571" s="335"/>
      <c r="D571" s="36" t="s">
        <v>70</v>
      </c>
      <c r="E571" s="332" t="s">
        <v>632</v>
      </c>
      <c r="F571" s="37"/>
      <c r="G571" s="324" t="s">
        <v>915</v>
      </c>
      <c r="H571" s="329" t="s">
        <v>1211</v>
      </c>
    </row>
    <row r="572" spans="1:8" ht="6" customHeight="1">
      <c r="A572" s="335"/>
      <c r="B572" s="326"/>
      <c r="C572" s="36"/>
      <c r="D572" s="14"/>
      <c r="E572" s="31"/>
      <c r="F572" s="37"/>
      <c r="G572" s="80"/>
      <c r="H572" s="326"/>
    </row>
    <row r="573" spans="1:8" ht="125.25" customHeight="1">
      <c r="A573" s="335"/>
      <c r="B573" s="326"/>
      <c r="C573" s="36"/>
      <c r="D573" s="23" t="s">
        <v>36</v>
      </c>
      <c r="E573" s="24" t="s">
        <v>633</v>
      </c>
      <c r="F573" s="37"/>
      <c r="G573" s="54"/>
      <c r="H573" s="326" t="s">
        <v>844</v>
      </c>
    </row>
    <row r="574" spans="1:8" ht="6" customHeight="1">
      <c r="A574" s="23"/>
      <c r="B574" s="26"/>
      <c r="C574" s="23"/>
      <c r="D574" s="25"/>
      <c r="E574" s="26"/>
      <c r="F574" s="25"/>
      <c r="G574" s="53"/>
      <c r="H574" s="28"/>
    </row>
    <row r="575" spans="1:8" ht="6" customHeight="1">
      <c r="A575" s="335"/>
      <c r="B575" s="332"/>
      <c r="C575" s="335"/>
      <c r="D575" s="36"/>
      <c r="E575" s="332"/>
      <c r="F575" s="36"/>
      <c r="G575" s="46"/>
      <c r="H575" s="329"/>
    </row>
    <row r="576" spans="1:8" ht="71.25" customHeight="1">
      <c r="A576" s="335">
        <v>28</v>
      </c>
      <c r="B576" s="326" t="s">
        <v>225</v>
      </c>
      <c r="C576" s="335"/>
      <c r="D576" s="25" t="s">
        <v>67</v>
      </c>
      <c r="E576" s="332" t="s">
        <v>505</v>
      </c>
      <c r="F576" s="37"/>
      <c r="G576" s="324" t="s">
        <v>915</v>
      </c>
      <c r="H576" s="329" t="s">
        <v>1212</v>
      </c>
    </row>
    <row r="577" spans="1:8" ht="6" customHeight="1">
      <c r="A577" s="335"/>
      <c r="B577" s="332"/>
      <c r="C577" s="335"/>
      <c r="D577" s="14"/>
      <c r="E577" s="31"/>
      <c r="F577" s="37"/>
      <c r="G577" s="46"/>
      <c r="H577" s="45"/>
    </row>
    <row r="578" spans="1:8" ht="186.6" customHeight="1">
      <c r="A578" s="335"/>
      <c r="B578" s="332"/>
      <c r="C578" s="335"/>
      <c r="D578" s="335" t="s">
        <v>36</v>
      </c>
      <c r="E578" s="321" t="s">
        <v>1307</v>
      </c>
      <c r="F578" s="37"/>
      <c r="G578" s="43"/>
      <c r="H578" s="329" t="s">
        <v>845</v>
      </c>
    </row>
    <row r="579" spans="1:8" ht="6" customHeight="1">
      <c r="A579" s="335"/>
      <c r="B579" s="332"/>
      <c r="C579" s="335"/>
      <c r="D579" s="23"/>
      <c r="E579" s="24"/>
      <c r="F579" s="37"/>
      <c r="G579" s="43"/>
      <c r="H579" s="329"/>
    </row>
    <row r="580" spans="1:8" ht="6" customHeight="1">
      <c r="A580" s="335"/>
      <c r="B580" s="326"/>
      <c r="C580" s="335"/>
      <c r="D580" s="14"/>
      <c r="E580" s="31"/>
      <c r="F580" s="37"/>
      <c r="G580" s="43"/>
      <c r="H580" s="329"/>
    </row>
    <row r="581" spans="1:8" ht="246" customHeight="1">
      <c r="A581" s="335"/>
      <c r="B581" s="326"/>
      <c r="C581" s="335"/>
      <c r="D581" s="335" t="s">
        <v>36</v>
      </c>
      <c r="E581" s="321" t="s">
        <v>1308</v>
      </c>
      <c r="F581" s="37"/>
      <c r="G581" s="54"/>
      <c r="H581" s="316" t="s">
        <v>846</v>
      </c>
    </row>
    <row r="582" spans="1:8" ht="6" customHeight="1">
      <c r="A582" s="335"/>
      <c r="B582" s="326"/>
      <c r="C582" s="335"/>
      <c r="D582" s="23"/>
      <c r="E582" s="249"/>
      <c r="F582" s="37"/>
      <c r="G582" s="79"/>
      <c r="H582" s="319"/>
    </row>
    <row r="583" spans="1:8" ht="6" customHeight="1">
      <c r="A583" s="335"/>
      <c r="B583" s="326"/>
      <c r="C583" s="335"/>
      <c r="D583" s="36"/>
      <c r="E583" s="251"/>
      <c r="F583" s="37"/>
      <c r="G583" s="79"/>
      <c r="H583" s="329"/>
    </row>
    <row r="584" spans="1:8" ht="60" customHeight="1">
      <c r="A584" s="335"/>
      <c r="B584" s="326"/>
      <c r="C584" s="335"/>
      <c r="D584" s="25" t="s">
        <v>75</v>
      </c>
      <c r="E584" s="250" t="s">
        <v>1309</v>
      </c>
      <c r="F584" s="37"/>
      <c r="G584" s="38" t="s">
        <v>66</v>
      </c>
      <c r="H584" s="329" t="s">
        <v>847</v>
      </c>
    </row>
    <row r="585" spans="1:8" ht="6" customHeight="1">
      <c r="A585" s="335"/>
      <c r="B585" s="326"/>
      <c r="C585" s="335"/>
      <c r="D585" s="14"/>
      <c r="E585" s="31"/>
      <c r="F585" s="37"/>
      <c r="G585" s="43"/>
      <c r="H585" s="329"/>
    </row>
    <row r="586" spans="1:8" ht="57.75" customHeight="1">
      <c r="A586" s="335"/>
      <c r="B586" s="326"/>
      <c r="C586" s="335"/>
      <c r="D586" s="335" t="s">
        <v>36</v>
      </c>
      <c r="E586" s="326" t="s">
        <v>84</v>
      </c>
      <c r="F586" s="37"/>
      <c r="G586" s="54"/>
      <c r="H586" s="316" t="s">
        <v>848</v>
      </c>
    </row>
    <row r="587" spans="1:8" ht="6" customHeight="1">
      <c r="A587" s="335"/>
      <c r="B587" s="326"/>
      <c r="C587" s="335"/>
      <c r="D587" s="23"/>
      <c r="E587" s="24"/>
      <c r="F587" s="37"/>
      <c r="G587" s="43"/>
      <c r="H587" s="316"/>
    </row>
    <row r="588" spans="1:8" ht="6" customHeight="1">
      <c r="A588" s="335"/>
      <c r="B588" s="326"/>
      <c r="C588" s="335"/>
      <c r="D588" s="36"/>
      <c r="E588" s="332"/>
      <c r="F588" s="37"/>
      <c r="G588" s="43"/>
      <c r="H588" s="316"/>
    </row>
    <row r="589" spans="1:8" ht="56.45" customHeight="1">
      <c r="A589" s="23"/>
      <c r="B589" s="249"/>
      <c r="C589" s="260"/>
      <c r="D589" s="261" t="s">
        <v>928</v>
      </c>
      <c r="E589" s="250" t="s">
        <v>1310</v>
      </c>
      <c r="F589" s="262"/>
      <c r="G589" s="263" t="s">
        <v>915</v>
      </c>
      <c r="H589" s="264" t="s">
        <v>929</v>
      </c>
    </row>
    <row r="590" spans="1:8" ht="6" customHeight="1">
      <c r="A590" s="335"/>
      <c r="B590" s="326"/>
      <c r="C590" s="335"/>
      <c r="D590" s="36"/>
      <c r="E590" s="332"/>
      <c r="F590" s="37"/>
      <c r="G590" s="43"/>
      <c r="H590" s="316"/>
    </row>
    <row r="591" spans="1:8" ht="6" hidden="1" customHeight="1">
      <c r="A591" s="335"/>
      <c r="B591" s="332"/>
      <c r="C591" s="335"/>
      <c r="D591" s="23"/>
      <c r="E591" s="24"/>
      <c r="F591" s="37"/>
      <c r="G591" s="46"/>
      <c r="H591" s="45"/>
    </row>
    <row r="592" spans="1:8" ht="72.75" customHeight="1">
      <c r="A592" s="335">
        <v>29</v>
      </c>
      <c r="B592" s="332" t="s">
        <v>226</v>
      </c>
      <c r="C592" s="335"/>
      <c r="D592" s="36" t="s">
        <v>67</v>
      </c>
      <c r="E592" s="332" t="s">
        <v>681</v>
      </c>
      <c r="F592" s="37"/>
      <c r="G592" s="324" t="s">
        <v>915</v>
      </c>
      <c r="H592" s="329" t="s">
        <v>1213</v>
      </c>
    </row>
    <row r="593" spans="1:8" ht="6" customHeight="1">
      <c r="A593" s="335"/>
      <c r="B593" s="332"/>
      <c r="C593" s="335"/>
      <c r="D593" s="36"/>
      <c r="E593" s="332"/>
      <c r="F593" s="37"/>
      <c r="G593" s="50"/>
      <c r="H593" s="329"/>
    </row>
    <row r="594" spans="1:8" ht="6" customHeight="1">
      <c r="A594" s="335"/>
      <c r="B594" s="332"/>
      <c r="C594" s="335"/>
      <c r="D594" s="14"/>
      <c r="E594" s="31"/>
      <c r="F594" s="37"/>
      <c r="G594" s="43"/>
      <c r="H594" s="55"/>
    </row>
    <row r="595" spans="1:8" ht="48.75" customHeight="1">
      <c r="A595" s="335"/>
      <c r="B595" s="332"/>
      <c r="C595" s="335"/>
      <c r="D595" s="23" t="s">
        <v>36</v>
      </c>
      <c r="E595" s="24" t="s">
        <v>227</v>
      </c>
      <c r="F595" s="37"/>
      <c r="G595" s="43"/>
      <c r="H595" s="329" t="s">
        <v>738</v>
      </c>
    </row>
    <row r="596" spans="1:8" ht="6" customHeight="1">
      <c r="A596" s="335"/>
      <c r="B596" s="332"/>
      <c r="C596" s="335"/>
      <c r="D596" s="15"/>
      <c r="E596" s="13"/>
      <c r="F596" s="37"/>
      <c r="G596" s="43"/>
      <c r="H596" s="329"/>
    </row>
    <row r="597" spans="1:8" ht="6" hidden="1" customHeight="1">
      <c r="A597" s="335"/>
      <c r="B597" s="332"/>
      <c r="C597" s="335"/>
      <c r="D597" s="36"/>
      <c r="E597" s="332"/>
      <c r="F597" s="37"/>
      <c r="G597" s="43"/>
      <c r="H597" s="329"/>
    </row>
    <row r="598" spans="1:8" ht="47.25" customHeight="1">
      <c r="A598" s="335"/>
      <c r="B598" s="332"/>
      <c r="C598" s="335"/>
      <c r="D598" s="36" t="s">
        <v>68</v>
      </c>
      <c r="E598" s="332" t="s">
        <v>634</v>
      </c>
      <c r="F598" s="37"/>
      <c r="G598" s="324" t="s">
        <v>915</v>
      </c>
      <c r="H598" s="329"/>
    </row>
    <row r="599" spans="1:8" ht="6" customHeight="1">
      <c r="A599" s="335"/>
      <c r="B599" s="332"/>
      <c r="C599" s="335"/>
      <c r="D599" s="14"/>
      <c r="E599" s="31"/>
      <c r="F599" s="37"/>
      <c r="G599" s="43"/>
      <c r="H599" s="329"/>
    </row>
    <row r="600" spans="1:8" ht="58.5" customHeight="1">
      <c r="A600" s="335"/>
      <c r="B600" s="332"/>
      <c r="C600" s="335"/>
      <c r="D600" s="335" t="s">
        <v>36</v>
      </c>
      <c r="E600" s="326" t="s">
        <v>228</v>
      </c>
      <c r="F600" s="37"/>
      <c r="G600" s="43"/>
      <c r="H600" s="329" t="s">
        <v>849</v>
      </c>
    </row>
    <row r="601" spans="1:8" ht="6" customHeight="1">
      <c r="A601" s="335"/>
      <c r="B601" s="332"/>
      <c r="C601" s="335"/>
      <c r="D601" s="23"/>
      <c r="E601" s="24"/>
      <c r="F601" s="37"/>
      <c r="G601" s="43"/>
      <c r="H601" s="329"/>
    </row>
    <row r="602" spans="1:8" ht="6" customHeight="1">
      <c r="A602" s="335"/>
      <c r="B602" s="332"/>
      <c r="C602" s="335"/>
      <c r="D602" s="36"/>
      <c r="E602" s="332" t="s">
        <v>229</v>
      </c>
      <c r="F602" s="37"/>
      <c r="G602" s="43"/>
      <c r="H602" s="329" t="s">
        <v>230</v>
      </c>
    </row>
    <row r="603" spans="1:8" ht="58.5" customHeight="1">
      <c r="A603" s="335" t="s">
        <v>87</v>
      </c>
      <c r="B603" s="332" t="s">
        <v>87</v>
      </c>
      <c r="C603" s="335"/>
      <c r="D603" s="36" t="s">
        <v>70</v>
      </c>
      <c r="E603" s="332" t="s">
        <v>231</v>
      </c>
      <c r="F603" s="37"/>
      <c r="G603" s="324" t="s">
        <v>915</v>
      </c>
      <c r="H603" s="329"/>
    </row>
    <row r="604" spans="1:8" ht="6" customHeight="1">
      <c r="A604" s="335"/>
      <c r="B604" s="332"/>
      <c r="C604" s="335"/>
      <c r="D604" s="14"/>
      <c r="E604" s="31"/>
      <c r="F604" s="37"/>
      <c r="G604" s="43"/>
      <c r="H604" s="45"/>
    </row>
    <row r="605" spans="1:8" ht="43.5" customHeight="1">
      <c r="A605" s="335"/>
      <c r="B605" s="332"/>
      <c r="C605" s="335"/>
      <c r="D605" s="335" t="s">
        <v>36</v>
      </c>
      <c r="E605" s="326" t="s">
        <v>232</v>
      </c>
      <c r="F605" s="37"/>
      <c r="G605" s="43"/>
      <c r="H605" s="329" t="s">
        <v>850</v>
      </c>
    </row>
    <row r="606" spans="1:8" ht="6" customHeight="1">
      <c r="A606" s="335"/>
      <c r="B606" s="332"/>
      <c r="C606" s="335"/>
      <c r="D606" s="23"/>
      <c r="E606" s="24"/>
      <c r="F606" s="37"/>
      <c r="G606" s="43"/>
      <c r="H606" s="329"/>
    </row>
    <row r="607" spans="1:8" ht="6" customHeight="1">
      <c r="A607" s="335"/>
      <c r="B607" s="332"/>
      <c r="C607" s="335"/>
      <c r="D607" s="36"/>
      <c r="E607" s="332" t="s">
        <v>229</v>
      </c>
      <c r="F607" s="37"/>
      <c r="G607" s="43"/>
      <c r="H607" s="329" t="s">
        <v>230</v>
      </c>
    </row>
    <row r="608" spans="1:8" ht="69.75" customHeight="1">
      <c r="A608" s="335"/>
      <c r="B608" s="11"/>
      <c r="C608" s="335"/>
      <c r="D608" s="36" t="s">
        <v>71</v>
      </c>
      <c r="E608" s="332" t="s">
        <v>506</v>
      </c>
      <c r="F608" s="37"/>
      <c r="G608" s="324" t="s">
        <v>915</v>
      </c>
      <c r="H608" s="45"/>
    </row>
    <row r="609" spans="1:8" ht="6" customHeight="1">
      <c r="A609" s="335"/>
      <c r="B609" s="332"/>
      <c r="C609" s="335"/>
      <c r="D609" s="14"/>
      <c r="E609" s="31"/>
      <c r="F609" s="37"/>
      <c r="G609" s="43"/>
      <c r="H609" s="45"/>
    </row>
    <row r="610" spans="1:8" ht="44.25" customHeight="1">
      <c r="A610" s="335"/>
      <c r="B610" s="332"/>
      <c r="C610" s="335"/>
      <c r="D610" s="335" t="s">
        <v>36</v>
      </c>
      <c r="E610" s="326" t="s">
        <v>507</v>
      </c>
      <c r="F610" s="36"/>
      <c r="G610" s="46"/>
      <c r="H610" s="329"/>
    </row>
    <row r="611" spans="1:8" ht="6" customHeight="1">
      <c r="A611" s="335"/>
      <c r="B611" s="332"/>
      <c r="C611" s="335"/>
      <c r="D611" s="23"/>
      <c r="E611" s="24"/>
      <c r="F611" s="36"/>
      <c r="G611" s="46"/>
      <c r="H611" s="329"/>
    </row>
    <row r="612" spans="1:8" ht="6" customHeight="1">
      <c r="A612" s="335"/>
      <c r="B612" s="332"/>
      <c r="C612" s="335"/>
      <c r="D612" s="36"/>
      <c r="E612" s="332"/>
      <c r="F612" s="36"/>
      <c r="G612" s="46"/>
      <c r="H612" s="329"/>
    </row>
    <row r="613" spans="1:8" ht="6" customHeight="1">
      <c r="A613" s="335"/>
      <c r="B613" s="326"/>
      <c r="C613" s="335"/>
      <c r="D613" s="36"/>
      <c r="E613" s="332"/>
      <c r="F613" s="37"/>
      <c r="G613" s="46"/>
      <c r="H613" s="329"/>
    </row>
    <row r="614" spans="1:8" ht="74.25" customHeight="1">
      <c r="A614" s="335">
        <v>30</v>
      </c>
      <c r="B614" s="332" t="s">
        <v>233</v>
      </c>
      <c r="C614" s="335"/>
      <c r="D614" s="36"/>
      <c r="E614" s="332" t="s">
        <v>234</v>
      </c>
      <c r="F614" s="37"/>
      <c r="G614" s="38" t="s">
        <v>78</v>
      </c>
      <c r="H614" s="329" t="s">
        <v>1236</v>
      </c>
    </row>
    <row r="615" spans="1:8" ht="6" customHeight="1">
      <c r="A615" s="335"/>
      <c r="B615" s="326"/>
      <c r="C615" s="335"/>
      <c r="D615" s="36"/>
      <c r="E615" s="332"/>
      <c r="F615" s="37"/>
      <c r="G615" s="46"/>
      <c r="H615" s="329"/>
    </row>
    <row r="616" spans="1:8" ht="6" customHeight="1">
      <c r="A616" s="14"/>
      <c r="B616" s="31"/>
      <c r="C616" s="14"/>
      <c r="D616" s="15"/>
      <c r="E616" s="13"/>
      <c r="F616" s="30"/>
      <c r="G616" s="32"/>
      <c r="H616" s="39"/>
    </row>
    <row r="617" spans="1:8" ht="75" customHeight="1">
      <c r="A617" s="23">
        <v>31</v>
      </c>
      <c r="B617" s="24" t="s">
        <v>235</v>
      </c>
      <c r="C617" s="23"/>
      <c r="D617" s="25"/>
      <c r="E617" s="26" t="s">
        <v>236</v>
      </c>
      <c r="F617" s="33"/>
      <c r="G617" s="38" t="s">
        <v>78</v>
      </c>
      <c r="H617" s="28" t="s">
        <v>1237</v>
      </c>
    </row>
    <row r="618" spans="1:8" ht="6" customHeight="1">
      <c r="A618" s="14"/>
      <c r="B618" s="13"/>
      <c r="C618" s="14"/>
      <c r="D618" s="15"/>
      <c r="E618" s="13"/>
      <c r="F618" s="30"/>
      <c r="G618" s="52"/>
      <c r="H618" s="39"/>
    </row>
    <row r="619" spans="1:8" ht="77.25" customHeight="1">
      <c r="A619" s="335">
        <v>32</v>
      </c>
      <c r="B619" s="326" t="s">
        <v>237</v>
      </c>
      <c r="C619" s="335"/>
      <c r="D619" s="36" t="s">
        <v>67</v>
      </c>
      <c r="E619" s="332" t="s">
        <v>682</v>
      </c>
      <c r="F619" s="37"/>
      <c r="G619" s="324" t="s">
        <v>915</v>
      </c>
      <c r="H619" s="329" t="s">
        <v>1214</v>
      </c>
    </row>
    <row r="620" spans="1:8" ht="6" customHeight="1">
      <c r="A620" s="335"/>
      <c r="B620" s="332"/>
      <c r="C620" s="335"/>
      <c r="D620" s="14"/>
      <c r="E620" s="31"/>
      <c r="F620" s="37"/>
      <c r="G620" s="43"/>
      <c r="H620" s="329"/>
    </row>
    <row r="621" spans="1:8" ht="211.5" customHeight="1">
      <c r="A621" s="335"/>
      <c r="B621" s="332"/>
      <c r="C621" s="335"/>
      <c r="D621" s="335" t="s">
        <v>36</v>
      </c>
      <c r="E621" s="321" t="s">
        <v>1311</v>
      </c>
      <c r="F621" s="37"/>
      <c r="G621" s="43"/>
      <c r="H621" s="329" t="s">
        <v>851</v>
      </c>
    </row>
    <row r="622" spans="1:8" ht="6.6" customHeight="1">
      <c r="A622" s="335"/>
      <c r="B622" s="332"/>
      <c r="C622" s="335"/>
      <c r="D622" s="23"/>
      <c r="E622" s="24"/>
      <c r="F622" s="37"/>
      <c r="G622" s="43"/>
      <c r="H622" s="329"/>
    </row>
    <row r="623" spans="1:8" ht="6" customHeight="1">
      <c r="A623" s="335"/>
      <c r="B623" s="326"/>
      <c r="C623" s="335"/>
      <c r="D623" s="36"/>
      <c r="E623" s="332"/>
      <c r="F623" s="37"/>
      <c r="G623" s="46"/>
      <c r="H623" s="329"/>
    </row>
    <row r="624" spans="1:8" ht="33" customHeight="1">
      <c r="A624" s="335"/>
      <c r="B624" s="332"/>
      <c r="C624" s="335"/>
      <c r="D624" s="36" t="s">
        <v>68</v>
      </c>
      <c r="E624" s="332" t="s">
        <v>683</v>
      </c>
      <c r="F624" s="37"/>
      <c r="G624" s="324" t="s">
        <v>915</v>
      </c>
      <c r="H624" s="329"/>
    </row>
    <row r="625" spans="1:14" ht="6" customHeight="1">
      <c r="A625" s="335"/>
      <c r="B625" s="332"/>
      <c r="C625" s="335"/>
      <c r="D625" s="14"/>
      <c r="E625" s="31"/>
      <c r="F625" s="37"/>
      <c r="G625" s="43"/>
      <c r="H625" s="45"/>
    </row>
    <row r="626" spans="1:14" ht="45" customHeight="1">
      <c r="A626" s="335"/>
      <c r="B626" s="332"/>
      <c r="C626" s="335"/>
      <c r="D626" s="335" t="s">
        <v>36</v>
      </c>
      <c r="E626" s="326" t="s">
        <v>238</v>
      </c>
      <c r="F626" s="37"/>
      <c r="G626" s="43"/>
      <c r="H626" s="329" t="s">
        <v>852</v>
      </c>
    </row>
    <row r="627" spans="1:14" ht="6" customHeight="1">
      <c r="A627" s="335"/>
      <c r="B627" s="332"/>
      <c r="C627" s="335"/>
      <c r="D627" s="23"/>
      <c r="E627" s="24"/>
      <c r="F627" s="37"/>
      <c r="G627" s="43"/>
      <c r="H627" s="329"/>
    </row>
    <row r="628" spans="1:14" ht="6" customHeight="1">
      <c r="A628" s="335"/>
      <c r="B628" s="332"/>
      <c r="C628" s="335"/>
      <c r="D628" s="335"/>
      <c r="E628" s="326"/>
      <c r="F628" s="37"/>
      <c r="G628" s="43"/>
      <c r="H628" s="329"/>
    </row>
    <row r="629" spans="1:14" ht="58.5" customHeight="1">
      <c r="A629" s="335"/>
      <c r="B629" s="332"/>
      <c r="C629" s="335"/>
      <c r="D629" s="335" t="s">
        <v>36</v>
      </c>
      <c r="E629" s="326" t="s">
        <v>239</v>
      </c>
      <c r="F629" s="37"/>
      <c r="G629" s="43"/>
      <c r="H629" s="329"/>
      <c r="K629" s="584"/>
      <c r="L629" s="585"/>
      <c r="M629" s="585"/>
      <c r="N629" s="585"/>
    </row>
    <row r="630" spans="1:14" ht="6" customHeight="1">
      <c r="A630" s="335"/>
      <c r="B630" s="332"/>
      <c r="C630" s="335"/>
      <c r="D630" s="23"/>
      <c r="E630" s="24"/>
      <c r="F630" s="37"/>
      <c r="G630" s="43"/>
      <c r="H630" s="329"/>
      <c r="K630" s="332"/>
      <c r="L630" s="333"/>
      <c r="M630" s="333"/>
      <c r="N630" s="333"/>
    </row>
    <row r="631" spans="1:14" ht="6" customHeight="1">
      <c r="A631" s="335"/>
      <c r="B631" s="332"/>
      <c r="C631" s="335"/>
      <c r="D631" s="14"/>
      <c r="E631" s="31"/>
      <c r="F631" s="37"/>
      <c r="G631" s="43"/>
      <c r="H631" s="329"/>
    </row>
    <row r="632" spans="1:14" ht="46.5" customHeight="1">
      <c r="A632" s="335"/>
      <c r="B632" s="332"/>
      <c r="C632" s="335"/>
      <c r="D632" s="265"/>
      <c r="E632" s="266"/>
      <c r="F632" s="254"/>
      <c r="G632" s="257"/>
      <c r="H632" s="267"/>
    </row>
    <row r="633" spans="1:14" ht="6" customHeight="1">
      <c r="A633" s="335"/>
      <c r="B633" s="332"/>
      <c r="C633" s="335"/>
      <c r="D633" s="23"/>
      <c r="E633" s="24"/>
      <c r="F633" s="37"/>
      <c r="G633" s="43"/>
      <c r="H633" s="329"/>
    </row>
    <row r="634" spans="1:14" ht="6" customHeight="1">
      <c r="A634" s="335"/>
      <c r="B634" s="332"/>
      <c r="C634" s="335"/>
      <c r="D634" s="36"/>
      <c r="E634" s="332"/>
      <c r="F634" s="37"/>
      <c r="G634" s="43"/>
      <c r="H634" s="329"/>
    </row>
    <row r="635" spans="1:14" ht="87" customHeight="1">
      <c r="A635" s="335"/>
      <c r="B635" s="326"/>
      <c r="C635" s="335"/>
      <c r="D635" s="36" t="s">
        <v>70</v>
      </c>
      <c r="E635" s="332" t="s">
        <v>240</v>
      </c>
      <c r="F635" s="37"/>
      <c r="G635" s="324" t="s">
        <v>916</v>
      </c>
      <c r="H635" s="329"/>
    </row>
    <row r="636" spans="1:14" ht="6" customHeight="1">
      <c r="A636" s="335"/>
      <c r="B636" s="326"/>
      <c r="C636" s="335"/>
      <c r="D636" s="36"/>
      <c r="E636" s="332"/>
      <c r="F636" s="37"/>
      <c r="G636" s="46"/>
      <c r="H636" s="329"/>
    </row>
    <row r="637" spans="1:14" ht="32.25" customHeight="1">
      <c r="A637" s="335"/>
      <c r="B637" s="332"/>
      <c r="C637" s="335"/>
      <c r="D637" s="36" t="s">
        <v>7</v>
      </c>
      <c r="E637" s="332" t="s">
        <v>241</v>
      </c>
      <c r="F637" s="37"/>
      <c r="G637" s="324" t="s">
        <v>916</v>
      </c>
      <c r="H637" s="329"/>
    </row>
    <row r="638" spans="1:14" ht="6" customHeight="1">
      <c r="A638" s="335"/>
      <c r="B638" s="326"/>
      <c r="C638" s="335"/>
      <c r="D638" s="36"/>
      <c r="E638" s="332"/>
      <c r="F638" s="37"/>
      <c r="G638" s="46"/>
      <c r="H638" s="329"/>
    </row>
    <row r="639" spans="1:14" ht="59.25" customHeight="1">
      <c r="A639" s="335"/>
      <c r="B639" s="326"/>
      <c r="C639" s="335"/>
      <c r="D639" s="36" t="s">
        <v>108</v>
      </c>
      <c r="E639" s="332" t="s">
        <v>635</v>
      </c>
      <c r="F639" s="37"/>
      <c r="G639" s="324" t="s">
        <v>916</v>
      </c>
      <c r="H639" s="329"/>
    </row>
    <row r="640" spans="1:14" ht="6" customHeight="1">
      <c r="A640" s="335"/>
      <c r="B640" s="326"/>
      <c r="C640" s="335"/>
      <c r="D640" s="36"/>
      <c r="E640" s="332"/>
      <c r="F640" s="37"/>
      <c r="G640" s="46"/>
      <c r="H640" s="329"/>
    </row>
    <row r="641" spans="1:8" ht="33" customHeight="1">
      <c r="A641" s="335"/>
      <c r="B641" s="326"/>
      <c r="C641" s="335"/>
      <c r="D641" s="36" t="s">
        <v>173</v>
      </c>
      <c r="E641" s="332" t="s">
        <v>684</v>
      </c>
      <c r="F641" s="37"/>
      <c r="G641" s="324" t="s">
        <v>916</v>
      </c>
      <c r="H641" s="329"/>
    </row>
    <row r="642" spans="1:8" ht="6" customHeight="1">
      <c r="A642" s="23"/>
      <c r="B642" s="26"/>
      <c r="C642" s="23"/>
      <c r="D642" s="25"/>
      <c r="E642" s="26"/>
      <c r="F642" s="33"/>
      <c r="G642" s="51"/>
      <c r="H642" s="28"/>
    </row>
    <row r="643" spans="1:8" ht="7.5" customHeight="1">
      <c r="A643" s="335"/>
      <c r="B643" s="332"/>
      <c r="C643" s="335"/>
      <c r="D643" s="36"/>
      <c r="E643" s="332"/>
      <c r="F643" s="37"/>
      <c r="G643" s="46"/>
      <c r="H643" s="45"/>
    </row>
    <row r="644" spans="1:8" ht="57" customHeight="1">
      <c r="A644" s="335">
        <v>33</v>
      </c>
      <c r="B644" s="332" t="s">
        <v>242</v>
      </c>
      <c r="C644" s="335"/>
      <c r="D644" s="36" t="s">
        <v>67</v>
      </c>
      <c r="E644" s="332" t="s">
        <v>243</v>
      </c>
      <c r="F644" s="37"/>
      <c r="G644" s="324" t="s">
        <v>916</v>
      </c>
      <c r="H644" s="329" t="s">
        <v>1238</v>
      </c>
    </row>
    <row r="645" spans="1:8" ht="6" customHeight="1">
      <c r="A645" s="335"/>
      <c r="B645" s="332"/>
      <c r="C645" s="335"/>
      <c r="D645" s="14"/>
      <c r="E645" s="31"/>
      <c r="F645" s="37"/>
      <c r="G645" s="43"/>
      <c r="H645" s="329"/>
    </row>
    <row r="646" spans="1:8" ht="33.75" customHeight="1">
      <c r="A646" s="335"/>
      <c r="B646" s="332"/>
      <c r="C646" s="335"/>
      <c r="D646" s="335" t="s">
        <v>36</v>
      </c>
      <c r="E646" s="326" t="s">
        <v>244</v>
      </c>
      <c r="F646" s="37"/>
      <c r="G646" s="43"/>
      <c r="H646" s="561" t="s">
        <v>853</v>
      </c>
    </row>
    <row r="647" spans="1:8" ht="6" customHeight="1">
      <c r="A647" s="335"/>
      <c r="B647" s="326"/>
      <c r="C647" s="335"/>
      <c r="D647" s="23"/>
      <c r="E647" s="24"/>
      <c r="F647" s="37"/>
      <c r="G647" s="43"/>
      <c r="H647" s="561"/>
    </row>
    <row r="648" spans="1:8" ht="6" customHeight="1">
      <c r="A648" s="335"/>
      <c r="B648" s="326"/>
      <c r="C648" s="335"/>
      <c r="D648" s="36"/>
      <c r="E648" s="332"/>
      <c r="F648" s="37"/>
      <c r="G648" s="43"/>
      <c r="H648" s="561"/>
    </row>
    <row r="649" spans="1:8" ht="30" customHeight="1">
      <c r="A649" s="335"/>
      <c r="B649" s="326"/>
      <c r="C649" s="335"/>
      <c r="D649" s="36" t="s">
        <v>68</v>
      </c>
      <c r="E649" s="332" t="s">
        <v>245</v>
      </c>
      <c r="F649" s="36"/>
      <c r="G649" s="324" t="s">
        <v>916</v>
      </c>
      <c r="H649" s="561"/>
    </row>
    <row r="650" spans="1:8" ht="6" customHeight="1">
      <c r="A650" s="335"/>
      <c r="B650" s="332"/>
      <c r="C650" s="335"/>
      <c r="D650" s="14"/>
      <c r="E650" s="31"/>
      <c r="F650" s="36"/>
      <c r="G650" s="46"/>
      <c r="H650" s="45"/>
    </row>
    <row r="651" spans="1:8" ht="44.25" customHeight="1">
      <c r="A651" s="335"/>
      <c r="B651" s="332"/>
      <c r="C651" s="335"/>
      <c r="D651" s="335" t="s">
        <v>36</v>
      </c>
      <c r="E651" s="326" t="s">
        <v>246</v>
      </c>
      <c r="F651" s="36"/>
      <c r="G651" s="46"/>
      <c r="H651" s="45"/>
    </row>
    <row r="652" spans="1:8" ht="6" customHeight="1">
      <c r="A652" s="335"/>
      <c r="B652" s="332"/>
      <c r="C652" s="335"/>
      <c r="D652" s="23"/>
      <c r="E652" s="24"/>
      <c r="F652" s="36"/>
      <c r="G652" s="46"/>
      <c r="H652" s="45"/>
    </row>
    <row r="653" spans="1:8" ht="6" customHeight="1">
      <c r="A653" s="335"/>
      <c r="B653" s="332"/>
      <c r="C653" s="335"/>
      <c r="D653" s="14"/>
      <c r="E653" s="31"/>
      <c r="F653" s="36"/>
      <c r="G653" s="46"/>
      <c r="H653" s="329"/>
    </row>
    <row r="654" spans="1:8" ht="28.5" customHeight="1">
      <c r="A654" s="335"/>
      <c r="B654" s="332"/>
      <c r="C654" s="335"/>
      <c r="D654" s="246"/>
      <c r="E654" s="241"/>
      <c r="F654" s="36"/>
      <c r="G654" s="46"/>
      <c r="H654" s="329"/>
    </row>
    <row r="655" spans="1:8" ht="6" customHeight="1">
      <c r="A655" s="335"/>
      <c r="B655" s="332"/>
      <c r="C655" s="335"/>
      <c r="D655" s="23"/>
      <c r="E655" s="24"/>
      <c r="F655" s="36"/>
      <c r="G655" s="46"/>
      <c r="H655" s="329"/>
    </row>
    <row r="656" spans="1:8" ht="6" customHeight="1">
      <c r="A656" s="335"/>
      <c r="B656" s="332"/>
      <c r="C656" s="335"/>
      <c r="D656" s="36"/>
      <c r="E656" s="332"/>
      <c r="F656" s="36"/>
      <c r="G656" s="46"/>
      <c r="H656" s="45"/>
    </row>
    <row r="657" spans="1:8" ht="42.75" customHeight="1">
      <c r="A657" s="335"/>
      <c r="B657" s="326"/>
      <c r="C657" s="335"/>
      <c r="D657" s="36" t="s">
        <v>70</v>
      </c>
      <c r="E657" s="332" t="s">
        <v>247</v>
      </c>
      <c r="F657" s="37"/>
      <c r="G657" s="324" t="s">
        <v>916</v>
      </c>
      <c r="H657" s="45"/>
    </row>
    <row r="658" spans="1:8" ht="6" customHeight="1">
      <c r="A658" s="335"/>
      <c r="B658" s="332"/>
      <c r="C658" s="335"/>
      <c r="D658" s="14"/>
      <c r="E658" s="31"/>
      <c r="F658" s="36"/>
      <c r="G658" s="46"/>
      <c r="H658" s="45"/>
    </row>
    <row r="659" spans="1:8" ht="45" customHeight="1">
      <c r="A659" s="335"/>
      <c r="B659" s="332"/>
      <c r="C659" s="335"/>
      <c r="D659" s="335" t="s">
        <v>36</v>
      </c>
      <c r="E659" s="326" t="s">
        <v>248</v>
      </c>
      <c r="F659" s="36"/>
      <c r="G659" s="38"/>
      <c r="H659" s="329" t="s">
        <v>854</v>
      </c>
    </row>
    <row r="660" spans="1:8" ht="6" customHeight="1">
      <c r="A660" s="335"/>
      <c r="B660" s="332"/>
      <c r="C660" s="335"/>
      <c r="D660" s="23"/>
      <c r="E660" s="24"/>
      <c r="F660" s="36"/>
      <c r="G660" s="38"/>
      <c r="H660" s="329"/>
    </row>
    <row r="661" spans="1:8" ht="6" customHeight="1">
      <c r="A661" s="335"/>
      <c r="B661" s="332"/>
      <c r="C661" s="335"/>
      <c r="D661" s="36"/>
      <c r="E661" s="332"/>
      <c r="F661" s="37"/>
      <c r="G661" s="38"/>
      <c r="H661" s="329"/>
    </row>
    <row r="662" spans="1:8" ht="32.25" customHeight="1">
      <c r="A662" s="335"/>
      <c r="B662" s="332"/>
      <c r="C662" s="335"/>
      <c r="D662" s="36" t="s">
        <v>71</v>
      </c>
      <c r="E662" s="332" t="s">
        <v>508</v>
      </c>
      <c r="F662" s="37"/>
      <c r="G662" s="324" t="s">
        <v>916</v>
      </c>
      <c r="H662" s="561" t="s">
        <v>855</v>
      </c>
    </row>
    <row r="663" spans="1:8" ht="6" customHeight="1">
      <c r="A663" s="335"/>
      <c r="B663" s="332"/>
      <c r="C663" s="335"/>
      <c r="D663" s="36"/>
      <c r="E663" s="332"/>
      <c r="F663" s="37"/>
      <c r="G663" s="43"/>
      <c r="H663" s="561"/>
    </row>
    <row r="664" spans="1:8" ht="44.25" customHeight="1">
      <c r="A664" s="335"/>
      <c r="B664" s="332"/>
      <c r="C664" s="335"/>
      <c r="D664" s="36" t="s">
        <v>108</v>
      </c>
      <c r="E664" s="332" t="s">
        <v>509</v>
      </c>
      <c r="F664" s="37"/>
      <c r="G664" s="324" t="s">
        <v>916</v>
      </c>
      <c r="H664" s="561"/>
    </row>
    <row r="665" spans="1:8" ht="6" customHeight="1">
      <c r="A665" s="23"/>
      <c r="B665" s="26"/>
      <c r="C665" s="23"/>
      <c r="D665" s="25"/>
      <c r="E665" s="26"/>
      <c r="F665" s="33"/>
      <c r="G665" s="42"/>
      <c r="H665" s="28"/>
    </row>
    <row r="666" spans="1:8" ht="6" customHeight="1">
      <c r="A666" s="335"/>
      <c r="B666" s="332"/>
      <c r="C666" s="335"/>
      <c r="D666" s="36"/>
      <c r="E666" s="332"/>
      <c r="F666" s="37"/>
      <c r="G666" s="334"/>
      <c r="H666" s="329"/>
    </row>
    <row r="667" spans="1:8" ht="6" customHeight="1">
      <c r="A667" s="335"/>
      <c r="B667" s="332"/>
      <c r="C667" s="335"/>
      <c r="D667" s="14"/>
      <c r="E667" s="31"/>
      <c r="F667" s="37"/>
      <c r="G667" s="334"/>
      <c r="H667" s="329"/>
    </row>
    <row r="668" spans="1:8" ht="180" customHeight="1">
      <c r="A668" s="335">
        <v>34</v>
      </c>
      <c r="B668" s="332" t="s">
        <v>249</v>
      </c>
      <c r="C668" s="335"/>
      <c r="D668" s="335" t="s">
        <v>36</v>
      </c>
      <c r="E668" s="326" t="s">
        <v>90</v>
      </c>
      <c r="F668" s="37"/>
      <c r="G668" s="79"/>
      <c r="H668" s="329" t="s">
        <v>91</v>
      </c>
    </row>
    <row r="669" spans="1:8" ht="6" customHeight="1">
      <c r="A669" s="335"/>
      <c r="B669" s="332"/>
      <c r="C669" s="335"/>
      <c r="D669" s="23"/>
      <c r="E669" s="24"/>
      <c r="F669" s="37"/>
      <c r="G669" s="79"/>
      <c r="H669" s="329"/>
    </row>
    <row r="670" spans="1:8" ht="6" customHeight="1">
      <c r="A670" s="335"/>
      <c r="B670" s="332"/>
      <c r="C670" s="335"/>
      <c r="D670" s="15"/>
      <c r="E670" s="13"/>
      <c r="F670" s="37"/>
      <c r="G670" s="334"/>
      <c r="H670" s="329"/>
    </row>
    <row r="671" spans="1:8" ht="30.75" customHeight="1">
      <c r="A671" s="335"/>
      <c r="B671" s="332"/>
      <c r="C671" s="335"/>
      <c r="D671" s="36"/>
      <c r="E671" s="332" t="s">
        <v>636</v>
      </c>
      <c r="F671" s="37"/>
      <c r="G671" s="100"/>
      <c r="H671" s="570" t="s">
        <v>1215</v>
      </c>
    </row>
    <row r="672" spans="1:8" ht="72" customHeight="1">
      <c r="A672" s="335"/>
      <c r="B672" s="332"/>
      <c r="C672" s="335"/>
      <c r="D672" s="36"/>
      <c r="E672" s="332" t="s">
        <v>637</v>
      </c>
      <c r="F672" s="37"/>
      <c r="G672" s="38" t="s">
        <v>78</v>
      </c>
      <c r="H672" s="571"/>
    </row>
    <row r="673" spans="1:8" ht="32.25" customHeight="1">
      <c r="A673" s="335"/>
      <c r="B673" s="332"/>
      <c r="C673" s="335"/>
      <c r="D673" s="36"/>
      <c r="E673" s="332" t="s">
        <v>72</v>
      </c>
      <c r="F673" s="37"/>
      <c r="G673" s="38" t="s">
        <v>78</v>
      </c>
      <c r="H673" s="329"/>
    </row>
    <row r="674" spans="1:8" ht="45" customHeight="1">
      <c r="A674" s="335"/>
      <c r="B674" s="332"/>
      <c r="C674" s="335"/>
      <c r="D674" s="36"/>
      <c r="E674" s="332" t="s">
        <v>95</v>
      </c>
      <c r="F674" s="37"/>
      <c r="G674" s="38" t="s">
        <v>78</v>
      </c>
      <c r="H674" s="329"/>
    </row>
    <row r="675" spans="1:8" ht="33" customHeight="1">
      <c r="A675" s="335"/>
      <c r="B675" s="332"/>
      <c r="C675" s="335"/>
      <c r="D675" s="36"/>
      <c r="E675" s="332" t="s">
        <v>567</v>
      </c>
      <c r="F675" s="37"/>
      <c r="G675" s="38" t="s">
        <v>78</v>
      </c>
      <c r="H675" s="329"/>
    </row>
    <row r="676" spans="1:8" ht="6" hidden="1" customHeight="1">
      <c r="A676" s="23"/>
      <c r="B676" s="26"/>
      <c r="C676" s="23"/>
      <c r="D676" s="25"/>
      <c r="E676" s="26"/>
      <c r="F676" s="33"/>
      <c r="G676" s="101"/>
      <c r="H676" s="28"/>
    </row>
    <row r="677" spans="1:8" ht="6" customHeight="1">
      <c r="A677" s="335"/>
      <c r="B677" s="332"/>
      <c r="C677" s="335"/>
      <c r="D677" s="36"/>
      <c r="E677" s="332"/>
      <c r="F677" s="37"/>
      <c r="G677" s="334"/>
      <c r="H677" s="329"/>
    </row>
    <row r="678" spans="1:8" ht="6" customHeight="1">
      <c r="A678" s="335"/>
      <c r="B678" s="332"/>
      <c r="C678" s="335"/>
      <c r="D678" s="14"/>
      <c r="E678" s="31"/>
      <c r="F678" s="37"/>
      <c r="G678" s="334"/>
      <c r="H678" s="329"/>
    </row>
    <row r="679" spans="1:8" ht="151.5" customHeight="1">
      <c r="A679" s="335"/>
      <c r="B679" s="332"/>
      <c r="C679" s="335"/>
      <c r="D679" s="335" t="s">
        <v>36</v>
      </c>
      <c r="E679" s="326" t="s">
        <v>638</v>
      </c>
      <c r="F679" s="37"/>
      <c r="G679" s="334"/>
      <c r="H679" s="329" t="s">
        <v>856</v>
      </c>
    </row>
    <row r="680" spans="1:8" ht="6" customHeight="1">
      <c r="A680" s="335"/>
      <c r="B680" s="332"/>
      <c r="C680" s="335"/>
      <c r="D680" s="335"/>
      <c r="E680" s="326"/>
      <c r="F680" s="37"/>
      <c r="G680" s="334"/>
      <c r="H680" s="329"/>
    </row>
    <row r="681" spans="1:8" ht="111" customHeight="1">
      <c r="A681" s="335"/>
      <c r="B681" s="332"/>
      <c r="C681" s="335"/>
      <c r="D681" s="335" t="s">
        <v>49</v>
      </c>
      <c r="E681" s="326" t="s">
        <v>73</v>
      </c>
      <c r="F681" s="37"/>
      <c r="G681" s="334"/>
      <c r="H681" s="329"/>
    </row>
    <row r="682" spans="1:8" ht="6" customHeight="1">
      <c r="A682" s="335"/>
      <c r="B682" s="332"/>
      <c r="C682" s="335"/>
      <c r="D682" s="335"/>
      <c r="E682" s="326"/>
      <c r="F682" s="37"/>
      <c r="G682" s="334"/>
      <c r="H682" s="329"/>
    </row>
    <row r="683" spans="1:8" ht="126.75" customHeight="1">
      <c r="A683" s="335"/>
      <c r="B683" s="11"/>
      <c r="C683" s="335"/>
      <c r="D683" s="335" t="s">
        <v>49</v>
      </c>
      <c r="E683" s="326" t="s">
        <v>74</v>
      </c>
      <c r="F683" s="37"/>
      <c r="G683" s="334"/>
      <c r="H683" s="329"/>
    </row>
    <row r="684" spans="1:8" ht="6" customHeight="1">
      <c r="A684" s="335"/>
      <c r="B684" s="332"/>
      <c r="C684" s="335"/>
      <c r="D684" s="335"/>
      <c r="E684" s="326"/>
      <c r="F684" s="37"/>
      <c r="G684" s="334"/>
      <c r="H684" s="329"/>
    </row>
    <row r="685" spans="1:8" ht="116.25" customHeight="1">
      <c r="A685" s="335"/>
      <c r="B685" s="332"/>
      <c r="C685" s="335"/>
      <c r="D685" s="23" t="s">
        <v>49</v>
      </c>
      <c r="E685" s="24" t="s">
        <v>96</v>
      </c>
      <c r="F685" s="37"/>
      <c r="G685" s="334"/>
      <c r="H685" s="329"/>
    </row>
    <row r="686" spans="1:8" ht="6" hidden="1" customHeight="1">
      <c r="A686" s="23"/>
      <c r="B686" s="26"/>
      <c r="C686" s="23"/>
      <c r="D686" s="23"/>
      <c r="E686" s="24"/>
      <c r="F686" s="33"/>
      <c r="G686" s="101"/>
      <c r="H686" s="28"/>
    </row>
    <row r="687" spans="1:8" ht="6" customHeight="1">
      <c r="A687" s="335"/>
      <c r="B687" s="332"/>
      <c r="C687" s="335"/>
      <c r="D687" s="14"/>
      <c r="E687" s="31"/>
      <c r="F687" s="37"/>
      <c r="G687" s="334"/>
      <c r="H687" s="329"/>
    </row>
    <row r="688" spans="1:8" ht="18" customHeight="1">
      <c r="A688" s="335"/>
      <c r="B688" s="326"/>
      <c r="C688" s="335"/>
      <c r="D688" s="335" t="s">
        <v>510</v>
      </c>
      <c r="E688" s="326" t="s">
        <v>568</v>
      </c>
      <c r="F688" s="37"/>
      <c r="G688" s="334"/>
      <c r="H688" s="329"/>
    </row>
    <row r="689" spans="1:8" ht="98.25" customHeight="1">
      <c r="A689" s="335"/>
      <c r="B689" s="326"/>
      <c r="C689" s="335"/>
      <c r="D689" s="335"/>
      <c r="E689" s="326" t="s">
        <v>511</v>
      </c>
      <c r="F689" s="37"/>
      <c r="G689" s="334"/>
      <c r="H689" s="329"/>
    </row>
    <row r="690" spans="1:8" ht="71.25" customHeight="1">
      <c r="A690" s="335"/>
      <c r="B690" s="332"/>
      <c r="C690" s="335"/>
      <c r="D690" s="335"/>
      <c r="E690" s="326" t="s">
        <v>512</v>
      </c>
      <c r="F690" s="37"/>
      <c r="G690" s="334"/>
      <c r="H690" s="329"/>
    </row>
    <row r="691" spans="1:8" ht="72.75" customHeight="1">
      <c r="A691" s="335"/>
      <c r="B691" s="332"/>
      <c r="C691" s="335"/>
      <c r="D691" s="335"/>
      <c r="E691" s="326" t="s">
        <v>513</v>
      </c>
      <c r="F691" s="37"/>
      <c r="G691" s="334"/>
      <c r="H691" s="329"/>
    </row>
    <row r="692" spans="1:8" ht="86.25" customHeight="1">
      <c r="A692" s="335"/>
      <c r="B692" s="332"/>
      <c r="C692" s="335"/>
      <c r="D692" s="335"/>
      <c r="E692" s="326" t="s">
        <v>514</v>
      </c>
      <c r="F692" s="37"/>
      <c r="G692" s="334"/>
      <c r="H692" s="329"/>
    </row>
    <row r="693" spans="1:8" ht="249" customHeight="1">
      <c r="A693" s="335"/>
      <c r="B693" s="332"/>
      <c r="C693" s="335"/>
      <c r="D693" s="335"/>
      <c r="E693" s="326" t="s">
        <v>515</v>
      </c>
      <c r="F693" s="37"/>
      <c r="G693" s="334"/>
      <c r="H693" s="329"/>
    </row>
    <row r="694" spans="1:8" ht="6" customHeight="1">
      <c r="A694" s="335"/>
      <c r="B694" s="326"/>
      <c r="C694" s="335"/>
      <c r="D694" s="14"/>
      <c r="E694" s="31"/>
      <c r="F694" s="36"/>
      <c r="G694" s="324"/>
      <c r="H694" s="326"/>
    </row>
    <row r="695" spans="1:8" ht="18.75" customHeight="1">
      <c r="A695" s="335"/>
      <c r="B695" s="11"/>
      <c r="C695" s="335"/>
      <c r="D695" s="335" t="s">
        <v>516</v>
      </c>
      <c r="E695" s="326" t="s">
        <v>570</v>
      </c>
      <c r="F695" s="37"/>
      <c r="G695" s="334"/>
      <c r="H695" s="329"/>
    </row>
    <row r="696" spans="1:8" ht="191.1" customHeight="1">
      <c r="A696" s="335"/>
      <c r="B696" s="36"/>
      <c r="C696" s="335"/>
      <c r="D696" s="335"/>
      <c r="E696" s="326" t="s">
        <v>639</v>
      </c>
      <c r="F696" s="37"/>
      <c r="G696" s="334"/>
      <c r="H696" s="329"/>
    </row>
    <row r="697" spans="1:8" ht="6" customHeight="1">
      <c r="A697" s="335"/>
      <c r="B697" s="36"/>
      <c r="C697" s="335"/>
      <c r="D697" s="23"/>
      <c r="E697" s="24"/>
      <c r="F697" s="37"/>
      <c r="G697" s="334"/>
      <c r="H697" s="329"/>
    </row>
    <row r="698" spans="1:8" ht="6" hidden="1" customHeight="1">
      <c r="A698" s="23"/>
      <c r="B698" s="25"/>
      <c r="C698" s="23"/>
      <c r="D698" s="8"/>
      <c r="E698" s="7"/>
      <c r="F698" s="33"/>
      <c r="G698" s="101"/>
      <c r="H698" s="28"/>
    </row>
    <row r="699" spans="1:8" ht="6" hidden="1" customHeight="1">
      <c r="A699" s="335"/>
      <c r="B699" s="36"/>
      <c r="C699" s="335"/>
      <c r="D699" s="25"/>
      <c r="E699" s="26"/>
      <c r="F699" s="37"/>
      <c r="G699" s="334"/>
      <c r="H699" s="329"/>
    </row>
    <row r="700" spans="1:8" ht="6" customHeight="1">
      <c r="A700" s="335"/>
      <c r="B700" s="36"/>
      <c r="C700" s="335"/>
      <c r="D700" s="14"/>
      <c r="E700" s="31"/>
      <c r="F700" s="37"/>
      <c r="G700" s="334"/>
      <c r="H700" s="329"/>
    </row>
    <row r="701" spans="1:8" ht="21" customHeight="1">
      <c r="A701" s="335"/>
      <c r="B701" s="326"/>
      <c r="C701" s="335"/>
      <c r="D701" s="335" t="s">
        <v>517</v>
      </c>
      <c r="E701" s="326" t="s">
        <v>569</v>
      </c>
      <c r="F701" s="37"/>
      <c r="G701" s="334"/>
      <c r="H701" s="329"/>
    </row>
    <row r="702" spans="1:8" ht="177" customHeight="1">
      <c r="A702" s="335"/>
      <c r="B702" s="326"/>
      <c r="C702" s="335"/>
      <c r="D702" s="335"/>
      <c r="E702" s="326" t="s">
        <v>518</v>
      </c>
      <c r="F702" s="37"/>
      <c r="G702" s="334"/>
      <c r="H702" s="329"/>
    </row>
    <row r="703" spans="1:8" ht="6" customHeight="1">
      <c r="A703" s="335"/>
      <c r="B703" s="319"/>
      <c r="C703" s="335"/>
      <c r="D703" s="14"/>
      <c r="E703" s="31"/>
      <c r="F703" s="37"/>
      <c r="G703" s="334"/>
      <c r="H703" s="329"/>
    </row>
    <row r="704" spans="1:8" ht="33.75" customHeight="1">
      <c r="A704" s="335"/>
      <c r="C704" s="335"/>
      <c r="D704" s="335" t="s">
        <v>519</v>
      </c>
      <c r="E704" s="326" t="s">
        <v>520</v>
      </c>
      <c r="F704" s="36"/>
      <c r="G704" s="153"/>
      <c r="H704" s="329"/>
    </row>
    <row r="705" spans="1:8" ht="280.5" customHeight="1">
      <c r="A705" s="335"/>
      <c r="B705" s="332"/>
      <c r="C705" s="335"/>
      <c r="D705" s="335"/>
      <c r="E705" s="321" t="s">
        <v>1312</v>
      </c>
      <c r="F705" s="36"/>
      <c r="G705" s="153"/>
      <c r="H705" s="329"/>
    </row>
    <row r="706" spans="1:8" ht="5.0999999999999996" customHeight="1">
      <c r="A706" s="335"/>
      <c r="B706" s="332"/>
      <c r="C706" s="335"/>
      <c r="D706" s="23"/>
      <c r="E706" s="24"/>
      <c r="F706" s="36"/>
      <c r="G706" s="153"/>
      <c r="H706" s="326"/>
    </row>
    <row r="707" spans="1:8" ht="6" customHeight="1">
      <c r="A707" s="335"/>
      <c r="B707" s="326"/>
      <c r="C707" s="335"/>
      <c r="F707" s="36"/>
      <c r="G707" s="324"/>
      <c r="H707" s="326"/>
    </row>
    <row r="708" spans="1:8" ht="41.25" customHeight="1">
      <c r="A708" s="335"/>
      <c r="B708" s="326"/>
      <c r="C708" s="335"/>
      <c r="D708" s="586"/>
      <c r="E708" s="587"/>
      <c r="F708" s="36"/>
      <c r="G708" s="324"/>
      <c r="H708" s="326"/>
    </row>
    <row r="709" spans="1:8" ht="6" customHeight="1">
      <c r="A709" s="23"/>
      <c r="B709" s="26"/>
      <c r="C709" s="23"/>
      <c r="D709" s="25"/>
      <c r="E709" s="26"/>
      <c r="F709" s="33"/>
      <c r="G709" s="101"/>
      <c r="H709" s="28"/>
    </row>
    <row r="710" spans="1:8" ht="6" customHeight="1">
      <c r="A710" s="335"/>
      <c r="B710" s="326"/>
      <c r="C710" s="335"/>
      <c r="D710" s="36"/>
      <c r="E710" s="332"/>
      <c r="F710" s="37"/>
      <c r="G710" s="46"/>
      <c r="H710" s="45"/>
    </row>
    <row r="711" spans="1:8" ht="47.25" customHeight="1">
      <c r="A711" s="335">
        <v>35</v>
      </c>
      <c r="B711" s="332" t="s">
        <v>250</v>
      </c>
      <c r="C711" s="335"/>
      <c r="D711" s="36"/>
      <c r="E711" s="332" t="s">
        <v>685</v>
      </c>
      <c r="F711" s="37"/>
      <c r="G711" s="324" t="s">
        <v>915</v>
      </c>
      <c r="H711" s="561" t="s">
        <v>1216</v>
      </c>
    </row>
    <row r="712" spans="1:8" ht="6" customHeight="1">
      <c r="A712" s="335"/>
      <c r="B712" s="332"/>
      <c r="C712" s="335"/>
      <c r="D712" s="14"/>
      <c r="E712" s="31"/>
      <c r="F712" s="37"/>
      <c r="G712" s="43"/>
      <c r="H712" s="561"/>
    </row>
    <row r="713" spans="1:8" ht="135" customHeight="1">
      <c r="A713" s="335"/>
      <c r="B713" s="332"/>
      <c r="C713" s="335"/>
      <c r="D713" s="335" t="s">
        <v>36</v>
      </c>
      <c r="E713" s="326" t="s">
        <v>251</v>
      </c>
      <c r="F713" s="37"/>
      <c r="G713" s="43"/>
      <c r="H713" s="561"/>
    </row>
    <row r="714" spans="1:8" ht="6" customHeight="1">
      <c r="A714" s="335"/>
      <c r="B714" s="332"/>
      <c r="C714" s="335"/>
      <c r="D714" s="23"/>
      <c r="E714" s="24"/>
      <c r="F714" s="37"/>
      <c r="G714" s="43"/>
      <c r="H714" s="316"/>
    </row>
    <row r="715" spans="1:8" ht="6" customHeight="1">
      <c r="A715" s="23"/>
      <c r="B715" s="26"/>
      <c r="C715" s="23"/>
      <c r="D715" s="25"/>
      <c r="E715" s="26"/>
      <c r="F715" s="33"/>
      <c r="G715" s="42"/>
      <c r="H715" s="28"/>
    </row>
    <row r="716" spans="1:8" ht="6" customHeight="1">
      <c r="A716" s="14"/>
      <c r="B716" s="31"/>
      <c r="C716" s="14"/>
      <c r="D716" s="15"/>
      <c r="E716" s="13"/>
      <c r="F716" s="30"/>
      <c r="G716" s="32"/>
      <c r="H716" s="39"/>
    </row>
    <row r="717" spans="1:8" ht="70.5" customHeight="1">
      <c r="A717" s="335">
        <v>36</v>
      </c>
      <c r="B717" s="332" t="s">
        <v>252</v>
      </c>
      <c r="C717" s="335"/>
      <c r="D717" s="36" t="s">
        <v>67</v>
      </c>
      <c r="E717" s="332" t="s">
        <v>253</v>
      </c>
      <c r="F717" s="37"/>
      <c r="G717" s="324" t="s">
        <v>915</v>
      </c>
      <c r="H717" s="329" t="s">
        <v>1217</v>
      </c>
    </row>
    <row r="718" spans="1:8" ht="54" customHeight="1">
      <c r="A718" s="335"/>
      <c r="B718" s="326"/>
      <c r="C718" s="335"/>
      <c r="D718" s="36" t="s">
        <v>68</v>
      </c>
      <c r="E718" s="251" t="s">
        <v>1313</v>
      </c>
      <c r="F718" s="254"/>
      <c r="G718" s="255" t="s">
        <v>915</v>
      </c>
      <c r="H718" s="562" t="s">
        <v>1314</v>
      </c>
    </row>
    <row r="719" spans="1:8" ht="6" customHeight="1">
      <c r="A719" s="335"/>
      <c r="B719" s="332"/>
      <c r="C719" s="335"/>
      <c r="D719" s="14"/>
      <c r="E719" s="252"/>
      <c r="F719" s="254"/>
      <c r="G719" s="257"/>
      <c r="H719" s="562"/>
    </row>
    <row r="720" spans="1:8" ht="173.1" customHeight="1">
      <c r="A720" s="335"/>
      <c r="B720" s="332" t="s">
        <v>166</v>
      </c>
      <c r="C720" s="335"/>
      <c r="D720" s="335"/>
      <c r="E720" s="321" t="s">
        <v>1315</v>
      </c>
      <c r="F720" s="254"/>
      <c r="G720" s="268"/>
      <c r="H720" s="562"/>
    </row>
    <row r="721" spans="1:8" ht="5.45" customHeight="1">
      <c r="A721" s="335"/>
      <c r="B721" s="332"/>
      <c r="C721" s="335"/>
      <c r="D721" s="23"/>
      <c r="E721" s="24"/>
      <c r="F721" s="37"/>
      <c r="G721" s="43"/>
      <c r="H721" s="316"/>
    </row>
    <row r="722" spans="1:8" ht="6" customHeight="1">
      <c r="A722" s="335"/>
      <c r="B722" s="332"/>
      <c r="C722" s="335"/>
      <c r="D722" s="15"/>
      <c r="E722" s="13"/>
      <c r="F722" s="37"/>
      <c r="G722" s="43"/>
      <c r="H722" s="45"/>
    </row>
    <row r="723" spans="1:8" ht="59.25" customHeight="1">
      <c r="A723" s="335"/>
      <c r="B723" s="326"/>
      <c r="C723" s="335"/>
      <c r="D723" s="36"/>
      <c r="E723" s="332" t="s">
        <v>254</v>
      </c>
      <c r="F723" s="37"/>
      <c r="G723" s="43"/>
      <c r="H723" s="329" t="s">
        <v>857</v>
      </c>
    </row>
    <row r="724" spans="1:8" ht="6" customHeight="1">
      <c r="A724" s="335"/>
      <c r="B724" s="332"/>
      <c r="C724" s="335"/>
      <c r="D724" s="332"/>
      <c r="E724" s="332"/>
      <c r="F724" s="37"/>
      <c r="G724" s="85"/>
      <c r="H724" s="326"/>
    </row>
    <row r="725" spans="1:8" ht="6" customHeight="1">
      <c r="A725" s="102"/>
      <c r="B725" s="31"/>
      <c r="C725" s="15"/>
      <c r="D725" s="15"/>
      <c r="E725" s="13"/>
      <c r="F725" s="30"/>
      <c r="G725" s="103"/>
      <c r="H725" s="31"/>
    </row>
    <row r="726" spans="1:8" ht="165.75" customHeight="1">
      <c r="A726" s="104" t="s">
        <v>92</v>
      </c>
      <c r="B726" s="326" t="s">
        <v>103</v>
      </c>
      <c r="C726" s="36"/>
      <c r="D726" s="36" t="s">
        <v>67</v>
      </c>
      <c r="E726" s="332" t="s">
        <v>640</v>
      </c>
      <c r="F726" s="37"/>
      <c r="G726" s="324" t="s">
        <v>78</v>
      </c>
      <c r="H726" s="326" t="s">
        <v>1218</v>
      </c>
    </row>
    <row r="727" spans="1:8" ht="6" customHeight="1">
      <c r="A727" s="105"/>
      <c r="B727" s="326"/>
      <c r="C727" s="36"/>
      <c r="D727" s="36"/>
      <c r="E727" s="332"/>
      <c r="F727" s="37"/>
      <c r="G727" s="79"/>
      <c r="H727" s="326"/>
    </row>
    <row r="728" spans="1:8" ht="6" customHeight="1">
      <c r="A728" s="105"/>
      <c r="B728" s="326"/>
      <c r="C728" s="36"/>
      <c r="D728" s="36"/>
      <c r="E728" s="332"/>
      <c r="F728" s="37"/>
      <c r="G728" s="79"/>
      <c r="H728" s="326"/>
    </row>
    <row r="729" spans="1:8" ht="58.5" customHeight="1">
      <c r="A729" s="105"/>
      <c r="B729" s="36"/>
      <c r="C729" s="45"/>
      <c r="D729" s="15" t="s">
        <v>36</v>
      </c>
      <c r="E729" s="13" t="s">
        <v>86</v>
      </c>
      <c r="F729" s="45"/>
      <c r="G729" s="79"/>
      <c r="H729" s="326" t="s">
        <v>858</v>
      </c>
    </row>
    <row r="730" spans="1:8" ht="6" customHeight="1">
      <c r="A730" s="105"/>
      <c r="B730" s="11"/>
      <c r="C730" s="45"/>
      <c r="D730" s="36"/>
      <c r="E730" s="332"/>
      <c r="F730" s="45"/>
      <c r="G730" s="79"/>
      <c r="H730" s="326"/>
    </row>
    <row r="731" spans="1:8" ht="60" customHeight="1">
      <c r="A731" s="105"/>
      <c r="B731" s="11"/>
      <c r="C731" s="45"/>
      <c r="D731" s="36"/>
      <c r="E731" s="332" t="s">
        <v>571</v>
      </c>
      <c r="F731" s="45"/>
      <c r="G731" s="79"/>
      <c r="H731" s="326"/>
    </row>
    <row r="732" spans="1:8" ht="70.5" customHeight="1">
      <c r="A732" s="105"/>
      <c r="B732" s="326"/>
      <c r="C732" s="36"/>
      <c r="D732" s="335"/>
      <c r="E732" s="326" t="s">
        <v>713</v>
      </c>
      <c r="F732" s="37"/>
      <c r="G732" s="79"/>
      <c r="H732" s="326"/>
    </row>
    <row r="733" spans="1:8" ht="59.25" customHeight="1">
      <c r="A733" s="105"/>
      <c r="B733" s="326"/>
      <c r="C733" s="36"/>
      <c r="D733" s="335"/>
      <c r="E733" s="326" t="s">
        <v>714</v>
      </c>
      <c r="F733" s="37"/>
      <c r="G733" s="79"/>
      <c r="H733" s="326"/>
    </row>
    <row r="734" spans="1:8" ht="45" customHeight="1">
      <c r="A734" s="105"/>
      <c r="B734" s="326"/>
      <c r="C734" s="36"/>
      <c r="D734" s="335"/>
      <c r="E734" s="326" t="s">
        <v>715</v>
      </c>
      <c r="F734" s="37"/>
      <c r="G734" s="79"/>
      <c r="H734" s="326"/>
    </row>
    <row r="735" spans="1:8" ht="6" hidden="1" customHeight="1">
      <c r="A735" s="105"/>
      <c r="B735" s="326"/>
      <c r="C735" s="36"/>
      <c r="D735" s="335"/>
      <c r="E735" s="326"/>
      <c r="F735" s="37"/>
      <c r="G735" s="79"/>
      <c r="H735" s="326"/>
    </row>
    <row r="736" spans="1:8" ht="6" hidden="1" customHeight="1">
      <c r="A736" s="106"/>
      <c r="B736" s="24"/>
      <c r="C736" s="25"/>
      <c r="D736" s="8"/>
      <c r="E736" s="7"/>
      <c r="F736" s="33"/>
      <c r="G736" s="90"/>
      <c r="H736" s="24"/>
    </row>
    <row r="737" spans="1:8" ht="6" hidden="1" customHeight="1">
      <c r="A737" s="105"/>
      <c r="B737" s="326"/>
      <c r="C737" s="36"/>
      <c r="D737" s="25"/>
      <c r="E737" s="26"/>
      <c r="F737" s="37"/>
      <c r="G737" s="79"/>
      <c r="H737" s="326"/>
    </row>
    <row r="738" spans="1:8" ht="6" hidden="1" customHeight="1">
      <c r="A738" s="105"/>
      <c r="B738" s="326"/>
      <c r="C738" s="36"/>
      <c r="D738" s="335"/>
      <c r="E738" s="326"/>
      <c r="F738" s="37"/>
      <c r="G738" s="79"/>
      <c r="H738" s="326"/>
    </row>
    <row r="739" spans="1:8" ht="72" customHeight="1">
      <c r="A739" s="105"/>
      <c r="B739" s="326"/>
      <c r="C739" s="36"/>
      <c r="D739" s="335"/>
      <c r="E739" s="326" t="s">
        <v>521</v>
      </c>
      <c r="F739" s="37"/>
      <c r="G739" s="79"/>
      <c r="H739" s="326"/>
    </row>
    <row r="740" spans="1:8" ht="6" customHeight="1">
      <c r="A740" s="105"/>
      <c r="B740" s="326"/>
      <c r="C740" s="36"/>
      <c r="D740" s="23"/>
      <c r="E740" s="24"/>
      <c r="F740" s="37"/>
      <c r="G740" s="79"/>
      <c r="H740" s="326"/>
    </row>
    <row r="741" spans="1:8" ht="6" customHeight="1">
      <c r="A741" s="105"/>
      <c r="B741" s="332"/>
      <c r="C741" s="335"/>
      <c r="D741" s="36"/>
      <c r="E741" s="332" t="s">
        <v>87</v>
      </c>
      <c r="F741" s="37"/>
      <c r="G741" s="79"/>
      <c r="H741" s="37"/>
    </row>
    <row r="742" spans="1:8" ht="110.25" customHeight="1">
      <c r="A742" s="105"/>
      <c r="B742" s="11"/>
      <c r="C742" s="335"/>
      <c r="D742" s="36" t="s">
        <v>68</v>
      </c>
      <c r="E742" s="332" t="s">
        <v>926</v>
      </c>
      <c r="F742" s="37"/>
      <c r="G742" s="324" t="s">
        <v>78</v>
      </c>
      <c r="H742" s="37"/>
    </row>
    <row r="743" spans="1:8" ht="6" customHeight="1">
      <c r="A743" s="105"/>
      <c r="B743" s="332"/>
      <c r="C743" s="335"/>
      <c r="D743" s="36"/>
      <c r="E743" s="332"/>
      <c r="F743" s="37"/>
      <c r="G743" s="79"/>
      <c r="H743" s="37"/>
    </row>
    <row r="744" spans="1:8" ht="6" customHeight="1">
      <c r="A744" s="335"/>
      <c r="B744" s="332"/>
      <c r="C744" s="335"/>
      <c r="D744" s="14"/>
      <c r="E744" s="31"/>
      <c r="F744" s="37"/>
      <c r="G744" s="43"/>
      <c r="H744" s="45"/>
    </row>
    <row r="745" spans="1:8" ht="88.5" customHeight="1">
      <c r="A745" s="105"/>
      <c r="B745" s="326"/>
      <c r="C745" s="36"/>
      <c r="D745" s="335" t="s">
        <v>36</v>
      </c>
      <c r="E745" s="326" t="s">
        <v>641</v>
      </c>
      <c r="F745" s="37"/>
      <c r="G745" s="79"/>
      <c r="H745" s="37"/>
    </row>
    <row r="746" spans="1:8" ht="6" customHeight="1">
      <c r="A746" s="105"/>
      <c r="B746" s="326"/>
      <c r="C746" s="36"/>
      <c r="D746" s="335"/>
      <c r="E746" s="326"/>
      <c r="F746" s="37"/>
      <c r="G746" s="79"/>
      <c r="H746" s="37"/>
    </row>
    <row r="747" spans="1:8" ht="42.75" customHeight="1">
      <c r="A747" s="105"/>
      <c r="B747" s="37"/>
      <c r="C747" s="36"/>
      <c r="D747" s="335"/>
      <c r="E747" s="326" t="s">
        <v>741</v>
      </c>
      <c r="F747" s="37"/>
      <c r="G747" s="79"/>
      <c r="H747" s="37"/>
    </row>
    <row r="748" spans="1:8" ht="42.75" customHeight="1">
      <c r="A748" s="105"/>
      <c r="B748" s="332"/>
      <c r="C748" s="335"/>
      <c r="D748" s="335"/>
      <c r="E748" s="326" t="s">
        <v>686</v>
      </c>
      <c r="F748" s="37"/>
      <c r="G748" s="79"/>
      <c r="H748" s="37"/>
    </row>
    <row r="749" spans="1:8" ht="61.5" customHeight="1">
      <c r="A749" s="105"/>
      <c r="B749" s="332"/>
      <c r="C749" s="335"/>
      <c r="D749" s="335"/>
      <c r="E749" s="326" t="s">
        <v>687</v>
      </c>
      <c r="F749" s="37"/>
      <c r="G749" s="79"/>
      <c r="H749" s="37"/>
    </row>
    <row r="750" spans="1:8" ht="45.75" customHeight="1">
      <c r="A750" s="105"/>
      <c r="B750" s="332"/>
      <c r="C750" s="335"/>
      <c r="D750" s="335"/>
      <c r="E750" s="326" t="s">
        <v>716</v>
      </c>
      <c r="F750" s="37"/>
      <c r="G750" s="79"/>
      <c r="H750" s="37"/>
    </row>
    <row r="751" spans="1:8" ht="86.25" customHeight="1">
      <c r="A751" s="105"/>
      <c r="B751" s="326"/>
      <c r="C751" s="335"/>
      <c r="D751" s="23"/>
      <c r="E751" s="24" t="s">
        <v>1079</v>
      </c>
      <c r="F751" s="37"/>
      <c r="G751" s="79"/>
      <c r="H751" s="37"/>
    </row>
    <row r="752" spans="1:8" ht="6" customHeight="1">
      <c r="A752" s="105"/>
      <c r="B752" s="326"/>
      <c r="C752" s="335"/>
      <c r="D752" s="14"/>
      <c r="E752" s="31"/>
      <c r="F752" s="37"/>
      <c r="G752" s="79"/>
      <c r="H752" s="37"/>
    </row>
    <row r="753" spans="1:8" ht="88.5" customHeight="1">
      <c r="A753" s="105"/>
      <c r="B753" s="326"/>
      <c r="C753" s="335"/>
      <c r="D753" s="23" t="s">
        <v>572</v>
      </c>
      <c r="E753" s="24" t="s">
        <v>688</v>
      </c>
      <c r="F753" s="37"/>
      <c r="G753" s="79"/>
      <c r="H753" s="37"/>
    </row>
    <row r="754" spans="1:8" ht="6" customHeight="1">
      <c r="A754" s="105"/>
      <c r="B754" s="332"/>
      <c r="C754" s="335"/>
      <c r="D754" s="15"/>
      <c r="E754" s="13"/>
      <c r="F754" s="37"/>
      <c r="G754" s="54"/>
      <c r="H754" s="37"/>
    </row>
    <row r="755" spans="1:8" ht="6" customHeight="1">
      <c r="A755" s="23"/>
      <c r="B755" s="26"/>
      <c r="C755" s="23"/>
      <c r="D755" s="25"/>
      <c r="E755" s="26"/>
      <c r="F755" s="33"/>
      <c r="G755" s="42"/>
      <c r="H755" s="56"/>
    </row>
    <row r="756" spans="1:8" ht="6" customHeight="1">
      <c r="A756" s="61"/>
      <c r="B756" s="62"/>
      <c r="C756" s="107"/>
      <c r="D756" s="107"/>
      <c r="E756" s="108"/>
      <c r="F756" s="107"/>
      <c r="G756" s="109"/>
      <c r="H756" s="110"/>
    </row>
    <row r="757" spans="1:8" ht="57" customHeight="1">
      <c r="A757" s="57">
        <v>38</v>
      </c>
      <c r="B757" s="331" t="s">
        <v>255</v>
      </c>
      <c r="C757" s="58"/>
      <c r="D757" s="58"/>
      <c r="E757" s="59" t="s">
        <v>642</v>
      </c>
      <c r="F757" s="58"/>
      <c r="G757" s="66" t="s">
        <v>915</v>
      </c>
      <c r="H757" s="320" t="s">
        <v>256</v>
      </c>
    </row>
    <row r="758" spans="1:8" ht="6" customHeight="1">
      <c r="A758" s="23"/>
      <c r="B758" s="26"/>
      <c r="C758" s="23"/>
      <c r="D758" s="25"/>
      <c r="E758" s="26"/>
      <c r="F758" s="33"/>
      <c r="G758" s="42"/>
      <c r="H758" s="56"/>
    </row>
    <row r="759" spans="1:8" ht="6" customHeight="1">
      <c r="A759" s="14"/>
      <c r="B759" s="31"/>
      <c r="C759" s="14"/>
      <c r="D759" s="15"/>
      <c r="E759" s="13"/>
      <c r="F759" s="30"/>
      <c r="G759" s="32"/>
      <c r="H759" s="39"/>
    </row>
    <row r="760" spans="1:8" ht="83.25" customHeight="1">
      <c r="A760" s="57">
        <v>39</v>
      </c>
      <c r="B760" s="111" t="s">
        <v>62</v>
      </c>
      <c r="C760" s="57"/>
      <c r="D760" s="112"/>
      <c r="E760" s="112" t="s">
        <v>257</v>
      </c>
      <c r="F760" s="60"/>
      <c r="G760" s="113"/>
      <c r="H760" s="565" t="s">
        <v>859</v>
      </c>
    </row>
    <row r="761" spans="1:8" ht="85.5" customHeight="1">
      <c r="A761" s="57"/>
      <c r="B761" s="331"/>
      <c r="C761" s="57"/>
      <c r="D761" s="58"/>
      <c r="E761" s="112" t="s">
        <v>63</v>
      </c>
      <c r="F761" s="60"/>
      <c r="G761" s="113"/>
      <c r="H761" s="565"/>
    </row>
    <row r="762" spans="1:8" ht="6" customHeight="1">
      <c r="A762" s="23"/>
      <c r="B762" s="26"/>
      <c r="C762" s="23"/>
      <c r="D762" s="25"/>
      <c r="E762" s="26"/>
      <c r="F762" s="33"/>
      <c r="G762" s="42"/>
      <c r="H762" s="56"/>
    </row>
    <row r="763" spans="1:8" ht="33.75" customHeight="1">
      <c r="A763" s="41" t="s">
        <v>258</v>
      </c>
      <c r="B763" s="114"/>
      <c r="C763" s="25"/>
      <c r="D763" s="25"/>
      <c r="E763" s="26"/>
      <c r="F763" s="25"/>
      <c r="G763" s="9"/>
      <c r="H763" s="33"/>
    </row>
    <row r="764" spans="1:8" ht="6" customHeight="1">
      <c r="A764" s="14"/>
      <c r="B764" s="115"/>
      <c r="C764" s="36"/>
      <c r="D764" s="36"/>
      <c r="E764" s="332"/>
      <c r="F764" s="37"/>
      <c r="G764" s="43"/>
      <c r="H764" s="45"/>
    </row>
    <row r="765" spans="1:8" ht="58.5" customHeight="1">
      <c r="A765" s="335">
        <v>1</v>
      </c>
      <c r="B765" s="332" t="s">
        <v>259</v>
      </c>
      <c r="C765" s="335"/>
      <c r="D765" s="36"/>
      <c r="E765" s="251" t="s">
        <v>1316</v>
      </c>
      <c r="F765" s="37"/>
      <c r="G765" s="324" t="s">
        <v>916</v>
      </c>
      <c r="H765" s="329" t="s">
        <v>4</v>
      </c>
    </row>
    <row r="766" spans="1:8" ht="6" customHeight="1">
      <c r="A766" s="335"/>
      <c r="B766" s="332"/>
      <c r="C766" s="335"/>
      <c r="D766" s="14"/>
      <c r="E766" s="252"/>
      <c r="F766" s="37"/>
      <c r="G766" s="43"/>
      <c r="H766" s="45"/>
    </row>
    <row r="767" spans="1:8" ht="6" customHeight="1">
      <c r="A767" s="335"/>
      <c r="B767" s="332"/>
      <c r="C767" s="335"/>
      <c r="D767" s="335"/>
      <c r="E767" s="321"/>
      <c r="F767" s="37"/>
      <c r="G767" s="43"/>
      <c r="H767" s="329"/>
    </row>
    <row r="768" spans="1:8" ht="6" customHeight="1">
      <c r="A768" s="335"/>
      <c r="B768" s="332"/>
      <c r="C768" s="335"/>
      <c r="D768" s="14"/>
      <c r="E768" s="252"/>
      <c r="F768" s="37"/>
      <c r="G768" s="43"/>
      <c r="H768" s="329"/>
    </row>
    <row r="769" spans="1:9" ht="48" customHeight="1">
      <c r="A769" s="335"/>
      <c r="B769" s="326"/>
      <c r="C769" s="335"/>
      <c r="D769" s="335" t="s">
        <v>36</v>
      </c>
      <c r="E769" s="321" t="s">
        <v>1317</v>
      </c>
      <c r="F769" s="37"/>
      <c r="G769" s="43"/>
      <c r="H769" s="45" t="s">
        <v>5</v>
      </c>
    </row>
    <row r="770" spans="1:9" ht="6" customHeight="1">
      <c r="A770" s="335"/>
      <c r="B770" s="326"/>
      <c r="C770" s="335"/>
      <c r="D770" s="23"/>
      <c r="E770" s="24"/>
      <c r="F770" s="37"/>
      <c r="G770" s="43"/>
      <c r="H770" s="45"/>
    </row>
    <row r="771" spans="1:9" ht="6" customHeight="1">
      <c r="A771" s="335"/>
      <c r="B771" s="326"/>
      <c r="C771" s="335"/>
      <c r="D771" s="15"/>
      <c r="E771" s="332"/>
      <c r="F771" s="37"/>
      <c r="G771" s="46"/>
      <c r="H771" s="45"/>
    </row>
    <row r="772" spans="1:9" ht="6" customHeight="1">
      <c r="A772" s="23"/>
      <c r="B772" s="24"/>
      <c r="C772" s="23"/>
      <c r="D772" s="25"/>
      <c r="E772" s="26"/>
      <c r="F772" s="33"/>
      <c r="G772" s="53"/>
      <c r="H772" s="56"/>
    </row>
    <row r="773" spans="1:9" ht="33.75" customHeight="1">
      <c r="A773" s="29" t="s">
        <v>260</v>
      </c>
      <c r="B773" s="116"/>
      <c r="C773" s="8"/>
      <c r="D773" s="8"/>
      <c r="E773" s="7"/>
      <c r="F773" s="8"/>
      <c r="G773" s="9"/>
      <c r="H773" s="10"/>
    </row>
    <row r="774" spans="1:9" ht="6" customHeight="1">
      <c r="A774" s="335"/>
      <c r="B774" s="117"/>
      <c r="C774" s="36"/>
      <c r="D774" s="15"/>
      <c r="E774" s="13"/>
      <c r="F774" s="37"/>
      <c r="G774" s="43"/>
      <c r="H774" s="17"/>
    </row>
    <row r="775" spans="1:9" ht="45.75" customHeight="1">
      <c r="A775" s="335">
        <v>1</v>
      </c>
      <c r="B775" s="332" t="s">
        <v>261</v>
      </c>
      <c r="C775" s="335"/>
      <c r="D775" s="36" t="s">
        <v>67</v>
      </c>
      <c r="E775" s="332" t="s">
        <v>522</v>
      </c>
      <c r="F775" s="37"/>
      <c r="G775" s="324" t="s">
        <v>915</v>
      </c>
      <c r="H775" s="329" t="s">
        <v>860</v>
      </c>
    </row>
    <row r="776" spans="1:9" ht="45" customHeight="1">
      <c r="A776" s="335"/>
      <c r="B776" s="332"/>
      <c r="C776" s="335"/>
      <c r="D776" s="36" t="s">
        <v>68</v>
      </c>
      <c r="E776" s="332" t="s">
        <v>523</v>
      </c>
      <c r="F776" s="37"/>
      <c r="G776" s="324" t="s">
        <v>915</v>
      </c>
      <c r="H776" s="329" t="s">
        <v>861</v>
      </c>
    </row>
    <row r="777" spans="1:9" ht="44.25" customHeight="1">
      <c r="A777" s="335"/>
      <c r="B777" s="326"/>
      <c r="C777" s="335"/>
      <c r="D777" s="36" t="s">
        <v>70</v>
      </c>
      <c r="E777" s="332" t="s">
        <v>262</v>
      </c>
      <c r="F777" s="37"/>
      <c r="G777" s="324" t="s">
        <v>915</v>
      </c>
      <c r="H777" s="329" t="s">
        <v>862</v>
      </c>
    </row>
    <row r="778" spans="1:9" ht="6" customHeight="1">
      <c r="A778" s="23"/>
      <c r="B778" s="26"/>
      <c r="C778" s="23"/>
      <c r="D778" s="25"/>
      <c r="E778" s="26"/>
      <c r="F778" s="33"/>
      <c r="G778" s="42"/>
      <c r="H778" s="28"/>
    </row>
    <row r="779" spans="1:9" ht="6" customHeight="1">
      <c r="A779" s="335"/>
      <c r="B779" s="332"/>
      <c r="C779" s="335"/>
      <c r="D779" s="36"/>
      <c r="E779" s="332"/>
      <c r="F779" s="37"/>
      <c r="G779" s="43"/>
      <c r="H779" s="329"/>
    </row>
    <row r="780" spans="1:9" ht="42.75" customHeight="1">
      <c r="A780" s="335">
        <v>2</v>
      </c>
      <c r="B780" s="332" t="s">
        <v>263</v>
      </c>
      <c r="C780" s="335"/>
      <c r="D780" s="36" t="s">
        <v>67</v>
      </c>
      <c r="E780" s="332" t="s">
        <v>890</v>
      </c>
      <c r="F780" s="37"/>
      <c r="G780" s="79"/>
      <c r="H780" s="329" t="s">
        <v>264</v>
      </c>
    </row>
    <row r="781" spans="1:9" ht="98.25" customHeight="1">
      <c r="A781" s="335"/>
      <c r="B781" s="332" t="s">
        <v>265</v>
      </c>
      <c r="C781" s="335"/>
      <c r="D781" s="36"/>
      <c r="E781" s="332" t="s">
        <v>922</v>
      </c>
      <c r="F781" s="37"/>
      <c r="G781" s="315"/>
      <c r="H781" s="329" t="s">
        <v>863</v>
      </c>
      <c r="I781" s="36"/>
    </row>
    <row r="782" spans="1:9" ht="59.25" customHeight="1">
      <c r="A782" s="335"/>
      <c r="B782" s="332" t="s">
        <v>266</v>
      </c>
      <c r="C782" s="335"/>
      <c r="D782" s="36"/>
      <c r="E782" s="332" t="s">
        <v>923</v>
      </c>
      <c r="F782" s="37"/>
      <c r="G782" s="315"/>
      <c r="H782" s="329"/>
    </row>
    <row r="783" spans="1:9" ht="57.75" customHeight="1">
      <c r="A783" s="335"/>
      <c r="B783" s="332" t="s">
        <v>267</v>
      </c>
      <c r="C783" s="335"/>
      <c r="D783" s="36"/>
      <c r="E783" s="332" t="s">
        <v>924</v>
      </c>
      <c r="F783" s="37"/>
      <c r="G783" s="313"/>
      <c r="H783" s="329"/>
    </row>
    <row r="784" spans="1:9" ht="6" customHeight="1">
      <c r="A784" s="335"/>
      <c r="B784" s="332"/>
      <c r="C784" s="335"/>
      <c r="D784" s="36"/>
      <c r="E784" s="332"/>
      <c r="F784" s="37"/>
      <c r="G784" s="313"/>
      <c r="H784" s="329"/>
    </row>
    <row r="785" spans="1:8" ht="6" customHeight="1">
      <c r="A785" s="335"/>
      <c r="B785" s="332"/>
      <c r="C785" s="335"/>
      <c r="D785" s="23"/>
      <c r="E785" s="24"/>
      <c r="F785" s="37"/>
      <c r="G785" s="313"/>
      <c r="H785" s="329"/>
    </row>
    <row r="786" spans="1:8" ht="6" customHeight="1">
      <c r="A786" s="335"/>
      <c r="B786" s="332"/>
      <c r="C786" s="335"/>
      <c r="D786" s="14"/>
      <c r="E786" s="31"/>
      <c r="F786" s="37"/>
      <c r="G786" s="313"/>
      <c r="H786" s="329"/>
    </row>
    <row r="787" spans="1:8" ht="167.25" customHeight="1">
      <c r="A787" s="335"/>
      <c r="C787" s="335"/>
      <c r="D787" s="335" t="s">
        <v>36</v>
      </c>
      <c r="E787" s="326" t="s">
        <v>643</v>
      </c>
      <c r="F787" s="37"/>
      <c r="G787" s="46"/>
      <c r="H787" s="329" t="s">
        <v>864</v>
      </c>
    </row>
    <row r="788" spans="1:8" ht="6" customHeight="1">
      <c r="A788" s="335"/>
      <c r="B788" s="332"/>
      <c r="C788" s="335"/>
      <c r="D788" s="23"/>
      <c r="E788" s="24"/>
      <c r="F788" s="37"/>
      <c r="G788" s="46"/>
      <c r="H788" s="329"/>
    </row>
    <row r="789" spans="1:8" ht="6" hidden="1" customHeight="1">
      <c r="A789" s="23"/>
      <c r="B789" s="26"/>
      <c r="C789" s="23"/>
      <c r="D789" s="8"/>
      <c r="E789" s="7"/>
      <c r="F789" s="33"/>
      <c r="G789" s="53"/>
      <c r="H789" s="28"/>
    </row>
    <row r="790" spans="1:8" ht="6" hidden="1" customHeight="1">
      <c r="A790" s="335"/>
      <c r="B790" s="332"/>
      <c r="C790" s="335"/>
      <c r="D790" s="25"/>
      <c r="E790" s="26"/>
      <c r="F790" s="37"/>
      <c r="G790" s="46"/>
      <c r="H790" s="329"/>
    </row>
    <row r="791" spans="1:8" ht="6" customHeight="1">
      <c r="A791" s="335"/>
      <c r="B791" s="332"/>
      <c r="C791" s="335"/>
      <c r="D791" s="14"/>
      <c r="E791" s="31"/>
      <c r="F791" s="45"/>
      <c r="G791" s="46"/>
      <c r="H791" s="329"/>
    </row>
    <row r="792" spans="1:8" ht="192.75" customHeight="1">
      <c r="A792" s="335"/>
      <c r="B792" s="326"/>
      <c r="C792" s="335"/>
      <c r="D792" s="335" t="s">
        <v>36</v>
      </c>
      <c r="E792" s="326" t="s">
        <v>268</v>
      </c>
      <c r="F792" s="45"/>
      <c r="G792" s="46"/>
      <c r="H792" s="329" t="s">
        <v>865</v>
      </c>
    </row>
    <row r="793" spans="1:8" ht="111" customHeight="1">
      <c r="A793" s="335"/>
      <c r="B793" s="332"/>
      <c r="C793" s="335"/>
      <c r="D793" s="335"/>
      <c r="E793" s="326" t="s">
        <v>269</v>
      </c>
      <c r="F793" s="37"/>
      <c r="G793" s="46"/>
      <c r="H793" s="329"/>
    </row>
    <row r="794" spans="1:8" ht="6" customHeight="1">
      <c r="A794" s="335"/>
      <c r="B794" s="332"/>
      <c r="C794" s="335"/>
      <c r="D794" s="23"/>
      <c r="E794" s="24"/>
      <c r="F794" s="37"/>
      <c r="G794" s="43"/>
      <c r="H794" s="329"/>
    </row>
    <row r="795" spans="1:8" ht="6" customHeight="1">
      <c r="A795" s="335"/>
      <c r="B795" s="332"/>
      <c r="C795" s="335"/>
      <c r="D795" s="14"/>
      <c r="E795" s="31"/>
      <c r="F795" s="37"/>
      <c r="G795" s="43"/>
      <c r="H795" s="45"/>
    </row>
    <row r="796" spans="1:8" ht="98.25" customHeight="1">
      <c r="A796" s="335"/>
      <c r="B796" s="332"/>
      <c r="C796" s="335"/>
      <c r="D796" s="335" t="s">
        <v>36</v>
      </c>
      <c r="E796" s="321" t="s">
        <v>1318</v>
      </c>
      <c r="F796" s="37"/>
      <c r="G796" s="46"/>
      <c r="H796" s="329" t="s">
        <v>866</v>
      </c>
    </row>
    <row r="797" spans="1:8" ht="6" customHeight="1">
      <c r="A797" s="335"/>
      <c r="B797" s="332"/>
      <c r="C797" s="335"/>
      <c r="D797" s="23"/>
      <c r="E797" s="24"/>
      <c r="F797" s="37"/>
      <c r="G797" s="43"/>
      <c r="H797" s="329"/>
    </row>
    <row r="798" spans="1:8" ht="6" customHeight="1">
      <c r="A798" s="335"/>
      <c r="B798" s="332"/>
      <c r="C798" s="335"/>
      <c r="D798" s="14"/>
      <c r="E798" s="31"/>
      <c r="F798" s="37"/>
      <c r="G798" s="43"/>
      <c r="H798" s="45"/>
    </row>
    <row r="799" spans="1:8" ht="84" customHeight="1">
      <c r="A799" s="335"/>
      <c r="B799" s="326"/>
      <c r="C799" s="335"/>
      <c r="D799" s="335" t="s">
        <v>36</v>
      </c>
      <c r="E799" s="326" t="s">
        <v>524</v>
      </c>
      <c r="F799" s="45"/>
      <c r="G799" s="46"/>
      <c r="H799" s="329" t="s">
        <v>867</v>
      </c>
    </row>
    <row r="800" spans="1:8" ht="6" customHeight="1">
      <c r="A800" s="335"/>
      <c r="B800" s="332"/>
      <c r="C800" s="335"/>
      <c r="D800" s="23"/>
      <c r="E800" s="24"/>
      <c r="F800" s="37"/>
      <c r="G800" s="43"/>
      <c r="H800" s="329"/>
    </row>
    <row r="801" spans="1:8" ht="6" customHeight="1">
      <c r="A801" s="23"/>
      <c r="B801" s="24"/>
      <c r="C801" s="23"/>
      <c r="D801" s="25"/>
      <c r="E801" s="26"/>
      <c r="F801" s="33"/>
      <c r="G801" s="42"/>
      <c r="H801" s="56"/>
    </row>
    <row r="802" spans="1:8" ht="6" customHeight="1">
      <c r="A802" s="14"/>
      <c r="B802" s="13"/>
      <c r="C802" s="14"/>
      <c r="D802" s="15"/>
      <c r="E802" s="13"/>
      <c r="F802" s="30"/>
      <c r="G802" s="52"/>
      <c r="H802" s="39"/>
    </row>
    <row r="803" spans="1:8" ht="46.5" customHeight="1">
      <c r="A803" s="335">
        <v>3</v>
      </c>
      <c r="B803" s="332" t="s">
        <v>270</v>
      </c>
      <c r="C803" s="335"/>
      <c r="D803" s="36" t="s">
        <v>67</v>
      </c>
      <c r="E803" s="332" t="s">
        <v>271</v>
      </c>
      <c r="F803" s="37"/>
      <c r="G803" s="324" t="s">
        <v>915</v>
      </c>
      <c r="H803" s="329" t="s">
        <v>272</v>
      </c>
    </row>
    <row r="804" spans="1:8" ht="6" customHeight="1">
      <c r="A804" s="335"/>
      <c r="B804" s="332"/>
      <c r="C804" s="335"/>
      <c r="D804" s="14"/>
      <c r="E804" s="31"/>
      <c r="F804" s="37"/>
      <c r="G804" s="43"/>
      <c r="H804" s="45"/>
    </row>
    <row r="805" spans="1:8" ht="84" customHeight="1">
      <c r="A805" s="335"/>
      <c r="B805" s="332"/>
      <c r="C805" s="335"/>
      <c r="D805" s="335" t="s">
        <v>36</v>
      </c>
      <c r="E805" s="326" t="s">
        <v>273</v>
      </c>
      <c r="F805" s="37"/>
      <c r="G805" s="43"/>
      <c r="H805" s="329" t="s">
        <v>868</v>
      </c>
    </row>
    <row r="806" spans="1:8" ht="30.75" customHeight="1">
      <c r="A806" s="335"/>
      <c r="B806" s="326"/>
      <c r="C806" s="335"/>
      <c r="D806" s="118"/>
      <c r="E806" s="326" t="s">
        <v>743</v>
      </c>
      <c r="F806" s="37"/>
      <c r="G806" s="43"/>
      <c r="H806" s="119"/>
    </row>
    <row r="807" spans="1:8" ht="32.25" customHeight="1">
      <c r="A807" s="335"/>
      <c r="B807" s="326"/>
      <c r="C807" s="335"/>
      <c r="D807" s="118"/>
      <c r="E807" s="326" t="s">
        <v>744</v>
      </c>
      <c r="F807" s="37"/>
      <c r="G807" s="43"/>
      <c r="H807" s="119"/>
    </row>
    <row r="808" spans="1:8" ht="179.25" customHeight="1">
      <c r="A808" s="335"/>
      <c r="B808" s="326"/>
      <c r="C808" s="335"/>
      <c r="D808" s="118"/>
      <c r="E808" s="326" t="s">
        <v>745</v>
      </c>
      <c r="F808" s="37"/>
      <c r="G808" s="43"/>
      <c r="H808" s="119"/>
    </row>
    <row r="809" spans="1:8" ht="6" customHeight="1">
      <c r="A809" s="335"/>
      <c r="B809" s="326"/>
      <c r="C809" s="335"/>
      <c r="D809" s="118"/>
      <c r="E809" s="326"/>
      <c r="F809" s="37"/>
      <c r="G809" s="43"/>
      <c r="H809" s="119"/>
    </row>
    <row r="810" spans="1:8" ht="6" customHeight="1">
      <c r="A810" s="335"/>
      <c r="B810" s="326"/>
      <c r="C810" s="335"/>
      <c r="D810" s="14"/>
      <c r="E810" s="31"/>
      <c r="F810" s="37"/>
      <c r="G810" s="43"/>
      <c r="H810" s="329"/>
    </row>
    <row r="811" spans="1:8" ht="57.75" customHeight="1">
      <c r="A811" s="335"/>
      <c r="B811" s="326"/>
      <c r="C811" s="335"/>
      <c r="D811" s="335" t="s">
        <v>36</v>
      </c>
      <c r="E811" s="326" t="s">
        <v>274</v>
      </c>
      <c r="F811" s="37"/>
      <c r="G811" s="43"/>
      <c r="H811" s="329" t="s">
        <v>275</v>
      </c>
    </row>
    <row r="812" spans="1:8" ht="6" customHeight="1">
      <c r="A812" s="335"/>
      <c r="B812" s="326"/>
      <c r="C812" s="335"/>
      <c r="D812" s="23"/>
      <c r="E812" s="24"/>
      <c r="F812" s="37"/>
      <c r="G812" s="43"/>
      <c r="H812" s="329"/>
    </row>
    <row r="813" spans="1:8" ht="6" customHeight="1">
      <c r="A813" s="335"/>
      <c r="B813" s="326"/>
      <c r="C813" s="335"/>
      <c r="D813" s="14"/>
      <c r="E813" s="31"/>
      <c r="F813" s="37"/>
      <c r="G813" s="43"/>
      <c r="H813" s="329"/>
    </row>
    <row r="814" spans="1:8" ht="106.5" customHeight="1">
      <c r="A814" s="335"/>
      <c r="B814" s="326"/>
      <c r="C814" s="335"/>
      <c r="D814" s="335" t="s">
        <v>36</v>
      </c>
      <c r="E814" s="321" t="s">
        <v>1319</v>
      </c>
      <c r="F814" s="254"/>
      <c r="G814" s="257"/>
      <c r="H814" s="318" t="s">
        <v>869</v>
      </c>
    </row>
    <row r="815" spans="1:8" ht="6" customHeight="1">
      <c r="A815" s="335"/>
      <c r="B815" s="327"/>
      <c r="C815" s="335"/>
      <c r="D815" s="335"/>
      <c r="E815" s="321"/>
      <c r="F815" s="254"/>
      <c r="G815" s="257"/>
      <c r="H815" s="318"/>
    </row>
    <row r="816" spans="1:8" ht="78" customHeight="1">
      <c r="A816" s="335"/>
      <c r="B816" s="327"/>
      <c r="C816" s="335"/>
      <c r="D816" s="269" t="s">
        <v>1018</v>
      </c>
      <c r="E816" s="321" t="s">
        <v>1030</v>
      </c>
      <c r="F816" s="254"/>
      <c r="G816" s="257"/>
      <c r="H816" s="318" t="s">
        <v>1031</v>
      </c>
    </row>
    <row r="817" spans="1:8" ht="6" customHeight="1">
      <c r="A817" s="335"/>
      <c r="B817" s="327"/>
      <c r="C817" s="335"/>
      <c r="D817" s="335"/>
      <c r="E817" s="326"/>
      <c r="F817" s="37"/>
      <c r="G817" s="43"/>
      <c r="H817" s="329"/>
    </row>
    <row r="818" spans="1:8" ht="6" customHeight="1">
      <c r="A818" s="335"/>
      <c r="B818" s="326"/>
      <c r="C818" s="335"/>
      <c r="D818" s="14"/>
      <c r="E818" s="31"/>
      <c r="F818" s="37"/>
      <c r="G818" s="43"/>
      <c r="H818" s="329"/>
    </row>
    <row r="819" spans="1:8" ht="126" customHeight="1">
      <c r="A819" s="335"/>
      <c r="B819" s="332"/>
      <c r="C819" s="335"/>
      <c r="D819" s="335" t="s">
        <v>36</v>
      </c>
      <c r="E819" s="326" t="s">
        <v>276</v>
      </c>
      <c r="F819" s="37"/>
      <c r="G819" s="43"/>
      <c r="H819" s="329" t="s">
        <v>277</v>
      </c>
    </row>
    <row r="820" spans="1:8" ht="6" customHeight="1">
      <c r="A820" s="335"/>
      <c r="B820" s="332"/>
      <c r="C820" s="335"/>
      <c r="D820" s="23"/>
      <c r="E820" s="24"/>
      <c r="F820" s="37"/>
      <c r="G820" s="43"/>
      <c r="H820" s="329"/>
    </row>
    <row r="821" spans="1:8" ht="6" customHeight="1">
      <c r="A821" s="335"/>
      <c r="B821" s="326"/>
      <c r="C821" s="335"/>
      <c r="D821" s="335"/>
      <c r="E821" s="326"/>
      <c r="F821" s="37"/>
      <c r="G821" s="43"/>
      <c r="H821" s="329"/>
    </row>
    <row r="822" spans="1:8" ht="57.75" customHeight="1">
      <c r="A822" s="335" t="s">
        <v>182</v>
      </c>
      <c r="B822" s="326"/>
      <c r="C822" s="335"/>
      <c r="D822" s="335" t="s">
        <v>36</v>
      </c>
      <c r="E822" s="326" t="s">
        <v>278</v>
      </c>
      <c r="F822" s="37"/>
      <c r="G822" s="43"/>
      <c r="H822" s="329" t="s">
        <v>869</v>
      </c>
    </row>
    <row r="823" spans="1:8" ht="6" customHeight="1">
      <c r="A823" s="335"/>
      <c r="B823" s="332"/>
      <c r="C823" s="335"/>
      <c r="D823" s="23"/>
      <c r="E823" s="24"/>
      <c r="F823" s="37"/>
      <c r="G823" s="43"/>
      <c r="H823" s="329"/>
    </row>
    <row r="824" spans="1:8" ht="6" hidden="1" customHeight="1">
      <c r="A824" s="23"/>
      <c r="B824" s="26"/>
      <c r="C824" s="23"/>
      <c r="D824" s="25"/>
      <c r="E824" s="26"/>
      <c r="F824" s="33"/>
      <c r="G824" s="42"/>
      <c r="H824" s="28"/>
    </row>
    <row r="825" spans="1:8" ht="6" hidden="1" customHeight="1">
      <c r="A825" s="335"/>
      <c r="B825" s="332"/>
      <c r="C825" s="335"/>
      <c r="D825" s="36"/>
      <c r="E825" s="332"/>
      <c r="F825" s="37"/>
      <c r="G825" s="43"/>
      <c r="H825" s="329"/>
    </row>
    <row r="826" spans="1:8" ht="45" customHeight="1">
      <c r="A826" s="335"/>
      <c r="B826" s="332"/>
      <c r="C826" s="335"/>
      <c r="D826" s="36" t="s">
        <v>68</v>
      </c>
      <c r="E826" s="332" t="s">
        <v>279</v>
      </c>
      <c r="F826" s="37"/>
      <c r="G826" s="324" t="s">
        <v>916</v>
      </c>
      <c r="H826" s="329" t="s">
        <v>280</v>
      </c>
    </row>
    <row r="827" spans="1:8" ht="85.5" customHeight="1">
      <c r="A827" s="335"/>
      <c r="B827" s="332"/>
      <c r="C827" s="335"/>
      <c r="D827" s="36"/>
      <c r="E827" s="332" t="s">
        <v>1061</v>
      </c>
      <c r="F827" s="37"/>
      <c r="G827" s="43"/>
      <c r="H827" s="329" t="s">
        <v>870</v>
      </c>
    </row>
    <row r="828" spans="1:8" ht="58.5" customHeight="1">
      <c r="A828" s="335"/>
      <c r="B828" s="332"/>
      <c r="C828" s="335"/>
      <c r="D828" s="36"/>
      <c r="E828" s="332" t="s">
        <v>717</v>
      </c>
      <c r="F828" s="37"/>
      <c r="G828" s="43"/>
      <c r="H828" s="329"/>
    </row>
    <row r="829" spans="1:8" ht="6" customHeight="1">
      <c r="A829" s="335"/>
      <c r="B829" s="332"/>
      <c r="C829" s="335"/>
      <c r="D829" s="36"/>
      <c r="E829" s="332"/>
      <c r="F829" s="37"/>
      <c r="G829" s="43"/>
      <c r="H829" s="329"/>
    </row>
    <row r="830" spans="1:8" ht="6" customHeight="1">
      <c r="A830" s="335"/>
      <c r="B830" s="332"/>
      <c r="C830" s="335"/>
      <c r="D830" s="14"/>
      <c r="E830" s="31"/>
      <c r="F830" s="37"/>
      <c r="G830" s="43"/>
      <c r="H830" s="329"/>
    </row>
    <row r="831" spans="1:8" ht="33" customHeight="1">
      <c r="A831" s="335"/>
      <c r="B831" s="326"/>
      <c r="C831" s="36"/>
      <c r="D831" s="48" t="s">
        <v>281</v>
      </c>
      <c r="E831" s="120" t="s">
        <v>282</v>
      </c>
      <c r="F831" s="37"/>
      <c r="G831" s="43"/>
      <c r="H831" s="329"/>
    </row>
    <row r="832" spans="1:8" ht="96.75" customHeight="1">
      <c r="A832" s="335"/>
      <c r="B832" s="159"/>
      <c r="C832" s="45"/>
      <c r="D832" s="48"/>
      <c r="E832" s="326" t="s">
        <v>283</v>
      </c>
      <c r="F832" s="37"/>
      <c r="G832" s="46"/>
      <c r="H832" s="318" t="s">
        <v>1320</v>
      </c>
    </row>
    <row r="833" spans="1:8" ht="6" customHeight="1">
      <c r="A833" s="335"/>
      <c r="B833" s="159"/>
      <c r="C833" s="45"/>
      <c r="D833" s="49"/>
      <c r="E833" s="24"/>
      <c r="F833" s="37"/>
      <c r="G833" s="43"/>
      <c r="H833" s="318"/>
    </row>
    <row r="834" spans="1:8" ht="6" customHeight="1">
      <c r="A834" s="335"/>
      <c r="B834" s="11"/>
      <c r="C834" s="45"/>
      <c r="D834" s="86"/>
      <c r="E834" s="31"/>
      <c r="F834" s="37"/>
      <c r="G834" s="43"/>
      <c r="H834" s="318"/>
    </row>
    <row r="835" spans="1:8" ht="113.25" customHeight="1">
      <c r="A835" s="335"/>
      <c r="B835" s="11"/>
      <c r="C835" s="45"/>
      <c r="D835" s="48" t="s">
        <v>281</v>
      </c>
      <c r="E835" s="326" t="s">
        <v>284</v>
      </c>
      <c r="F835" s="45"/>
      <c r="G835" s="46"/>
      <c r="H835" s="318" t="s">
        <v>1321</v>
      </c>
    </row>
    <row r="836" spans="1:8" ht="6" customHeight="1">
      <c r="A836" s="335"/>
      <c r="B836" s="11"/>
      <c r="C836" s="45"/>
      <c r="D836" s="49"/>
      <c r="E836" s="24"/>
      <c r="F836" s="45"/>
      <c r="G836" s="43"/>
      <c r="H836" s="329"/>
    </row>
    <row r="837" spans="1:8" ht="6" customHeight="1">
      <c r="A837" s="335"/>
      <c r="B837" s="332"/>
      <c r="C837" s="45"/>
      <c r="D837" s="332"/>
      <c r="E837" s="326"/>
      <c r="F837" s="45"/>
      <c r="G837" s="43"/>
      <c r="H837" s="329"/>
    </row>
    <row r="838" spans="1:8" ht="166.5" customHeight="1">
      <c r="A838" s="335"/>
      <c r="B838" s="326"/>
      <c r="C838" s="36"/>
      <c r="D838" s="48" t="s">
        <v>281</v>
      </c>
      <c r="E838" s="326" t="s">
        <v>285</v>
      </c>
      <c r="F838" s="45"/>
      <c r="G838" s="43"/>
      <c r="H838" s="318" t="s">
        <v>1322</v>
      </c>
    </row>
    <row r="839" spans="1:8" ht="6" customHeight="1">
      <c r="A839" s="335"/>
      <c r="B839" s="326"/>
      <c r="C839" s="36"/>
      <c r="D839" s="48"/>
      <c r="E839" s="326"/>
      <c r="F839" s="37"/>
      <c r="G839" s="43"/>
      <c r="H839" s="329"/>
    </row>
    <row r="840" spans="1:8" ht="6" customHeight="1">
      <c r="A840" s="335"/>
      <c r="B840" s="326"/>
      <c r="C840" s="335"/>
      <c r="D840" s="86"/>
      <c r="E840" s="31"/>
      <c r="F840" s="37"/>
      <c r="G840" s="43"/>
      <c r="H840" s="329"/>
    </row>
    <row r="841" spans="1:8" ht="33.75" customHeight="1">
      <c r="A841" s="335"/>
      <c r="B841" s="327"/>
      <c r="C841" s="335"/>
      <c r="D841" s="48" t="s">
        <v>281</v>
      </c>
      <c r="E841" s="120" t="s">
        <v>286</v>
      </c>
      <c r="F841" s="37"/>
      <c r="G841" s="43"/>
      <c r="H841" s="329"/>
    </row>
    <row r="842" spans="1:8" ht="57.75" customHeight="1">
      <c r="A842" s="335"/>
      <c r="B842" s="332"/>
      <c r="C842" s="45"/>
      <c r="D842" s="48"/>
      <c r="E842" s="326" t="s">
        <v>525</v>
      </c>
      <c r="F842" s="45"/>
      <c r="G842" s="43"/>
      <c r="H842" s="318" t="s">
        <v>1323</v>
      </c>
    </row>
    <row r="843" spans="1:8" ht="6" customHeight="1">
      <c r="A843" s="335"/>
      <c r="B843" s="332"/>
      <c r="C843" s="335"/>
      <c r="D843" s="48"/>
      <c r="E843" s="326"/>
      <c r="F843" s="37"/>
      <c r="G843" s="43"/>
      <c r="H843" s="329"/>
    </row>
    <row r="844" spans="1:8" ht="70.5" customHeight="1">
      <c r="A844" s="335"/>
      <c r="B844" s="36"/>
      <c r="C844" s="335"/>
      <c r="D844" s="48"/>
      <c r="E844" s="326" t="s">
        <v>526</v>
      </c>
      <c r="F844" s="37"/>
      <c r="G844" s="43"/>
      <c r="H844" s="329"/>
    </row>
    <row r="845" spans="1:8" ht="6" customHeight="1">
      <c r="A845" s="335"/>
      <c r="B845" s="36"/>
      <c r="C845" s="335"/>
      <c r="D845" s="48"/>
      <c r="E845" s="326"/>
      <c r="F845" s="37"/>
      <c r="G845" s="43"/>
      <c r="H845" s="329"/>
    </row>
    <row r="846" spans="1:8" ht="6" hidden="1" customHeight="1">
      <c r="A846" s="23"/>
      <c r="B846" s="25"/>
      <c r="C846" s="23"/>
      <c r="D846" s="26"/>
      <c r="E846" s="26"/>
      <c r="F846" s="33"/>
      <c r="G846" s="42"/>
      <c r="H846" s="28"/>
    </row>
    <row r="847" spans="1:8" ht="6" hidden="1" customHeight="1">
      <c r="A847" s="335"/>
      <c r="B847" s="36"/>
      <c r="C847" s="335"/>
      <c r="D847" s="332"/>
      <c r="E847" s="332"/>
      <c r="F847" s="37"/>
      <c r="G847" s="43"/>
      <c r="H847" s="329"/>
    </row>
    <row r="848" spans="1:8" ht="6" customHeight="1">
      <c r="A848" s="335"/>
      <c r="B848" s="11"/>
      <c r="C848" s="335"/>
      <c r="D848" s="86"/>
      <c r="E848" s="31"/>
      <c r="F848" s="37"/>
      <c r="G848" s="43"/>
      <c r="H848" s="329"/>
    </row>
    <row r="849" spans="1:8" ht="72" customHeight="1">
      <c r="A849" s="335"/>
      <c r="B849" s="332"/>
      <c r="C849" s="335"/>
      <c r="D849" s="335" t="s">
        <v>87</v>
      </c>
      <c r="E849" s="326" t="s">
        <v>746</v>
      </c>
      <c r="F849" s="37"/>
      <c r="G849" s="43"/>
      <c r="H849" s="329" t="s">
        <v>87</v>
      </c>
    </row>
    <row r="850" spans="1:8" ht="99" customHeight="1">
      <c r="A850" s="335"/>
      <c r="B850" s="332"/>
      <c r="C850" s="335"/>
      <c r="D850" s="335"/>
      <c r="E850" s="326" t="s">
        <v>747</v>
      </c>
      <c r="F850" s="37"/>
      <c r="G850" s="43"/>
      <c r="H850" s="329"/>
    </row>
    <row r="851" spans="1:8" ht="6" customHeight="1">
      <c r="A851" s="335"/>
      <c r="B851" s="332"/>
      <c r="C851" s="335"/>
      <c r="D851" s="335"/>
      <c r="E851" s="326"/>
      <c r="F851" s="37"/>
      <c r="G851" s="43"/>
      <c r="H851" s="329"/>
    </row>
    <row r="852" spans="1:8" ht="88.5" customHeight="1">
      <c r="A852" s="335"/>
      <c r="B852" s="332"/>
      <c r="C852" s="335"/>
      <c r="D852" s="335" t="s">
        <v>87</v>
      </c>
      <c r="E852" s="326" t="s">
        <v>748</v>
      </c>
      <c r="F852" s="37"/>
      <c r="G852" s="43"/>
      <c r="H852" s="329" t="s">
        <v>87</v>
      </c>
    </row>
    <row r="853" spans="1:8" ht="99" customHeight="1">
      <c r="A853" s="335"/>
      <c r="B853" s="332"/>
      <c r="C853" s="335"/>
      <c r="D853" s="23"/>
      <c r="E853" s="24" t="s">
        <v>749</v>
      </c>
      <c r="F853" s="37"/>
      <c r="G853" s="43"/>
      <c r="H853" s="329"/>
    </row>
    <row r="854" spans="1:8" ht="6" customHeight="1">
      <c r="A854" s="23"/>
      <c r="B854" s="26"/>
      <c r="C854" s="23"/>
      <c r="D854" s="25"/>
      <c r="E854" s="26"/>
      <c r="F854" s="33"/>
      <c r="G854" s="42"/>
      <c r="H854" s="28"/>
    </row>
    <row r="855" spans="1:8" ht="56.45" customHeight="1">
      <c r="A855" s="269">
        <v>4</v>
      </c>
      <c r="B855" s="270" t="s">
        <v>1059</v>
      </c>
      <c r="C855" s="269"/>
      <c r="D855" s="253"/>
      <c r="E855" s="251" t="s">
        <v>930</v>
      </c>
      <c r="F855" s="254"/>
      <c r="G855" s="255" t="s">
        <v>916</v>
      </c>
      <c r="H855" s="318" t="s">
        <v>934</v>
      </c>
    </row>
    <row r="856" spans="1:8" ht="15.95" customHeight="1">
      <c r="A856" s="269"/>
      <c r="B856" s="321"/>
      <c r="C856" s="253"/>
      <c r="D856" s="253"/>
      <c r="E856" s="251" t="s">
        <v>933</v>
      </c>
      <c r="F856" s="254"/>
      <c r="G856" s="255"/>
      <c r="H856" s="318"/>
    </row>
    <row r="857" spans="1:8" ht="44.1" customHeight="1">
      <c r="A857" s="269"/>
      <c r="B857" s="321" t="s">
        <v>931</v>
      </c>
      <c r="C857" s="253"/>
      <c r="D857" s="253"/>
      <c r="E857" s="251" t="s">
        <v>941</v>
      </c>
      <c r="F857" s="254"/>
      <c r="G857" s="255"/>
      <c r="H857" s="318" t="s">
        <v>943</v>
      </c>
    </row>
    <row r="858" spans="1:8" ht="69.599999999999994" customHeight="1">
      <c r="A858" s="269"/>
      <c r="B858" s="321"/>
      <c r="C858" s="253"/>
      <c r="D858" s="253"/>
      <c r="E858" s="251" t="s">
        <v>937</v>
      </c>
      <c r="F858" s="254"/>
      <c r="G858" s="255"/>
      <c r="H858" s="318"/>
    </row>
    <row r="859" spans="1:8" ht="29.1" customHeight="1">
      <c r="A859" s="269"/>
      <c r="B859" s="321"/>
      <c r="C859" s="253"/>
      <c r="D859" s="253"/>
      <c r="E859" s="251" t="s">
        <v>938</v>
      </c>
      <c r="F859" s="254"/>
      <c r="G859" s="255"/>
      <c r="H859" s="318"/>
    </row>
    <row r="860" spans="1:8" ht="41.45" customHeight="1">
      <c r="A860" s="269"/>
      <c r="B860" s="321"/>
      <c r="C860" s="253"/>
      <c r="D860" s="253"/>
      <c r="E860" s="251" t="s">
        <v>939</v>
      </c>
      <c r="F860" s="254"/>
      <c r="G860" s="255"/>
      <c r="H860" s="318"/>
    </row>
    <row r="861" spans="1:8" ht="29.45" customHeight="1">
      <c r="A861" s="269"/>
      <c r="B861" s="321"/>
      <c r="C861" s="253"/>
      <c r="D861" s="253"/>
      <c r="E861" s="251" t="s">
        <v>940</v>
      </c>
      <c r="F861" s="254"/>
      <c r="G861" s="255"/>
      <c r="H861" s="318"/>
    </row>
    <row r="862" spans="1:8" ht="6" customHeight="1">
      <c r="A862" s="269"/>
      <c r="B862" s="321"/>
      <c r="C862" s="253"/>
      <c r="D862" s="253"/>
      <c r="E862" s="251"/>
      <c r="F862" s="254"/>
      <c r="G862" s="255"/>
      <c r="H862" s="318"/>
    </row>
    <row r="863" spans="1:8" ht="20.45" customHeight="1">
      <c r="A863" s="269"/>
      <c r="B863" s="321"/>
      <c r="C863" s="253"/>
      <c r="D863" s="253"/>
      <c r="E863" s="251" t="s">
        <v>986</v>
      </c>
      <c r="F863" s="254"/>
      <c r="G863" s="255"/>
      <c r="H863" s="318"/>
    </row>
    <row r="864" spans="1:8" ht="215.25" customHeight="1">
      <c r="A864" s="269"/>
      <c r="B864" s="321"/>
      <c r="C864" s="253"/>
      <c r="D864" s="271" t="s">
        <v>987</v>
      </c>
      <c r="E864" s="272" t="s">
        <v>1324</v>
      </c>
      <c r="F864" s="254"/>
      <c r="G864" s="255"/>
      <c r="H864" s="318" t="s">
        <v>988</v>
      </c>
    </row>
    <row r="865" spans="1:8" ht="6" customHeight="1">
      <c r="A865" s="335"/>
      <c r="B865" s="326"/>
      <c r="C865" s="36"/>
      <c r="D865" s="157"/>
      <c r="E865" s="156"/>
      <c r="F865" s="37"/>
      <c r="G865" s="324"/>
      <c r="H865" s="158"/>
    </row>
    <row r="866" spans="1:8" ht="6" customHeight="1">
      <c r="A866" s="14"/>
      <c r="B866" s="31"/>
      <c r="C866" s="15"/>
      <c r="D866" s="165"/>
      <c r="E866" s="166"/>
      <c r="F866" s="30"/>
      <c r="G866" s="167"/>
      <c r="H866" s="168"/>
    </row>
    <row r="867" spans="1:8" ht="55.5" customHeight="1">
      <c r="A867" s="335">
        <v>5</v>
      </c>
      <c r="B867" s="321" t="s">
        <v>1060</v>
      </c>
      <c r="C867" s="253"/>
      <c r="D867" s="253"/>
      <c r="E867" s="251" t="s">
        <v>932</v>
      </c>
      <c r="F867" s="254"/>
      <c r="G867" s="255" t="s">
        <v>916</v>
      </c>
      <c r="H867" s="318" t="s">
        <v>936</v>
      </c>
    </row>
    <row r="868" spans="1:8" ht="6" customHeight="1">
      <c r="A868" s="335"/>
      <c r="B868" s="321"/>
      <c r="C868" s="253"/>
      <c r="D868" s="253"/>
      <c r="E868" s="251"/>
      <c r="F868" s="254"/>
      <c r="G868" s="255"/>
      <c r="H868" s="318"/>
    </row>
    <row r="869" spans="1:8" ht="15.95" customHeight="1">
      <c r="A869" s="335"/>
      <c r="B869" s="321"/>
      <c r="C869" s="253"/>
      <c r="D869" s="253"/>
      <c r="E869" s="251" t="s">
        <v>935</v>
      </c>
      <c r="F869" s="254"/>
      <c r="G869" s="255"/>
      <c r="H869" s="318"/>
    </row>
    <row r="870" spans="1:8" ht="125.25" customHeight="1">
      <c r="A870" s="335"/>
      <c r="B870" s="321"/>
      <c r="C870" s="253"/>
      <c r="D870" s="253"/>
      <c r="E870" s="251" t="s">
        <v>942</v>
      </c>
      <c r="F870" s="254"/>
      <c r="G870" s="255"/>
      <c r="H870" s="318" t="s">
        <v>944</v>
      </c>
    </row>
    <row r="871" spans="1:8" ht="20.45" customHeight="1">
      <c r="A871" s="335"/>
      <c r="B871" s="321"/>
      <c r="C871" s="253"/>
      <c r="D871" s="253"/>
      <c r="E871" s="251" t="s">
        <v>1039</v>
      </c>
      <c r="F871" s="254"/>
      <c r="G871" s="255"/>
      <c r="H871" s="318"/>
    </row>
    <row r="872" spans="1:8" ht="4.5" customHeight="1">
      <c r="A872" s="335"/>
      <c r="B872" s="321"/>
      <c r="C872" s="253"/>
      <c r="D872" s="253"/>
      <c r="E872" s="251"/>
      <c r="F872" s="254"/>
      <c r="G872" s="255"/>
      <c r="H872" s="318"/>
    </row>
    <row r="873" spans="1:8" ht="180.75" customHeight="1">
      <c r="A873" s="335"/>
      <c r="B873" s="321"/>
      <c r="C873" s="253"/>
      <c r="D873" s="271" t="s">
        <v>6</v>
      </c>
      <c r="E873" s="272" t="s">
        <v>1040</v>
      </c>
      <c r="F873" s="254"/>
      <c r="G873" s="255"/>
      <c r="H873" s="318" t="s">
        <v>989</v>
      </c>
    </row>
    <row r="874" spans="1:8" ht="6" customHeight="1">
      <c r="A874" s="335"/>
      <c r="B874" s="326"/>
      <c r="C874" s="36"/>
      <c r="D874" s="157"/>
      <c r="E874" s="156"/>
      <c r="F874" s="37"/>
      <c r="G874" s="324"/>
      <c r="H874" s="158"/>
    </row>
    <row r="875" spans="1:8" ht="83.25" customHeight="1">
      <c r="A875" s="269">
        <v>6</v>
      </c>
      <c r="B875" s="321" t="s">
        <v>287</v>
      </c>
      <c r="C875" s="253"/>
      <c r="D875" s="261"/>
      <c r="E875" s="250" t="s">
        <v>288</v>
      </c>
      <c r="F875" s="254"/>
      <c r="G875" s="255" t="s">
        <v>916</v>
      </c>
      <c r="H875" s="318" t="s">
        <v>1325</v>
      </c>
    </row>
    <row r="876" spans="1:8" ht="5.0999999999999996" customHeight="1">
      <c r="A876" s="269"/>
      <c r="B876" s="321"/>
      <c r="C876" s="273"/>
      <c r="D876" s="253"/>
      <c r="E876" s="252"/>
      <c r="F876" s="254"/>
      <c r="G876" s="257"/>
      <c r="H876" s="318"/>
    </row>
    <row r="877" spans="1:8" ht="151.5" customHeight="1">
      <c r="A877" s="269"/>
      <c r="B877" s="321"/>
      <c r="C877" s="269"/>
      <c r="D877" s="274" t="s">
        <v>281</v>
      </c>
      <c r="E877" s="321" t="s">
        <v>289</v>
      </c>
      <c r="F877" s="254"/>
      <c r="G877" s="257"/>
      <c r="H877" s="318" t="s">
        <v>1326</v>
      </c>
    </row>
    <row r="878" spans="1:8" ht="6" customHeight="1">
      <c r="A878" s="335"/>
      <c r="B878" s="326"/>
      <c r="C878" s="335"/>
      <c r="D878" s="49"/>
      <c r="E878" s="24"/>
      <c r="F878" s="37"/>
      <c r="G878" s="43"/>
      <c r="H878" s="329"/>
    </row>
    <row r="879" spans="1:8" ht="6" customHeight="1">
      <c r="A879" s="23"/>
      <c r="B879" s="24"/>
      <c r="C879" s="23"/>
      <c r="D879" s="26"/>
      <c r="E879" s="26"/>
      <c r="F879" s="33"/>
      <c r="G879" s="42"/>
      <c r="H879" s="28"/>
    </row>
    <row r="880" spans="1:8" ht="6" customHeight="1">
      <c r="A880" s="163"/>
      <c r="B880" s="31"/>
      <c r="C880" s="14"/>
      <c r="D880" s="13"/>
      <c r="E880" s="13"/>
      <c r="F880" s="30"/>
      <c r="G880" s="52"/>
      <c r="H880" s="39"/>
    </row>
    <row r="881" spans="1:11" ht="6" customHeight="1">
      <c r="A881" s="335"/>
      <c r="B881" s="326"/>
      <c r="C881" s="36"/>
      <c r="D881" s="49"/>
      <c r="E881" s="24"/>
      <c r="F881" s="37"/>
      <c r="G881" s="43"/>
      <c r="H881" s="329"/>
    </row>
    <row r="882" spans="1:11" ht="6" customHeight="1">
      <c r="A882" s="23"/>
      <c r="B882" s="24"/>
      <c r="C882" s="23"/>
      <c r="D882" s="25"/>
      <c r="E882" s="26"/>
      <c r="F882" s="33"/>
      <c r="G882" s="42"/>
      <c r="H882" s="28"/>
    </row>
    <row r="883" spans="1:11" ht="6" customHeight="1">
      <c r="A883" s="14"/>
      <c r="B883" s="31"/>
      <c r="C883" s="14"/>
      <c r="D883" s="15"/>
      <c r="E883" s="13"/>
      <c r="F883" s="30"/>
      <c r="G883" s="52"/>
      <c r="H883" s="39"/>
    </row>
    <row r="884" spans="1:11" ht="70.5" customHeight="1">
      <c r="A884" s="269">
        <v>8</v>
      </c>
      <c r="B884" s="326" t="s">
        <v>290</v>
      </c>
      <c r="C884" s="335"/>
      <c r="D884" s="36"/>
      <c r="E884" s="332" t="s">
        <v>291</v>
      </c>
      <c r="F884" s="37"/>
      <c r="G884" s="324" t="s">
        <v>916</v>
      </c>
      <c r="H884" s="318" t="s">
        <v>1327</v>
      </c>
    </row>
    <row r="885" spans="1:11" ht="71.25" customHeight="1">
      <c r="A885" s="335"/>
      <c r="B885" s="326"/>
      <c r="C885" s="335"/>
      <c r="D885" s="36"/>
      <c r="E885" s="332" t="s">
        <v>718</v>
      </c>
      <c r="F885" s="37"/>
      <c r="G885" s="43"/>
      <c r="H885" s="318"/>
      <c r="K885" s="333"/>
    </row>
    <row r="886" spans="1:11" ht="6" customHeight="1">
      <c r="A886" s="335"/>
      <c r="B886" s="326"/>
      <c r="C886" s="335"/>
      <c r="D886" s="36"/>
      <c r="E886" s="332"/>
      <c r="F886" s="37"/>
      <c r="G886" s="43"/>
      <c r="H886" s="318"/>
      <c r="K886" s="333"/>
    </row>
    <row r="887" spans="1:11" ht="6" customHeight="1">
      <c r="A887" s="335"/>
      <c r="B887" s="326"/>
      <c r="C887" s="45"/>
      <c r="D887" s="14"/>
      <c r="E887" s="31"/>
      <c r="F887" s="45"/>
      <c r="G887" s="46"/>
      <c r="H887" s="318"/>
      <c r="K887" s="333"/>
    </row>
    <row r="888" spans="1:11" ht="150" customHeight="1">
      <c r="A888" s="335"/>
      <c r="B888" s="326"/>
      <c r="C888" s="36"/>
      <c r="D888" s="335" t="s">
        <v>36</v>
      </c>
      <c r="E888" s="326" t="s">
        <v>527</v>
      </c>
      <c r="F888" s="37"/>
      <c r="G888" s="46"/>
      <c r="H888" s="318" t="s">
        <v>1328</v>
      </c>
      <c r="K888" s="333"/>
    </row>
    <row r="889" spans="1:11" ht="111.75" customHeight="1">
      <c r="A889" s="335"/>
      <c r="B889" s="326"/>
      <c r="C889" s="36"/>
      <c r="D889" s="335"/>
      <c r="E889" s="326" t="s">
        <v>528</v>
      </c>
      <c r="F889" s="37"/>
      <c r="G889" s="43"/>
      <c r="H889" s="329"/>
      <c r="K889" s="333"/>
    </row>
    <row r="890" spans="1:11" ht="70.5" customHeight="1">
      <c r="A890" s="335"/>
      <c r="B890" s="332"/>
      <c r="C890" s="335"/>
      <c r="D890" s="335"/>
      <c r="E890" s="326" t="s">
        <v>85</v>
      </c>
      <c r="F890" s="37"/>
      <c r="G890" s="43"/>
      <c r="H890" s="329"/>
      <c r="K890" s="333"/>
    </row>
    <row r="891" spans="1:11" ht="6" customHeight="1">
      <c r="A891" s="335"/>
      <c r="B891" s="332"/>
      <c r="C891" s="335"/>
      <c r="D891" s="335"/>
      <c r="E891" s="326"/>
      <c r="F891" s="37"/>
      <c r="G891" s="43"/>
      <c r="H891" s="329"/>
      <c r="K891" s="333"/>
    </row>
    <row r="892" spans="1:11" ht="6" customHeight="1">
      <c r="A892" s="335"/>
      <c r="B892" s="332"/>
      <c r="C892" s="335"/>
      <c r="D892" s="14"/>
      <c r="E892" s="31"/>
      <c r="F892" s="37"/>
      <c r="G892" s="43"/>
      <c r="H892" s="329"/>
      <c r="K892" s="333"/>
    </row>
    <row r="893" spans="1:11" ht="71.25" customHeight="1">
      <c r="A893" s="335"/>
      <c r="B893" s="326"/>
      <c r="C893" s="335"/>
      <c r="D893" s="335" t="s">
        <v>36</v>
      </c>
      <c r="E893" s="326" t="s">
        <v>292</v>
      </c>
      <c r="F893" s="37"/>
      <c r="G893" s="43"/>
      <c r="H893" s="318" t="s">
        <v>1328</v>
      </c>
      <c r="K893" s="333"/>
    </row>
    <row r="894" spans="1:11" ht="6" customHeight="1">
      <c r="A894" s="335"/>
      <c r="B894" s="332"/>
      <c r="C894" s="335"/>
      <c r="D894" s="23"/>
      <c r="E894" s="24"/>
      <c r="F894" s="37"/>
      <c r="G894" s="43"/>
      <c r="H894" s="329"/>
      <c r="K894" s="333"/>
    </row>
    <row r="895" spans="1:11" ht="6" customHeight="1">
      <c r="A895" s="335"/>
      <c r="B895" s="332"/>
      <c r="C895" s="335"/>
      <c r="D895" s="14"/>
      <c r="E895" s="31"/>
      <c r="F895" s="37"/>
      <c r="G895" s="43"/>
      <c r="H895" s="329"/>
      <c r="K895" s="333"/>
    </row>
    <row r="896" spans="1:11" ht="55.5" customHeight="1">
      <c r="A896" s="335"/>
      <c r="B896" s="326"/>
      <c r="C896" s="335"/>
      <c r="D896" s="335" t="s">
        <v>36</v>
      </c>
      <c r="E896" s="326" t="s">
        <v>644</v>
      </c>
      <c r="F896" s="37"/>
      <c r="G896" s="43"/>
      <c r="H896" s="329" t="s">
        <v>293</v>
      </c>
      <c r="K896" s="333"/>
    </row>
    <row r="897" spans="1:11" ht="6" customHeight="1">
      <c r="A897" s="335"/>
      <c r="B897" s="332"/>
      <c r="C897" s="335"/>
      <c r="D897" s="23"/>
      <c r="E897" s="24"/>
      <c r="F897" s="37"/>
      <c r="G897" s="43"/>
      <c r="H897" s="329"/>
      <c r="K897" s="333"/>
    </row>
    <row r="898" spans="1:11" ht="6" customHeight="1">
      <c r="A898" s="23"/>
      <c r="B898" s="26"/>
      <c r="C898" s="23"/>
      <c r="D898" s="25"/>
      <c r="E898" s="26"/>
      <c r="F898" s="33"/>
      <c r="G898" s="42"/>
      <c r="H898" s="28"/>
      <c r="K898" s="333"/>
    </row>
    <row r="899" spans="1:11" ht="6" customHeight="1">
      <c r="A899" s="14"/>
      <c r="B899" s="13"/>
      <c r="C899" s="14"/>
      <c r="D899" s="15"/>
      <c r="E899" s="13"/>
      <c r="F899" s="30"/>
      <c r="G899" s="52"/>
      <c r="H899" s="17"/>
    </row>
    <row r="900" spans="1:11" ht="42" customHeight="1">
      <c r="A900" s="276">
        <v>9</v>
      </c>
      <c r="B900" s="275" t="s">
        <v>294</v>
      </c>
      <c r="C900" s="276"/>
      <c r="D900" s="277"/>
      <c r="E900" s="278" t="s">
        <v>742</v>
      </c>
      <c r="F900" s="279"/>
      <c r="G900" s="280" t="s">
        <v>916</v>
      </c>
      <c r="H900" s="281" t="s">
        <v>1329</v>
      </c>
    </row>
    <row r="901" spans="1:11" ht="72.75" customHeight="1">
      <c r="A901" s="57"/>
      <c r="B901" s="59"/>
      <c r="C901" s="57"/>
      <c r="D901" s="58"/>
      <c r="E901" s="59" t="s">
        <v>770</v>
      </c>
      <c r="F901" s="60"/>
      <c r="G901" s="155"/>
      <c r="H901" s="320"/>
    </row>
    <row r="902" spans="1:11" ht="6" customHeight="1">
      <c r="A902" s="23"/>
      <c r="B902" s="26"/>
      <c r="C902" s="23"/>
      <c r="D902" s="25"/>
      <c r="E902" s="26"/>
      <c r="F902" s="33"/>
      <c r="G902" s="42"/>
      <c r="H902" s="28"/>
      <c r="K902" s="333"/>
    </row>
    <row r="903" spans="1:11" ht="6" customHeight="1">
      <c r="A903" s="160"/>
      <c r="B903" s="332"/>
      <c r="C903" s="335"/>
      <c r="D903" s="36"/>
      <c r="E903" s="332"/>
      <c r="F903" s="37"/>
      <c r="G903" s="43"/>
      <c r="H903" s="45"/>
    </row>
    <row r="904" spans="1:11" ht="80.45" customHeight="1">
      <c r="A904" s="276">
        <v>10</v>
      </c>
      <c r="B904" s="275" t="s">
        <v>925</v>
      </c>
      <c r="C904" s="276"/>
      <c r="D904" s="277"/>
      <c r="E904" s="278" t="s">
        <v>1330</v>
      </c>
      <c r="F904" s="279"/>
      <c r="G904" s="280" t="s">
        <v>916</v>
      </c>
      <c r="H904" s="281" t="s">
        <v>1331</v>
      </c>
    </row>
    <row r="905" spans="1:11" ht="172.5" customHeight="1">
      <c r="A905" s="276"/>
      <c r="B905" s="275"/>
      <c r="C905" s="276"/>
      <c r="D905" s="277"/>
      <c r="E905" s="278" t="s">
        <v>1065</v>
      </c>
      <c r="F905" s="279"/>
      <c r="G905" s="282"/>
      <c r="H905" s="281"/>
    </row>
    <row r="906" spans="1:11" ht="18.75" customHeight="1">
      <c r="A906" s="57"/>
      <c r="B906" s="331"/>
      <c r="C906" s="57"/>
      <c r="D906" s="58"/>
      <c r="E906" s="59" t="s">
        <v>295</v>
      </c>
      <c r="F906" s="60"/>
      <c r="G906" s="113"/>
      <c r="H906" s="320"/>
      <c r="K906" s="333"/>
    </row>
    <row r="907" spans="1:11" ht="45" customHeight="1">
      <c r="A907" s="57"/>
      <c r="B907" s="331"/>
      <c r="C907" s="57"/>
      <c r="D907" s="58"/>
      <c r="E907" s="59" t="s">
        <v>296</v>
      </c>
      <c r="F907" s="60"/>
      <c r="G907" s="87"/>
      <c r="H907" s="320"/>
      <c r="K907" s="333"/>
    </row>
    <row r="908" spans="1:11" ht="6" customHeight="1">
      <c r="A908" s="57"/>
      <c r="B908" s="59"/>
      <c r="C908" s="57"/>
      <c r="D908" s="61"/>
      <c r="E908" s="62"/>
      <c r="F908" s="60"/>
      <c r="G908" s="113"/>
      <c r="H908" s="320"/>
    </row>
    <row r="909" spans="1:11" ht="191.25" customHeight="1">
      <c r="A909" s="57"/>
      <c r="B909" s="59"/>
      <c r="C909" s="57"/>
      <c r="D909" s="57" t="s">
        <v>36</v>
      </c>
      <c r="E909" s="331" t="s">
        <v>297</v>
      </c>
      <c r="F909" s="60"/>
      <c r="G909" s="113"/>
      <c r="H909" s="281" t="s">
        <v>1332</v>
      </c>
    </row>
    <row r="910" spans="1:11" ht="6" customHeight="1">
      <c r="A910" s="57"/>
      <c r="B910" s="59"/>
      <c r="C910" s="57"/>
      <c r="D910" s="64"/>
      <c r="E910" s="65"/>
      <c r="F910" s="60"/>
      <c r="G910" s="113"/>
      <c r="H910" s="281"/>
    </row>
    <row r="911" spans="1:11" ht="6" customHeight="1">
      <c r="A911" s="57"/>
      <c r="B911" s="59"/>
      <c r="C911" s="57"/>
      <c r="D911" s="61"/>
      <c r="E911" s="62"/>
      <c r="F911" s="60"/>
      <c r="G911" s="113"/>
      <c r="H911" s="281"/>
    </row>
    <row r="912" spans="1:11" ht="124.5" customHeight="1">
      <c r="A912" s="57"/>
      <c r="B912" s="59"/>
      <c r="C912" s="57"/>
      <c r="D912" s="57" t="s">
        <v>36</v>
      </c>
      <c r="E912" s="331" t="s">
        <v>298</v>
      </c>
      <c r="F912" s="60"/>
      <c r="G912" s="113"/>
      <c r="H912" s="281" t="s">
        <v>1333</v>
      </c>
    </row>
    <row r="913" spans="1:9" ht="6" customHeight="1">
      <c r="A913" s="57"/>
      <c r="B913" s="59"/>
      <c r="C913" s="57"/>
      <c r="D913" s="64"/>
      <c r="E913" s="65"/>
      <c r="F913" s="60"/>
      <c r="G913" s="113"/>
      <c r="H913" s="320"/>
    </row>
    <row r="914" spans="1:9" ht="6" customHeight="1">
      <c r="A914" s="57"/>
      <c r="B914" s="59"/>
      <c r="C914" s="57"/>
      <c r="D914" s="61"/>
      <c r="E914" s="62"/>
      <c r="F914" s="60"/>
      <c r="G914" s="113"/>
      <c r="H914" s="320"/>
    </row>
    <row r="915" spans="1:9" ht="42.75" customHeight="1">
      <c r="A915" s="276"/>
      <c r="B915" s="278"/>
      <c r="C915" s="276"/>
      <c r="D915" s="276" t="s">
        <v>36</v>
      </c>
      <c r="E915" s="275" t="s">
        <v>299</v>
      </c>
      <c r="F915" s="279"/>
      <c r="G915" s="283"/>
      <c r="H915" s="281" t="s">
        <v>1334</v>
      </c>
    </row>
    <row r="916" spans="1:9" ht="6" customHeight="1">
      <c r="A916" s="276"/>
      <c r="B916" s="278"/>
      <c r="C916" s="276"/>
      <c r="D916" s="284"/>
      <c r="E916" s="285"/>
      <c r="F916" s="279"/>
      <c r="G916" s="283"/>
      <c r="H916" s="281"/>
    </row>
    <row r="917" spans="1:9" ht="6" customHeight="1">
      <c r="A917" s="284"/>
      <c r="B917" s="286"/>
      <c r="C917" s="284"/>
      <c r="D917" s="287"/>
      <c r="E917" s="288"/>
      <c r="F917" s="289"/>
      <c r="G917" s="290"/>
      <c r="H917" s="291"/>
    </row>
    <row r="918" spans="1:9" ht="6" customHeight="1">
      <c r="A918" s="269"/>
      <c r="B918" s="251"/>
      <c r="C918" s="269"/>
      <c r="D918" s="253"/>
      <c r="E918" s="251"/>
      <c r="F918" s="254"/>
      <c r="G918" s="257"/>
      <c r="H918" s="318"/>
    </row>
    <row r="919" spans="1:9" ht="56.25" customHeight="1">
      <c r="A919" s="269">
        <v>11</v>
      </c>
      <c r="B919" s="566" t="s">
        <v>300</v>
      </c>
      <c r="C919" s="269"/>
      <c r="D919" s="253"/>
      <c r="E919" s="251" t="s">
        <v>1335</v>
      </c>
      <c r="F919" s="254"/>
      <c r="G919" s="255" t="s">
        <v>916</v>
      </c>
      <c r="H919" s="318" t="s">
        <v>1336</v>
      </c>
    </row>
    <row r="920" spans="1:9" ht="6" customHeight="1">
      <c r="A920" s="269"/>
      <c r="B920" s="566"/>
      <c r="C920" s="269"/>
      <c r="D920" s="253"/>
      <c r="E920" s="251"/>
      <c r="F920" s="254"/>
      <c r="G920" s="259"/>
      <c r="H920" s="318"/>
    </row>
    <row r="921" spans="1:9" ht="6" customHeight="1">
      <c r="A921" s="269"/>
      <c r="B921" s="567"/>
      <c r="C921" s="269"/>
      <c r="D921" s="256"/>
      <c r="E921" s="252"/>
      <c r="F921" s="254"/>
      <c r="G921" s="257"/>
      <c r="H921" s="318"/>
    </row>
    <row r="922" spans="1:9" ht="6" customHeight="1">
      <c r="A922" s="335"/>
      <c r="B922" s="332"/>
      <c r="C922" s="335"/>
      <c r="D922" s="23"/>
      <c r="E922" s="24"/>
      <c r="F922" s="37"/>
      <c r="G922" s="43"/>
      <c r="H922" s="329"/>
      <c r="I922" s="333"/>
    </row>
    <row r="923" spans="1:9" ht="6" customHeight="1">
      <c r="A923" s="23"/>
      <c r="B923" s="24"/>
      <c r="C923" s="23"/>
      <c r="D923" s="25"/>
      <c r="E923" s="26"/>
      <c r="F923" s="33"/>
      <c r="G923" s="42"/>
      <c r="H923" s="28"/>
    </row>
    <row r="924" spans="1:9" ht="6" customHeight="1">
      <c r="A924" s="335"/>
      <c r="B924" s="332"/>
      <c r="C924" s="335"/>
      <c r="D924" s="36"/>
      <c r="E924" s="332"/>
      <c r="F924" s="37"/>
      <c r="G924" s="43"/>
      <c r="H924" s="329"/>
    </row>
    <row r="925" spans="1:9" ht="148.5" customHeight="1">
      <c r="A925" s="269">
        <v>12</v>
      </c>
      <c r="B925" s="251" t="s">
        <v>301</v>
      </c>
      <c r="C925" s="269"/>
      <c r="D925" s="253"/>
      <c r="E925" s="251" t="s">
        <v>1337</v>
      </c>
      <c r="F925" s="254"/>
      <c r="G925" s="259"/>
      <c r="H925" s="318" t="s">
        <v>1338</v>
      </c>
    </row>
    <row r="926" spans="1:9" ht="27.75" customHeight="1">
      <c r="A926" s="335"/>
      <c r="B926" s="332"/>
      <c r="C926" s="335"/>
      <c r="D926" s="36"/>
      <c r="E926" s="332" t="s">
        <v>529</v>
      </c>
      <c r="F926" s="37"/>
      <c r="G926" s="324" t="s">
        <v>916</v>
      </c>
      <c r="H926" s="329"/>
    </row>
    <row r="927" spans="1:9" ht="27" customHeight="1">
      <c r="A927" s="335"/>
      <c r="B927" s="332"/>
      <c r="C927" s="335"/>
      <c r="D927" s="36"/>
      <c r="E927" s="332" t="s">
        <v>530</v>
      </c>
      <c r="F927" s="37"/>
      <c r="G927" s="324" t="s">
        <v>916</v>
      </c>
      <c r="H927" s="329"/>
    </row>
    <row r="928" spans="1:9" ht="18" customHeight="1">
      <c r="A928" s="335"/>
      <c r="B928" s="332"/>
      <c r="C928" s="335"/>
      <c r="D928" s="36"/>
      <c r="E928" s="292" t="s">
        <v>295</v>
      </c>
      <c r="F928" s="254"/>
      <c r="G928" s="257"/>
      <c r="H928" s="562" t="s">
        <v>1339</v>
      </c>
    </row>
    <row r="929" spans="1:8" ht="6" customHeight="1">
      <c r="A929" s="335"/>
      <c r="B929" s="332"/>
      <c r="C929" s="335"/>
      <c r="D929" s="121"/>
      <c r="E929" s="292"/>
      <c r="F929" s="254"/>
      <c r="G929" s="257"/>
      <c r="H929" s="562"/>
    </row>
    <row r="930" spans="1:8" ht="20.25" customHeight="1">
      <c r="A930" s="335"/>
      <c r="B930" s="332"/>
      <c r="C930" s="335"/>
      <c r="D930" s="121" t="s">
        <v>76</v>
      </c>
      <c r="E930" s="292" t="s">
        <v>302</v>
      </c>
      <c r="F930" s="254"/>
      <c r="G930" s="257"/>
      <c r="H930" s="562"/>
    </row>
    <row r="931" spans="1:8" ht="30.75" customHeight="1">
      <c r="A931" s="335"/>
      <c r="B931" s="332"/>
      <c r="C931" s="335"/>
      <c r="D931" s="121"/>
      <c r="E931" s="251" t="s">
        <v>1340</v>
      </c>
      <c r="F931" s="254"/>
      <c r="G931" s="257"/>
      <c r="H931" s="562"/>
    </row>
    <row r="932" spans="1:8" ht="30.75" customHeight="1">
      <c r="A932" s="335"/>
      <c r="B932" s="332"/>
      <c r="C932" s="335"/>
      <c r="D932" s="121"/>
      <c r="E932" s="251" t="s">
        <v>945</v>
      </c>
      <c r="F932" s="254"/>
      <c r="G932" s="257"/>
      <c r="H932" s="562"/>
    </row>
    <row r="933" spans="1:8" ht="20.25" customHeight="1">
      <c r="A933" s="335"/>
      <c r="B933" s="332"/>
      <c r="C933" s="335"/>
      <c r="D933" s="121" t="s">
        <v>77</v>
      </c>
      <c r="E933" s="292" t="s">
        <v>303</v>
      </c>
      <c r="F933" s="254"/>
      <c r="G933" s="257"/>
      <c r="H933" s="562"/>
    </row>
    <row r="934" spans="1:8" ht="17.25" customHeight="1">
      <c r="A934" s="335"/>
      <c r="B934" s="332"/>
      <c r="C934" s="335"/>
      <c r="D934" s="121"/>
      <c r="E934" s="251" t="s">
        <v>531</v>
      </c>
      <c r="F934" s="254"/>
      <c r="G934" s="257"/>
      <c r="H934" s="562"/>
    </row>
    <row r="935" spans="1:8" ht="320.25" customHeight="1">
      <c r="A935" s="335"/>
      <c r="B935" s="332"/>
      <c r="C935" s="335"/>
      <c r="D935" s="121"/>
      <c r="E935" s="251" t="s">
        <v>946</v>
      </c>
      <c r="F935" s="37"/>
      <c r="G935" s="43"/>
      <c r="H935" s="77"/>
    </row>
    <row r="936" spans="1:8" ht="141" customHeight="1">
      <c r="A936" s="335"/>
      <c r="B936" s="11"/>
      <c r="C936" s="335"/>
      <c r="D936" s="121"/>
      <c r="E936" s="251" t="s">
        <v>1341</v>
      </c>
      <c r="F936" s="37"/>
      <c r="G936" s="43"/>
      <c r="H936" s="77"/>
    </row>
    <row r="937" spans="1:8" ht="120.75" customHeight="1">
      <c r="A937" s="335"/>
      <c r="B937" s="332"/>
      <c r="C937" s="335"/>
      <c r="D937" s="121"/>
      <c r="E937" s="251" t="s">
        <v>978</v>
      </c>
      <c r="F937" s="37"/>
      <c r="G937" s="43"/>
      <c r="H937" s="77"/>
    </row>
    <row r="938" spans="1:8" ht="6" customHeight="1">
      <c r="A938" s="335"/>
      <c r="B938" s="332"/>
      <c r="C938" s="335"/>
      <c r="D938" s="121"/>
      <c r="E938" s="332"/>
      <c r="F938" s="37"/>
      <c r="G938" s="43"/>
      <c r="H938" s="77"/>
    </row>
    <row r="939" spans="1:8" ht="6" customHeight="1">
      <c r="A939" s="335"/>
      <c r="B939" s="332"/>
      <c r="C939" s="335"/>
      <c r="D939" s="121"/>
      <c r="E939" s="40"/>
      <c r="F939" s="37"/>
      <c r="G939" s="43"/>
      <c r="H939" s="77"/>
    </row>
    <row r="940" spans="1:8" ht="19.5" customHeight="1">
      <c r="A940" s="335"/>
      <c r="B940" s="326"/>
      <c r="C940" s="335"/>
      <c r="D940" s="121" t="s">
        <v>76</v>
      </c>
      <c r="E940" s="40" t="s">
        <v>304</v>
      </c>
      <c r="F940" s="37"/>
      <c r="G940" s="43"/>
      <c r="H940" s="562" t="s">
        <v>1342</v>
      </c>
    </row>
    <row r="941" spans="1:8" ht="6" customHeight="1">
      <c r="A941" s="335"/>
      <c r="B941" s="326"/>
      <c r="C941" s="335"/>
      <c r="D941" s="75"/>
      <c r="E941" s="76"/>
      <c r="F941" s="37"/>
      <c r="G941" s="43"/>
      <c r="H941" s="562"/>
    </row>
    <row r="942" spans="1:8" ht="123.75" customHeight="1">
      <c r="A942" s="335"/>
      <c r="B942" s="326"/>
      <c r="C942" s="335"/>
      <c r="D942" s="335" t="s">
        <v>36</v>
      </c>
      <c r="E942" s="326" t="s">
        <v>532</v>
      </c>
      <c r="F942" s="37"/>
      <c r="G942" s="43"/>
      <c r="H942" s="562"/>
    </row>
    <row r="943" spans="1:8" ht="58.5" customHeight="1">
      <c r="A943" s="335"/>
      <c r="B943" s="332"/>
      <c r="C943" s="335"/>
      <c r="D943" s="335"/>
      <c r="E943" s="326" t="s">
        <v>533</v>
      </c>
      <c r="F943" s="37"/>
      <c r="G943" s="43"/>
      <c r="H943" s="316"/>
    </row>
    <row r="944" spans="1:8" ht="45" customHeight="1">
      <c r="A944" s="335"/>
      <c r="B944" s="332"/>
      <c r="C944" s="335"/>
      <c r="D944" s="269"/>
      <c r="E944" s="321" t="s">
        <v>990</v>
      </c>
      <c r="F944" s="254"/>
      <c r="G944" s="257"/>
      <c r="H944" s="317"/>
    </row>
    <row r="945" spans="1:8" ht="45" customHeight="1">
      <c r="A945" s="335"/>
      <c r="B945" s="332"/>
      <c r="C945" s="335"/>
      <c r="D945" s="293"/>
      <c r="E945" s="321" t="s">
        <v>1343</v>
      </c>
      <c r="F945" s="254"/>
      <c r="G945" s="257"/>
      <c r="H945" s="317"/>
    </row>
    <row r="946" spans="1:8" ht="125.25" customHeight="1">
      <c r="A946" s="335"/>
      <c r="B946" s="332"/>
      <c r="C946" s="335"/>
      <c r="D946" s="260" t="s">
        <v>36</v>
      </c>
      <c r="E946" s="249" t="s">
        <v>1016</v>
      </c>
      <c r="F946" s="254"/>
      <c r="G946" s="257"/>
      <c r="H946" s="317" t="s">
        <v>1017</v>
      </c>
    </row>
    <row r="947" spans="1:8" ht="19.5" customHeight="1">
      <c r="A947" s="335"/>
      <c r="B947" s="332"/>
      <c r="C947" s="335"/>
      <c r="D947" s="122" t="s">
        <v>77</v>
      </c>
      <c r="E947" s="294" t="s">
        <v>305</v>
      </c>
      <c r="F947" s="254"/>
      <c r="G947" s="257"/>
      <c r="H947" s="563" t="s">
        <v>1342</v>
      </c>
    </row>
    <row r="948" spans="1:8" ht="6" customHeight="1">
      <c r="A948" s="335"/>
      <c r="B948" s="332"/>
      <c r="C948" s="335"/>
      <c r="D948" s="75"/>
      <c r="E948" s="295"/>
      <c r="F948" s="254"/>
      <c r="G948" s="257"/>
      <c r="H948" s="563"/>
    </row>
    <row r="949" spans="1:8" ht="97.5" customHeight="1">
      <c r="A949" s="335"/>
      <c r="B949" s="332"/>
      <c r="C949" s="335"/>
      <c r="D949" s="335" t="s">
        <v>36</v>
      </c>
      <c r="E949" s="321" t="s">
        <v>1344</v>
      </c>
      <c r="F949" s="254"/>
      <c r="G949" s="257"/>
      <c r="H949" s="563"/>
    </row>
    <row r="950" spans="1:8" ht="82.5" customHeight="1">
      <c r="A950" s="335"/>
      <c r="B950" s="332"/>
      <c r="C950" s="335"/>
      <c r="D950" s="335"/>
      <c r="E950" s="326" t="s">
        <v>534</v>
      </c>
      <c r="F950" s="37"/>
      <c r="G950" s="43"/>
      <c r="H950" s="329"/>
    </row>
    <row r="951" spans="1:8" ht="132.94999999999999" customHeight="1">
      <c r="A951" s="335"/>
      <c r="B951" s="332"/>
      <c r="C951" s="335"/>
      <c r="D951" s="335"/>
      <c r="E951" s="321" t="s">
        <v>1345</v>
      </c>
      <c r="F951" s="37"/>
      <c r="G951" s="43"/>
      <c r="H951" s="329"/>
    </row>
    <row r="952" spans="1:8" ht="81.75" customHeight="1">
      <c r="A952" s="335"/>
      <c r="B952" s="332"/>
      <c r="C952" s="335"/>
      <c r="D952" s="335"/>
      <c r="E952" s="326" t="s">
        <v>645</v>
      </c>
      <c r="F952" s="37"/>
      <c r="G952" s="43"/>
      <c r="H952" s="329"/>
    </row>
    <row r="953" spans="1:8" ht="57.75" customHeight="1">
      <c r="A953" s="335"/>
      <c r="B953" s="332"/>
      <c r="C953" s="335"/>
      <c r="D953" s="335"/>
      <c r="E953" s="326" t="s">
        <v>646</v>
      </c>
      <c r="F953" s="37"/>
      <c r="G953" s="43"/>
      <c r="H953" s="329"/>
    </row>
    <row r="954" spans="1:8" ht="132.6" customHeight="1">
      <c r="A954" s="335"/>
      <c r="B954" s="332"/>
      <c r="C954" s="335"/>
      <c r="D954" s="335"/>
      <c r="E954" s="319" t="s">
        <v>647</v>
      </c>
      <c r="F954" s="37"/>
      <c r="G954" s="43"/>
      <c r="H954" s="329"/>
    </row>
    <row r="955" spans="1:8" ht="171" customHeight="1">
      <c r="A955" s="335"/>
      <c r="B955" s="332"/>
      <c r="C955" s="335"/>
      <c r="D955" s="335"/>
      <c r="E955" s="296" t="s">
        <v>1346</v>
      </c>
      <c r="F955" s="37"/>
      <c r="G955" s="43"/>
      <c r="H955" s="329"/>
    </row>
    <row r="956" spans="1:8" ht="6" hidden="1" customHeight="1">
      <c r="A956" s="335"/>
      <c r="B956" s="332"/>
      <c r="C956" s="335"/>
      <c r="D956" s="36"/>
      <c r="E956" s="336"/>
      <c r="F956" s="37"/>
      <c r="G956" s="43"/>
      <c r="H956" s="329"/>
    </row>
    <row r="957" spans="1:8" ht="9.75" customHeight="1">
      <c r="A957" s="335"/>
      <c r="B957" s="332"/>
      <c r="C957" s="335"/>
      <c r="D957" s="25"/>
      <c r="E957" s="164"/>
      <c r="F957" s="37"/>
      <c r="G957" s="43"/>
      <c r="H957" s="329"/>
    </row>
    <row r="958" spans="1:8" ht="121.5" customHeight="1">
      <c r="A958" s="335"/>
      <c r="B958" s="319"/>
      <c r="C958" s="335"/>
      <c r="D958" s="335"/>
      <c r="E958" s="326" t="s">
        <v>648</v>
      </c>
      <c r="F958" s="37"/>
      <c r="G958" s="43"/>
      <c r="H958" s="329"/>
    </row>
    <row r="959" spans="1:8" ht="217.5" customHeight="1">
      <c r="A959" s="335"/>
      <c r="B959" s="11"/>
      <c r="C959" s="335"/>
      <c r="D959" s="335"/>
      <c r="E959" s="321" t="s">
        <v>1347</v>
      </c>
      <c r="F959" s="37"/>
      <c r="G959" s="43"/>
      <c r="H959" s="329"/>
    </row>
    <row r="960" spans="1:8" ht="6" customHeight="1">
      <c r="A960" s="335"/>
      <c r="B960" s="336"/>
      <c r="C960" s="335"/>
      <c r="D960" s="23"/>
      <c r="E960" s="24"/>
      <c r="F960" s="37"/>
      <c r="G960" s="43"/>
      <c r="H960" s="329"/>
    </row>
    <row r="961" spans="1:8" ht="6" customHeight="1">
      <c r="A961" s="118"/>
      <c r="B961" s="332"/>
      <c r="C961" s="335"/>
      <c r="D961" s="36"/>
      <c r="E961" s="332"/>
      <c r="F961" s="37"/>
      <c r="G961" s="43"/>
      <c r="H961" s="329"/>
    </row>
    <row r="962" spans="1:8" ht="143.25" customHeight="1">
      <c r="A962" s="118"/>
      <c r="B962" s="332"/>
      <c r="C962" s="335"/>
      <c r="D962" s="157" t="s">
        <v>1018</v>
      </c>
      <c r="E962" s="251" t="s">
        <v>1021</v>
      </c>
      <c r="F962" s="254"/>
      <c r="G962" s="257"/>
      <c r="H962" s="318" t="s">
        <v>1020</v>
      </c>
    </row>
    <row r="963" spans="1:8" ht="101.25" customHeight="1">
      <c r="A963" s="118"/>
      <c r="B963" s="332"/>
      <c r="C963" s="335"/>
      <c r="D963" s="36"/>
      <c r="E963" s="251" t="s">
        <v>1022</v>
      </c>
      <c r="F963" s="254"/>
      <c r="G963" s="257"/>
      <c r="H963" s="318"/>
    </row>
    <row r="964" spans="1:8" ht="44.45" customHeight="1">
      <c r="A964" s="118"/>
      <c r="B964" s="332"/>
      <c r="C964" s="335"/>
      <c r="D964" s="253"/>
      <c r="E964" s="251" t="s">
        <v>1023</v>
      </c>
      <c r="F964" s="37"/>
      <c r="G964" s="43"/>
      <c r="H964" s="158"/>
    </row>
    <row r="965" spans="1:8" ht="95.45" customHeight="1">
      <c r="A965" s="118"/>
      <c r="B965" s="332"/>
      <c r="C965" s="335"/>
      <c r="D965" s="253"/>
      <c r="E965" s="251" t="s">
        <v>1024</v>
      </c>
      <c r="F965" s="37"/>
      <c r="G965" s="43"/>
      <c r="H965" s="158"/>
    </row>
    <row r="966" spans="1:8" ht="29.1" customHeight="1">
      <c r="A966" s="118"/>
      <c r="B966" s="332"/>
      <c r="C966" s="335"/>
      <c r="D966" s="253"/>
      <c r="E966" s="251" t="s">
        <v>1025</v>
      </c>
      <c r="F966" s="37"/>
      <c r="G966" s="43"/>
      <c r="H966" s="158"/>
    </row>
    <row r="967" spans="1:8" ht="57.95" customHeight="1">
      <c r="A967" s="118"/>
      <c r="B967" s="332"/>
      <c r="C967" s="335"/>
      <c r="D967" s="253"/>
      <c r="E967" s="251" t="s">
        <v>1026</v>
      </c>
      <c r="F967" s="37"/>
      <c r="G967" s="43"/>
      <c r="H967" s="158"/>
    </row>
    <row r="968" spans="1:8" ht="6" customHeight="1">
      <c r="A968" s="118"/>
      <c r="B968" s="332"/>
      <c r="C968" s="335"/>
      <c r="D968" s="25"/>
      <c r="E968" s="26"/>
      <c r="F968" s="37"/>
      <c r="G968" s="43"/>
      <c r="H968" s="329"/>
    </row>
    <row r="969" spans="1:8" ht="58.5" customHeight="1">
      <c r="A969" s="118"/>
      <c r="B969" s="332"/>
      <c r="C969" s="335"/>
      <c r="D969" s="269" t="s">
        <v>36</v>
      </c>
      <c r="E969" s="252" t="s">
        <v>1028</v>
      </c>
      <c r="F969" s="254"/>
      <c r="G969" s="257"/>
      <c r="H969" s="318" t="s">
        <v>1027</v>
      </c>
    </row>
    <row r="970" spans="1:8" ht="6" customHeight="1">
      <c r="A970" s="118"/>
      <c r="B970" s="332"/>
      <c r="C970" s="335"/>
      <c r="D970" s="260"/>
      <c r="E970" s="249"/>
      <c r="F970" s="254"/>
      <c r="G970" s="257"/>
      <c r="H970" s="318"/>
    </row>
    <row r="971" spans="1:8" ht="6" customHeight="1">
      <c r="A971" s="118"/>
      <c r="B971" s="332"/>
      <c r="C971" s="335"/>
      <c r="D971" s="253"/>
      <c r="E971" s="251"/>
      <c r="F971" s="254"/>
      <c r="G971" s="257"/>
      <c r="H971" s="318"/>
    </row>
    <row r="972" spans="1:8" ht="6" customHeight="1">
      <c r="A972" s="118"/>
      <c r="B972" s="332"/>
      <c r="C972" s="335"/>
      <c r="D972" s="256"/>
      <c r="E972" s="252"/>
      <c r="F972" s="254"/>
      <c r="G972" s="257"/>
      <c r="H972" s="318"/>
    </row>
    <row r="973" spans="1:8" ht="96.6" customHeight="1">
      <c r="A973" s="118"/>
      <c r="B973" s="332"/>
      <c r="C973" s="335"/>
      <c r="D973" s="260" t="s">
        <v>1018</v>
      </c>
      <c r="E973" s="249" t="s">
        <v>1029</v>
      </c>
      <c r="F973" s="254"/>
      <c r="G973" s="257"/>
      <c r="H973" s="318" t="s">
        <v>1019</v>
      </c>
    </row>
    <row r="974" spans="1:8" ht="6" hidden="1" customHeight="1">
      <c r="A974" s="118"/>
      <c r="B974" s="332"/>
      <c r="C974" s="335"/>
      <c r="D974" s="36"/>
      <c r="E974" s="332"/>
      <c r="F974" s="37"/>
      <c r="G974" s="43"/>
      <c r="H974" s="329"/>
    </row>
    <row r="975" spans="1:8" s="36" customFormat="1" ht="6" hidden="1" customHeight="1">
      <c r="A975" s="118"/>
      <c r="B975" s="332"/>
      <c r="C975" s="335"/>
      <c r="E975" s="332"/>
      <c r="F975" s="37"/>
      <c r="G975" s="43"/>
      <c r="H975" s="329"/>
    </row>
    <row r="976" spans="1:8" ht="6" customHeight="1">
      <c r="A976" s="118"/>
      <c r="B976" s="332"/>
      <c r="C976" s="335"/>
      <c r="D976" s="14"/>
      <c r="E976" s="31"/>
      <c r="F976" s="37"/>
      <c r="G976" s="54"/>
      <c r="H976" s="329"/>
    </row>
    <row r="977" spans="1:8" ht="55.5" customHeight="1">
      <c r="A977" s="118"/>
      <c r="B977" s="564"/>
      <c r="C977" s="335"/>
      <c r="D977" s="335" t="s">
        <v>36</v>
      </c>
      <c r="E977" s="326" t="s">
        <v>306</v>
      </c>
      <c r="F977" s="37"/>
      <c r="G977" s="43"/>
      <c r="H977" s="316" t="s">
        <v>307</v>
      </c>
    </row>
    <row r="978" spans="1:8" ht="6" customHeight="1">
      <c r="A978" s="118"/>
      <c r="B978" s="564"/>
      <c r="C978" s="335"/>
      <c r="D978" s="23"/>
      <c r="E978" s="24"/>
      <c r="F978" s="37"/>
      <c r="G978" s="43"/>
      <c r="H978" s="316"/>
    </row>
    <row r="979" spans="1:8" ht="6" customHeight="1">
      <c r="A979" s="118"/>
      <c r="B979" s="332"/>
      <c r="C979" s="335"/>
      <c r="D979" s="335"/>
      <c r="E979" s="326"/>
      <c r="F979" s="37"/>
      <c r="G979" s="43"/>
      <c r="H979" s="329"/>
    </row>
    <row r="980" spans="1:8" ht="150.75" customHeight="1">
      <c r="A980" s="118"/>
      <c r="B980" s="11"/>
      <c r="C980" s="335"/>
      <c r="D980" s="23" t="s">
        <v>36</v>
      </c>
      <c r="E980" s="24" t="s">
        <v>308</v>
      </c>
      <c r="F980" s="37"/>
      <c r="G980" s="43"/>
      <c r="H980" s="329" t="s">
        <v>309</v>
      </c>
    </row>
    <row r="981" spans="1:8" ht="6" customHeight="1">
      <c r="A981" s="118"/>
      <c r="B981" s="332"/>
      <c r="C981" s="335"/>
      <c r="D981" s="14"/>
      <c r="E981" s="31"/>
      <c r="F981" s="37"/>
      <c r="G981" s="43"/>
      <c r="H981" s="329"/>
    </row>
    <row r="982" spans="1:8" ht="95.25" customHeight="1">
      <c r="A982" s="118"/>
      <c r="B982" s="332"/>
      <c r="C982" s="335"/>
      <c r="D982" s="335" t="s">
        <v>36</v>
      </c>
      <c r="E982" s="326" t="s">
        <v>310</v>
      </c>
      <c r="F982" s="37"/>
      <c r="G982" s="43"/>
      <c r="H982" s="329" t="s">
        <v>311</v>
      </c>
    </row>
    <row r="983" spans="1:8" ht="6" customHeight="1">
      <c r="A983" s="118"/>
      <c r="B983" s="332"/>
      <c r="C983" s="335"/>
      <c r="D983" s="23"/>
      <c r="E983" s="24"/>
      <c r="F983" s="37"/>
      <c r="G983" s="43"/>
      <c r="H983" s="329"/>
    </row>
    <row r="984" spans="1:8" ht="6" customHeight="1">
      <c r="A984" s="125"/>
      <c r="B984" s="26"/>
      <c r="C984" s="23"/>
      <c r="D984" s="25"/>
      <c r="E984" s="26"/>
      <c r="F984" s="33"/>
      <c r="G984" s="42"/>
      <c r="H984" s="28"/>
    </row>
    <row r="985" spans="1:8" ht="6" customHeight="1">
      <c r="A985" s="335"/>
      <c r="B985" s="332"/>
      <c r="C985" s="335"/>
      <c r="D985" s="36"/>
      <c r="E985" s="332"/>
      <c r="F985" s="37"/>
      <c r="G985" s="43"/>
      <c r="H985" s="329"/>
    </row>
    <row r="986" spans="1:8" ht="111.95" customHeight="1">
      <c r="A986" s="269">
        <v>13</v>
      </c>
      <c r="B986" s="251" t="s">
        <v>312</v>
      </c>
      <c r="C986" s="269"/>
      <c r="D986" s="253"/>
      <c r="E986" s="251" t="s">
        <v>1348</v>
      </c>
      <c r="F986" s="254"/>
      <c r="G986" s="255" t="s">
        <v>916</v>
      </c>
      <c r="H986" s="318" t="s">
        <v>1349</v>
      </c>
    </row>
    <row r="987" spans="1:8" ht="18" customHeight="1">
      <c r="A987" s="118"/>
      <c r="B987" s="332"/>
      <c r="C987" s="335"/>
      <c r="D987" s="36"/>
      <c r="E987" s="332" t="s">
        <v>891</v>
      </c>
      <c r="F987" s="37"/>
      <c r="G987" s="54"/>
      <c r="H987" s="568" t="s">
        <v>871</v>
      </c>
    </row>
    <row r="988" spans="1:8" ht="18" customHeight="1">
      <c r="A988" s="118"/>
      <c r="B988" s="332"/>
      <c r="C988" s="335"/>
      <c r="D988" s="36"/>
      <c r="E988" s="332" t="s">
        <v>313</v>
      </c>
      <c r="F988" s="37"/>
      <c r="G988" s="54"/>
      <c r="H988" s="568"/>
    </row>
    <row r="989" spans="1:8" ht="55.5" customHeight="1">
      <c r="A989" s="118"/>
      <c r="B989" s="332"/>
      <c r="C989" s="335"/>
      <c r="D989" s="36"/>
      <c r="E989" s="332" t="s">
        <v>314</v>
      </c>
      <c r="F989" s="37"/>
      <c r="G989" s="324" t="s">
        <v>78</v>
      </c>
      <c r="H989" s="77"/>
    </row>
    <row r="990" spans="1:8" ht="59.25" customHeight="1">
      <c r="A990" s="118"/>
      <c r="B990" s="332"/>
      <c r="C990" s="335"/>
      <c r="D990" s="36"/>
      <c r="E990" s="332" t="s">
        <v>315</v>
      </c>
      <c r="F990" s="37"/>
      <c r="G990" s="324" t="s">
        <v>78</v>
      </c>
      <c r="H990" s="77"/>
    </row>
    <row r="991" spans="1:8" ht="41.25" customHeight="1">
      <c r="A991" s="335"/>
      <c r="B991" s="332"/>
      <c r="C991" s="335"/>
      <c r="D991" s="36"/>
      <c r="E991" s="332" t="s">
        <v>316</v>
      </c>
      <c r="F991" s="37"/>
      <c r="G991" s="324" t="s">
        <v>78</v>
      </c>
      <c r="H991" s="329"/>
    </row>
    <row r="992" spans="1:8" ht="6" customHeight="1">
      <c r="A992" s="335"/>
      <c r="B992" s="332"/>
      <c r="C992" s="335"/>
      <c r="D992" s="36"/>
      <c r="E992" s="332"/>
      <c r="F992" s="37"/>
      <c r="G992" s="50"/>
      <c r="H992" s="329"/>
    </row>
    <row r="993" spans="1:8" ht="6" customHeight="1">
      <c r="A993" s="335"/>
      <c r="B993" s="332"/>
      <c r="C993" s="335"/>
      <c r="D993" s="75"/>
      <c r="E993" s="76"/>
      <c r="F993" s="37"/>
      <c r="G993" s="43"/>
      <c r="H993" s="77"/>
    </row>
    <row r="994" spans="1:8" ht="30.75" customHeight="1">
      <c r="A994" s="335"/>
      <c r="B994" s="332"/>
      <c r="C994" s="335"/>
      <c r="D994" s="335" t="s">
        <v>36</v>
      </c>
      <c r="E994" s="326" t="s">
        <v>317</v>
      </c>
      <c r="F994" s="37"/>
      <c r="G994" s="43"/>
      <c r="H994" s="318" t="s">
        <v>1349</v>
      </c>
    </row>
    <row r="995" spans="1:8" ht="6" customHeight="1">
      <c r="A995" s="335"/>
      <c r="B995" s="332"/>
      <c r="C995" s="335"/>
      <c r="D995" s="23"/>
      <c r="E995" s="24"/>
      <c r="F995" s="37"/>
      <c r="G995" s="43"/>
      <c r="H995" s="318"/>
    </row>
    <row r="996" spans="1:8" ht="6" customHeight="1">
      <c r="A996" s="335"/>
      <c r="B996" s="332"/>
      <c r="C996" s="335"/>
      <c r="D996" s="14"/>
      <c r="E996" s="31"/>
      <c r="F996" s="37"/>
      <c r="G996" s="43"/>
      <c r="H996" s="318"/>
    </row>
    <row r="997" spans="1:8" ht="57.75" customHeight="1">
      <c r="A997" s="335"/>
      <c r="B997" s="332"/>
      <c r="C997" s="335"/>
      <c r="D997" s="335" t="s">
        <v>36</v>
      </c>
      <c r="E997" s="326" t="s">
        <v>719</v>
      </c>
      <c r="F997" s="37"/>
      <c r="G997" s="43"/>
      <c r="H997" s="318" t="s">
        <v>1350</v>
      </c>
    </row>
    <row r="998" spans="1:8" ht="84.75" customHeight="1">
      <c r="A998" s="335"/>
      <c r="B998" s="332"/>
      <c r="C998" s="335"/>
      <c r="D998" s="335"/>
      <c r="E998" s="326" t="s">
        <v>720</v>
      </c>
      <c r="F998" s="37"/>
      <c r="G998" s="43"/>
      <c r="H998" s="329"/>
    </row>
    <row r="999" spans="1:8" ht="6" hidden="1" customHeight="1">
      <c r="A999" s="23"/>
      <c r="B999" s="26"/>
      <c r="C999" s="23"/>
      <c r="D999" s="8"/>
      <c r="E999" s="7"/>
      <c r="F999" s="33"/>
      <c r="G999" s="42"/>
      <c r="H999" s="28"/>
    </row>
    <row r="1000" spans="1:8" ht="6" hidden="1" customHeight="1">
      <c r="A1000" s="335"/>
      <c r="B1000" s="332"/>
      <c r="C1000" s="335"/>
      <c r="D1000" s="25"/>
      <c r="E1000" s="26"/>
      <c r="F1000" s="37"/>
      <c r="G1000" s="43"/>
      <c r="H1000" s="329"/>
    </row>
    <row r="1001" spans="1:8" ht="6" customHeight="1">
      <c r="A1001" s="335"/>
      <c r="B1001" s="332"/>
      <c r="C1001" s="335"/>
      <c r="D1001" s="14"/>
      <c r="E1001" s="31"/>
      <c r="F1001" s="37"/>
      <c r="G1001" s="43"/>
      <c r="H1001" s="329"/>
    </row>
    <row r="1002" spans="1:8" ht="69.75" customHeight="1">
      <c r="A1002" s="335"/>
      <c r="B1002" s="332"/>
      <c r="C1002" s="335"/>
      <c r="D1002" s="335"/>
      <c r="E1002" s="326" t="s">
        <v>721</v>
      </c>
      <c r="F1002" s="37"/>
      <c r="G1002" s="43"/>
      <c r="H1002" s="573" t="s">
        <v>319</v>
      </c>
    </row>
    <row r="1003" spans="1:8" ht="42.75" customHeight="1">
      <c r="A1003" s="335"/>
      <c r="B1003" s="564"/>
      <c r="C1003" s="335"/>
      <c r="D1003" s="118"/>
      <c r="E1003" s="326" t="s">
        <v>318</v>
      </c>
      <c r="F1003" s="37"/>
      <c r="G1003" s="43"/>
      <c r="H1003" s="573"/>
    </row>
    <row r="1004" spans="1:8" ht="6" customHeight="1">
      <c r="A1004" s="335"/>
      <c r="B1004" s="564"/>
      <c r="C1004" s="335"/>
      <c r="D1004" s="118"/>
      <c r="E1004" s="326"/>
      <c r="F1004" s="37"/>
      <c r="G1004" s="43"/>
      <c r="H1004" s="329"/>
    </row>
    <row r="1005" spans="1:8" ht="6" customHeight="1">
      <c r="A1005" s="335"/>
      <c r="B1005" s="564"/>
      <c r="C1005" s="335"/>
      <c r="D1005" s="75"/>
      <c r="E1005" s="76"/>
      <c r="F1005" s="37"/>
      <c r="G1005" s="43"/>
      <c r="H1005" s="77"/>
    </row>
    <row r="1006" spans="1:8" ht="71.25" customHeight="1">
      <c r="A1006" s="335"/>
      <c r="B1006" s="332"/>
      <c r="C1006" s="335"/>
      <c r="D1006" s="335" t="s">
        <v>36</v>
      </c>
      <c r="E1006" s="326" t="s">
        <v>320</v>
      </c>
      <c r="F1006" s="37"/>
      <c r="G1006" s="43"/>
      <c r="H1006" s="318" t="s">
        <v>1351</v>
      </c>
    </row>
    <row r="1007" spans="1:8" ht="44.25" customHeight="1">
      <c r="A1007" s="335"/>
      <c r="B1007" s="332"/>
      <c r="C1007" s="335"/>
      <c r="D1007" s="118"/>
      <c r="E1007" s="326" t="s">
        <v>321</v>
      </c>
      <c r="F1007" s="37"/>
      <c r="G1007" s="43"/>
      <c r="H1007" s="563" t="s">
        <v>322</v>
      </c>
    </row>
    <row r="1008" spans="1:8" ht="42.75" customHeight="1">
      <c r="A1008" s="335"/>
      <c r="B1008" s="332"/>
      <c r="C1008" s="335"/>
      <c r="D1008" s="118"/>
      <c r="E1008" s="326" t="s">
        <v>323</v>
      </c>
      <c r="F1008" s="37"/>
      <c r="G1008" s="43"/>
      <c r="H1008" s="569"/>
    </row>
    <row r="1009" spans="1:8" ht="6" customHeight="1">
      <c r="A1009" s="335"/>
      <c r="B1009" s="332"/>
      <c r="C1009" s="335"/>
      <c r="D1009" s="118"/>
      <c r="E1009" s="326"/>
      <c r="F1009" s="37"/>
      <c r="G1009" s="43"/>
      <c r="H1009" s="323"/>
    </row>
    <row r="1010" spans="1:8" ht="6" customHeight="1">
      <c r="A1010" s="335"/>
      <c r="B1010" s="564"/>
      <c r="C1010" s="335"/>
      <c r="D1010" s="75"/>
      <c r="E1010" s="76"/>
      <c r="F1010" s="37"/>
      <c r="G1010" s="43"/>
      <c r="H1010" s="297"/>
    </row>
    <row r="1011" spans="1:8" ht="86.25" customHeight="1">
      <c r="A1011" s="335"/>
      <c r="B1011" s="564"/>
      <c r="C1011" s="335"/>
      <c r="D1011" s="335" t="s">
        <v>36</v>
      </c>
      <c r="E1011" s="326" t="s">
        <v>750</v>
      </c>
      <c r="F1011" s="37"/>
      <c r="G1011" s="43"/>
      <c r="H1011" s="318" t="s">
        <v>1352</v>
      </c>
    </row>
    <row r="1012" spans="1:8" ht="99" customHeight="1">
      <c r="A1012" s="335"/>
      <c r="B1012" s="336"/>
      <c r="C1012" s="335"/>
      <c r="D1012" s="335"/>
      <c r="E1012" s="321" t="s">
        <v>1353</v>
      </c>
      <c r="F1012" s="37"/>
      <c r="G1012" s="43"/>
      <c r="H1012" s="329"/>
    </row>
    <row r="1013" spans="1:8" ht="6" customHeight="1">
      <c r="A1013" s="335"/>
      <c r="B1013" s="336"/>
      <c r="C1013" s="335"/>
      <c r="D1013" s="335"/>
      <c r="E1013" s="326"/>
      <c r="F1013" s="37"/>
      <c r="G1013" s="43"/>
      <c r="H1013" s="329"/>
    </row>
    <row r="1014" spans="1:8" ht="6" customHeight="1">
      <c r="A1014" s="335"/>
      <c r="B1014" s="332"/>
      <c r="C1014" s="335"/>
      <c r="D1014" s="75"/>
      <c r="E1014" s="76"/>
      <c r="F1014" s="37"/>
      <c r="G1014" s="43"/>
      <c r="H1014" s="77"/>
    </row>
    <row r="1015" spans="1:8" ht="43.5" customHeight="1">
      <c r="A1015" s="335"/>
      <c r="B1015" s="332"/>
      <c r="C1015" s="335"/>
      <c r="D1015" s="335" t="s">
        <v>36</v>
      </c>
      <c r="E1015" s="326" t="s">
        <v>324</v>
      </c>
      <c r="F1015" s="37"/>
      <c r="G1015" s="43"/>
      <c r="H1015" s="318" t="s">
        <v>1354</v>
      </c>
    </row>
    <row r="1016" spans="1:8" ht="6" customHeight="1">
      <c r="A1016" s="335"/>
      <c r="B1016" s="332"/>
      <c r="C1016" s="335"/>
      <c r="D1016" s="23"/>
      <c r="E1016" s="24"/>
      <c r="F1016" s="37"/>
      <c r="G1016" s="43"/>
      <c r="H1016" s="318"/>
    </row>
    <row r="1017" spans="1:8" ht="6" customHeight="1">
      <c r="A1017" s="335"/>
      <c r="B1017" s="332"/>
      <c r="C1017" s="335"/>
      <c r="D1017" s="118"/>
      <c r="E1017" s="120"/>
      <c r="F1017" s="37"/>
      <c r="G1017" s="43"/>
      <c r="H1017" s="297"/>
    </row>
    <row r="1018" spans="1:8" ht="70.5" customHeight="1">
      <c r="A1018" s="335"/>
      <c r="B1018" s="332"/>
      <c r="C1018" s="335"/>
      <c r="D1018" s="335" t="s">
        <v>36</v>
      </c>
      <c r="E1018" s="326" t="s">
        <v>325</v>
      </c>
      <c r="F1018" s="37"/>
      <c r="G1018" s="43"/>
      <c r="H1018" s="318" t="s">
        <v>1355</v>
      </c>
    </row>
    <row r="1019" spans="1:8" ht="6" customHeight="1">
      <c r="A1019" s="335"/>
      <c r="B1019" s="332"/>
      <c r="C1019" s="335"/>
      <c r="D1019" s="23"/>
      <c r="E1019" s="24"/>
      <c r="F1019" s="37"/>
      <c r="G1019" s="43"/>
      <c r="H1019" s="318"/>
    </row>
    <row r="1020" spans="1:8" ht="6" customHeight="1">
      <c r="A1020" s="335"/>
      <c r="B1020" s="332"/>
      <c r="C1020" s="335"/>
      <c r="D1020" s="118"/>
      <c r="E1020" s="120"/>
      <c r="F1020" s="37"/>
      <c r="G1020" s="43"/>
      <c r="H1020" s="297"/>
    </row>
    <row r="1021" spans="1:8" ht="57.75" customHeight="1">
      <c r="A1021" s="335"/>
      <c r="B1021" s="332"/>
      <c r="C1021" s="335"/>
      <c r="D1021" s="335" t="s">
        <v>36</v>
      </c>
      <c r="E1021" s="326" t="s">
        <v>326</v>
      </c>
      <c r="F1021" s="37"/>
      <c r="G1021" s="43"/>
      <c r="H1021" s="318" t="s">
        <v>1356</v>
      </c>
    </row>
    <row r="1022" spans="1:8" ht="83.25" customHeight="1">
      <c r="A1022" s="335"/>
      <c r="B1022" s="332"/>
      <c r="C1022" s="335"/>
      <c r="D1022" s="335"/>
      <c r="E1022" s="326" t="s">
        <v>327</v>
      </c>
      <c r="F1022" s="37"/>
      <c r="G1022" s="43"/>
      <c r="H1022" s="329" t="s">
        <v>328</v>
      </c>
    </row>
    <row r="1023" spans="1:8" ht="6" customHeight="1">
      <c r="A1023" s="335"/>
      <c r="B1023" s="332"/>
      <c r="C1023" s="335"/>
      <c r="D1023" s="23"/>
      <c r="E1023" s="24"/>
      <c r="F1023" s="37"/>
      <c r="G1023" s="43"/>
      <c r="H1023" s="329"/>
    </row>
    <row r="1024" spans="1:8" ht="6" customHeight="1">
      <c r="A1024" s="23"/>
      <c r="B1024" s="26"/>
      <c r="C1024" s="23"/>
      <c r="D1024" s="25"/>
      <c r="E1024" s="26"/>
      <c r="F1024" s="33"/>
      <c r="G1024" s="42"/>
      <c r="H1024" s="154"/>
    </row>
    <row r="1025" spans="1:8" ht="6" customHeight="1">
      <c r="A1025" s="335"/>
      <c r="B1025" s="332"/>
      <c r="C1025" s="335"/>
      <c r="D1025" s="36"/>
      <c r="E1025" s="332"/>
      <c r="F1025" s="37"/>
      <c r="G1025" s="43"/>
      <c r="H1025" s="329"/>
    </row>
    <row r="1026" spans="1:8" ht="164.45" customHeight="1">
      <c r="A1026" s="269">
        <v>14</v>
      </c>
      <c r="B1026" s="251" t="s">
        <v>329</v>
      </c>
      <c r="C1026" s="269"/>
      <c r="D1026" s="253"/>
      <c r="E1026" s="251" t="s">
        <v>1357</v>
      </c>
      <c r="F1026" s="254"/>
      <c r="G1026" s="259"/>
      <c r="H1026" s="318" t="s">
        <v>1358</v>
      </c>
    </row>
    <row r="1027" spans="1:8" ht="42.75" customHeight="1">
      <c r="A1027" s="335"/>
      <c r="B1027" s="332"/>
      <c r="C1027" s="335"/>
      <c r="D1027" s="36"/>
      <c r="E1027" s="332" t="s">
        <v>722</v>
      </c>
      <c r="F1027" s="37"/>
      <c r="G1027" s="50"/>
      <c r="H1027" s="329"/>
    </row>
    <row r="1028" spans="1:8" ht="57.75" customHeight="1">
      <c r="A1028" s="335"/>
      <c r="B1028" s="332"/>
      <c r="C1028" s="335"/>
      <c r="D1028" s="36"/>
      <c r="E1028" s="332" t="s">
        <v>723</v>
      </c>
      <c r="F1028" s="37"/>
      <c r="G1028" s="50"/>
      <c r="H1028" s="329"/>
    </row>
    <row r="1029" spans="1:8" ht="24.95" customHeight="1">
      <c r="A1029" s="335"/>
      <c r="B1029" s="332"/>
      <c r="C1029" s="335"/>
      <c r="D1029" s="36"/>
      <c r="E1029" s="332" t="s">
        <v>535</v>
      </c>
      <c r="F1029" s="37"/>
      <c r="G1029" s="324" t="s">
        <v>916</v>
      </c>
      <c r="H1029" s="329"/>
    </row>
    <row r="1030" spans="1:8" ht="24.95" customHeight="1">
      <c r="A1030" s="335"/>
      <c r="B1030" s="332"/>
      <c r="C1030" s="335"/>
      <c r="D1030" s="36"/>
      <c r="E1030" s="332" t="s">
        <v>536</v>
      </c>
      <c r="F1030" s="37"/>
      <c r="G1030" s="324" t="s">
        <v>916</v>
      </c>
      <c r="H1030" s="329"/>
    </row>
    <row r="1031" spans="1:8" ht="27.75" customHeight="1">
      <c r="A1031" s="335"/>
      <c r="B1031" s="332"/>
      <c r="C1031" s="335"/>
      <c r="D1031" s="36"/>
      <c r="E1031" s="40" t="s">
        <v>330</v>
      </c>
      <c r="F1031" s="37"/>
      <c r="G1031" s="43"/>
      <c r="H1031" s="561" t="s">
        <v>872</v>
      </c>
    </row>
    <row r="1032" spans="1:8" ht="24" customHeight="1">
      <c r="A1032" s="118"/>
      <c r="B1032" s="332"/>
      <c r="C1032" s="335"/>
      <c r="D1032" s="121" t="s">
        <v>76</v>
      </c>
      <c r="E1032" s="40" t="s">
        <v>539</v>
      </c>
      <c r="F1032" s="37"/>
      <c r="G1032" s="54"/>
      <c r="H1032" s="561"/>
    </row>
    <row r="1033" spans="1:8" ht="19.5" customHeight="1">
      <c r="A1033" s="118"/>
      <c r="B1033" s="332"/>
      <c r="C1033" s="335"/>
      <c r="D1033" s="121"/>
      <c r="E1033" s="332" t="s">
        <v>331</v>
      </c>
      <c r="F1033" s="37"/>
      <c r="G1033" s="54"/>
      <c r="H1033" s="316"/>
    </row>
    <row r="1034" spans="1:8" ht="165" customHeight="1">
      <c r="A1034" s="118"/>
      <c r="B1034" s="332"/>
      <c r="C1034" s="335"/>
      <c r="D1034" s="36"/>
      <c r="E1034" s="332" t="s">
        <v>1062</v>
      </c>
      <c r="F1034" s="37"/>
      <c r="G1034" s="54"/>
      <c r="H1034" s="77"/>
    </row>
    <row r="1035" spans="1:8" ht="57" customHeight="1">
      <c r="A1035" s="118"/>
      <c r="B1035" s="332"/>
      <c r="C1035" s="335"/>
      <c r="D1035" s="36"/>
      <c r="E1035" s="332" t="s">
        <v>649</v>
      </c>
      <c r="F1035" s="37"/>
      <c r="G1035" s="54"/>
      <c r="H1035" s="77"/>
    </row>
    <row r="1036" spans="1:8" ht="73.5" customHeight="1">
      <c r="A1036" s="335"/>
      <c r="B1036" s="332"/>
      <c r="C1036" s="335"/>
      <c r="D1036" s="36"/>
      <c r="E1036" s="332" t="s">
        <v>650</v>
      </c>
      <c r="F1036" s="37"/>
      <c r="G1036" s="54"/>
      <c r="H1036" s="329"/>
    </row>
    <row r="1037" spans="1:8" ht="6" customHeight="1">
      <c r="A1037" s="335"/>
      <c r="B1037" s="332"/>
      <c r="C1037" s="335"/>
      <c r="D1037" s="36"/>
      <c r="E1037" s="332"/>
      <c r="F1037" s="37"/>
      <c r="G1037" s="54"/>
      <c r="H1037" s="329"/>
    </row>
    <row r="1038" spans="1:8" ht="24" customHeight="1">
      <c r="A1038" s="118"/>
      <c r="B1038" s="11"/>
      <c r="C1038" s="335"/>
      <c r="D1038" s="121" t="s">
        <v>77</v>
      </c>
      <c r="E1038" s="40" t="s">
        <v>538</v>
      </c>
      <c r="F1038" s="37"/>
      <c r="G1038" s="54"/>
      <c r="H1038" s="329"/>
    </row>
    <row r="1039" spans="1:8" ht="15.75" customHeight="1">
      <c r="A1039" s="118"/>
      <c r="B1039" s="11"/>
      <c r="C1039" s="335"/>
      <c r="D1039" s="36"/>
      <c r="E1039" s="332" t="s">
        <v>313</v>
      </c>
      <c r="F1039" s="37"/>
      <c r="G1039" s="54"/>
      <c r="H1039" s="329"/>
    </row>
    <row r="1040" spans="1:8" ht="81" customHeight="1">
      <c r="A1040" s="118"/>
      <c r="B1040" s="11"/>
      <c r="C1040" s="335"/>
      <c r="D1040" s="36"/>
      <c r="E1040" s="332" t="s">
        <v>651</v>
      </c>
      <c r="F1040" s="37"/>
      <c r="G1040" s="54"/>
      <c r="H1040" s="77"/>
    </row>
    <row r="1041" spans="1:8" ht="6" hidden="1" customHeight="1">
      <c r="A1041" s="125"/>
      <c r="B1041" s="164"/>
      <c r="C1041" s="23"/>
      <c r="D1041" s="25"/>
      <c r="E1041" s="26"/>
      <c r="F1041" s="33"/>
      <c r="G1041" s="27"/>
      <c r="H1041" s="123"/>
    </row>
    <row r="1042" spans="1:8" ht="6" hidden="1" customHeight="1">
      <c r="A1042" s="118"/>
      <c r="B1042" s="336"/>
      <c r="C1042" s="335"/>
      <c r="D1042" s="36"/>
      <c r="E1042" s="332"/>
      <c r="F1042" s="37"/>
      <c r="G1042" s="54"/>
      <c r="H1042" s="77"/>
    </row>
    <row r="1043" spans="1:8" ht="56.25" customHeight="1">
      <c r="A1043" s="118"/>
      <c r="B1043" s="326"/>
      <c r="C1043" s="335"/>
      <c r="D1043" s="36"/>
      <c r="E1043" s="332" t="s">
        <v>652</v>
      </c>
      <c r="F1043" s="37"/>
      <c r="G1043" s="54"/>
      <c r="H1043" s="77"/>
    </row>
    <row r="1044" spans="1:8" ht="70.5" customHeight="1">
      <c r="A1044" s="335"/>
      <c r="B1044" s="326"/>
      <c r="C1044" s="335"/>
      <c r="D1044" s="36"/>
      <c r="E1044" s="332" t="s">
        <v>653</v>
      </c>
      <c r="F1044" s="37"/>
      <c r="G1044" s="54"/>
      <c r="H1044" s="329"/>
    </row>
    <row r="1045" spans="1:8" ht="6" customHeight="1">
      <c r="A1045" s="335"/>
      <c r="B1045" s="326"/>
      <c r="C1045" s="335"/>
      <c r="D1045" s="36"/>
      <c r="E1045" s="332"/>
      <c r="F1045" s="37"/>
      <c r="G1045" s="43"/>
      <c r="H1045" s="329"/>
    </row>
    <row r="1046" spans="1:8" ht="6" customHeight="1">
      <c r="A1046" s="335"/>
      <c r="B1046" s="332"/>
      <c r="C1046" s="335"/>
      <c r="D1046" s="36"/>
      <c r="E1046" s="332"/>
      <c r="F1046" s="37"/>
      <c r="G1046" s="43"/>
      <c r="H1046" s="329"/>
    </row>
    <row r="1047" spans="1:8" ht="20.25" customHeight="1">
      <c r="A1047" s="335"/>
      <c r="B1047" s="332"/>
      <c r="C1047" s="335"/>
      <c r="D1047" s="36"/>
      <c r="E1047" s="40" t="s">
        <v>537</v>
      </c>
      <c r="F1047" s="37"/>
      <c r="G1047" s="43"/>
      <c r="H1047" s="329"/>
    </row>
    <row r="1048" spans="1:8" ht="6" customHeight="1">
      <c r="A1048" s="335"/>
      <c r="B1048" s="332"/>
      <c r="C1048" s="335"/>
      <c r="D1048" s="14"/>
      <c r="E1048" s="31"/>
      <c r="F1048" s="37"/>
      <c r="G1048" s="43"/>
      <c r="H1048" s="329"/>
    </row>
    <row r="1049" spans="1:8" ht="42" customHeight="1">
      <c r="A1049" s="335"/>
      <c r="B1049" s="326"/>
      <c r="C1049" s="335"/>
      <c r="D1049" s="335" t="s">
        <v>36</v>
      </c>
      <c r="E1049" s="326" t="s">
        <v>332</v>
      </c>
      <c r="F1049" s="37"/>
      <c r="G1049" s="43"/>
      <c r="H1049" s="318" t="s">
        <v>1359</v>
      </c>
    </row>
    <row r="1050" spans="1:8" ht="6" customHeight="1">
      <c r="A1050" s="335"/>
      <c r="B1050" s="326"/>
      <c r="C1050" s="335"/>
      <c r="D1050" s="23"/>
      <c r="E1050" s="24"/>
      <c r="F1050" s="37"/>
      <c r="G1050" s="43"/>
      <c r="H1050" s="329"/>
    </row>
    <row r="1051" spans="1:8" ht="6" customHeight="1">
      <c r="A1051" s="335"/>
      <c r="B1051" s="327"/>
      <c r="C1051" s="335"/>
      <c r="D1051" s="14"/>
      <c r="E1051" s="31"/>
      <c r="F1051" s="37"/>
      <c r="G1051" s="43"/>
      <c r="H1051" s="329"/>
    </row>
    <row r="1052" spans="1:8" ht="68.25" customHeight="1">
      <c r="A1052" s="335"/>
      <c r="B1052" s="332"/>
      <c r="C1052" s="335"/>
      <c r="D1052" s="335" t="s">
        <v>36</v>
      </c>
      <c r="E1052" s="326" t="s">
        <v>333</v>
      </c>
      <c r="F1052" s="37"/>
      <c r="G1052" s="43"/>
      <c r="H1052" s="329"/>
    </row>
    <row r="1053" spans="1:8" ht="6" customHeight="1">
      <c r="A1053" s="23"/>
      <c r="B1053" s="26"/>
      <c r="C1053" s="23"/>
      <c r="D1053" s="23"/>
      <c r="E1053" s="24"/>
      <c r="F1053" s="33"/>
      <c r="G1053" s="42"/>
      <c r="H1053" s="28"/>
    </row>
    <row r="1054" spans="1:8" ht="177" customHeight="1">
      <c r="A1054" s="335"/>
      <c r="B1054" s="332"/>
      <c r="C1054" s="335"/>
      <c r="D1054" s="335" t="s">
        <v>36</v>
      </c>
      <c r="E1054" s="326" t="s">
        <v>654</v>
      </c>
      <c r="F1054" s="37"/>
      <c r="G1054" s="43"/>
      <c r="H1054" s="329"/>
    </row>
    <row r="1055" spans="1:8" ht="70.5" customHeight="1">
      <c r="A1055" s="335"/>
      <c r="B1055" s="332"/>
      <c r="C1055" s="335"/>
      <c r="D1055" s="335"/>
      <c r="E1055" s="326" t="s">
        <v>540</v>
      </c>
      <c r="F1055" s="37"/>
      <c r="G1055" s="43"/>
      <c r="H1055" s="329"/>
    </row>
    <row r="1056" spans="1:8" ht="6" customHeight="1">
      <c r="A1056" s="335"/>
      <c r="B1056" s="332"/>
      <c r="C1056" s="335"/>
      <c r="D1056" s="23"/>
      <c r="E1056" s="24"/>
      <c r="F1056" s="37"/>
      <c r="G1056" s="43"/>
      <c r="H1056" s="329"/>
    </row>
    <row r="1057" spans="1:8" ht="6" customHeight="1">
      <c r="A1057" s="335"/>
      <c r="B1057" s="332"/>
      <c r="C1057" s="335"/>
      <c r="D1057" s="14"/>
      <c r="E1057" s="31"/>
      <c r="F1057" s="37"/>
      <c r="G1057" s="43"/>
      <c r="H1057" s="329"/>
    </row>
    <row r="1058" spans="1:8" ht="137.25" customHeight="1">
      <c r="A1058" s="335"/>
      <c r="B1058" s="332"/>
      <c r="C1058" s="335"/>
      <c r="D1058" s="335" t="s">
        <v>36</v>
      </c>
      <c r="E1058" s="326" t="s">
        <v>1063</v>
      </c>
      <c r="F1058" s="37"/>
      <c r="G1058" s="43"/>
      <c r="H1058" s="329" t="s">
        <v>334</v>
      </c>
    </row>
    <row r="1059" spans="1:8" ht="6" customHeight="1">
      <c r="A1059" s="335"/>
      <c r="B1059" s="332"/>
      <c r="C1059" s="335"/>
      <c r="D1059" s="23"/>
      <c r="E1059" s="24"/>
      <c r="F1059" s="37"/>
      <c r="G1059" s="43"/>
      <c r="H1059" s="329"/>
    </row>
    <row r="1060" spans="1:8" ht="6" customHeight="1">
      <c r="A1060" s="335"/>
      <c r="B1060" s="332"/>
      <c r="C1060" s="335"/>
      <c r="D1060" s="14"/>
      <c r="E1060" s="31"/>
      <c r="F1060" s="37"/>
      <c r="G1060" s="43"/>
      <c r="H1060" s="329"/>
    </row>
    <row r="1061" spans="1:8" ht="138" customHeight="1">
      <c r="A1061" s="335"/>
      <c r="B1061" s="11"/>
      <c r="C1061" s="335"/>
      <c r="D1061" s="335" t="s">
        <v>36</v>
      </c>
      <c r="E1061" s="326" t="s">
        <v>689</v>
      </c>
      <c r="F1061" s="37"/>
      <c r="G1061" s="43"/>
      <c r="H1061" s="318" t="s">
        <v>1359</v>
      </c>
    </row>
    <row r="1062" spans="1:8" ht="6" customHeight="1">
      <c r="A1062" s="335"/>
      <c r="B1062" s="332"/>
      <c r="C1062" s="335"/>
      <c r="D1062" s="23"/>
      <c r="E1062" s="24"/>
      <c r="F1062" s="37"/>
      <c r="G1062" s="43"/>
      <c r="H1062" s="329"/>
    </row>
    <row r="1063" spans="1:8" ht="6" hidden="1" customHeight="1">
      <c r="A1063" s="23"/>
      <c r="B1063" s="26"/>
      <c r="C1063" s="23"/>
      <c r="D1063" s="8"/>
      <c r="E1063" s="7"/>
      <c r="F1063" s="33"/>
      <c r="G1063" s="42"/>
      <c r="H1063" s="28"/>
    </row>
    <row r="1064" spans="1:8" ht="6" hidden="1" customHeight="1">
      <c r="A1064" s="335"/>
      <c r="B1064" s="332"/>
      <c r="C1064" s="335"/>
      <c r="D1064" s="25"/>
      <c r="E1064" s="26"/>
      <c r="F1064" s="37"/>
      <c r="G1064" s="43"/>
      <c r="H1064" s="329"/>
    </row>
    <row r="1065" spans="1:8" ht="6" customHeight="1">
      <c r="A1065" s="335"/>
      <c r="B1065" s="326"/>
      <c r="C1065" s="335"/>
      <c r="D1065" s="14"/>
      <c r="E1065" s="31"/>
      <c r="F1065" s="37"/>
      <c r="G1065" s="43"/>
      <c r="H1065" s="329"/>
    </row>
    <row r="1066" spans="1:8" ht="56.25" customHeight="1">
      <c r="A1066" s="335"/>
      <c r="B1066" s="326"/>
      <c r="C1066" s="335"/>
      <c r="D1066" s="335" t="s">
        <v>36</v>
      </c>
      <c r="E1066" s="326" t="s">
        <v>335</v>
      </c>
      <c r="F1066" s="37"/>
      <c r="G1066" s="43"/>
      <c r="H1066" s="329"/>
    </row>
    <row r="1067" spans="1:8" ht="6" customHeight="1">
      <c r="A1067" s="335"/>
      <c r="B1067" s="326"/>
      <c r="C1067" s="335"/>
      <c r="D1067" s="23"/>
      <c r="E1067" s="24"/>
      <c r="F1067" s="37"/>
      <c r="G1067" s="43"/>
      <c r="H1067" s="329"/>
    </row>
    <row r="1068" spans="1:8" ht="6" customHeight="1">
      <c r="A1068" s="335"/>
      <c r="B1068" s="326"/>
      <c r="C1068" s="335"/>
      <c r="D1068" s="14"/>
      <c r="E1068" s="31"/>
      <c r="F1068" s="37"/>
      <c r="G1068" s="43"/>
      <c r="H1068" s="329"/>
    </row>
    <row r="1069" spans="1:8" ht="113.25" customHeight="1">
      <c r="A1069" s="335"/>
      <c r="B1069" s="332"/>
      <c r="C1069" s="335"/>
      <c r="D1069" s="335" t="s">
        <v>36</v>
      </c>
      <c r="E1069" s="326" t="s">
        <v>542</v>
      </c>
      <c r="F1069" s="37"/>
      <c r="G1069" s="43"/>
      <c r="H1069" s="329"/>
    </row>
    <row r="1070" spans="1:8" ht="192.75" customHeight="1">
      <c r="A1070" s="335"/>
      <c r="B1070" s="332"/>
      <c r="C1070" s="335"/>
      <c r="D1070" s="335"/>
      <c r="E1070" s="326" t="s">
        <v>726</v>
      </c>
      <c r="F1070" s="37"/>
      <c r="G1070" s="43"/>
      <c r="H1070" s="329"/>
    </row>
    <row r="1071" spans="1:8" ht="6" customHeight="1">
      <c r="A1071" s="335"/>
      <c r="B1071" s="332"/>
      <c r="C1071" s="335"/>
      <c r="D1071" s="23"/>
      <c r="E1071" s="24"/>
      <c r="F1071" s="37"/>
      <c r="G1071" s="43"/>
      <c r="H1071" s="329"/>
    </row>
    <row r="1072" spans="1:8" ht="6" customHeight="1">
      <c r="A1072" s="335"/>
      <c r="B1072" s="332"/>
      <c r="C1072" s="335"/>
      <c r="D1072" s="335"/>
      <c r="E1072" s="326"/>
      <c r="F1072" s="37"/>
      <c r="G1072" s="43"/>
      <c r="H1072" s="329"/>
    </row>
    <row r="1073" spans="1:8" ht="66" customHeight="1">
      <c r="A1073" s="335"/>
      <c r="B1073" s="332"/>
      <c r="C1073" s="335"/>
      <c r="D1073" s="335" t="s">
        <v>36</v>
      </c>
      <c r="E1073" s="326" t="s">
        <v>336</v>
      </c>
      <c r="F1073" s="37"/>
      <c r="G1073" s="43"/>
      <c r="H1073" s="329"/>
    </row>
    <row r="1074" spans="1:8" ht="6" customHeight="1">
      <c r="A1074" s="335"/>
      <c r="B1074" s="332"/>
      <c r="C1074" s="335"/>
      <c r="D1074" s="23"/>
      <c r="E1074" s="24"/>
      <c r="F1074" s="37"/>
      <c r="G1074" s="43"/>
      <c r="H1074" s="329"/>
    </row>
    <row r="1075" spans="1:8" ht="6" customHeight="1">
      <c r="A1075" s="335"/>
      <c r="B1075" s="332"/>
      <c r="C1075" s="335"/>
      <c r="D1075" s="335"/>
      <c r="E1075" s="326"/>
      <c r="F1075" s="37"/>
      <c r="G1075" s="43"/>
      <c r="H1075" s="329"/>
    </row>
    <row r="1076" spans="1:8" ht="125.25" customHeight="1">
      <c r="A1076" s="335"/>
      <c r="B1076" s="326"/>
      <c r="C1076" s="335"/>
      <c r="D1076" s="335" t="s">
        <v>36</v>
      </c>
      <c r="E1076" s="326" t="s">
        <v>690</v>
      </c>
      <c r="F1076" s="37"/>
      <c r="G1076" s="43"/>
      <c r="H1076" s="329"/>
    </row>
    <row r="1077" spans="1:8" ht="6" customHeight="1">
      <c r="A1077" s="335"/>
      <c r="B1077" s="326"/>
      <c r="C1077" s="335"/>
      <c r="D1077" s="23"/>
      <c r="E1077" s="24"/>
      <c r="F1077" s="37"/>
      <c r="G1077" s="43"/>
      <c r="H1077" s="329"/>
    </row>
    <row r="1078" spans="1:8" ht="6" customHeight="1">
      <c r="A1078" s="335"/>
      <c r="B1078" s="326"/>
      <c r="C1078" s="335"/>
      <c r="D1078" s="36"/>
      <c r="E1078" s="332"/>
      <c r="F1078" s="37"/>
      <c r="G1078" s="43"/>
      <c r="H1078" s="329"/>
    </row>
    <row r="1079" spans="1:8" ht="21" customHeight="1">
      <c r="A1079" s="335"/>
      <c r="B1079" s="11"/>
      <c r="C1079" s="335"/>
      <c r="D1079" s="36"/>
      <c r="E1079" s="40" t="s">
        <v>541</v>
      </c>
      <c r="F1079" s="37"/>
      <c r="G1079" s="43"/>
      <c r="H1079" s="330"/>
    </row>
    <row r="1080" spans="1:8" ht="6" customHeight="1">
      <c r="A1080" s="335"/>
      <c r="B1080" s="319"/>
      <c r="C1080" s="335"/>
      <c r="D1080" s="36"/>
      <c r="E1080" s="332"/>
      <c r="F1080" s="37"/>
      <c r="G1080" s="43"/>
      <c r="H1080" s="329"/>
    </row>
    <row r="1081" spans="1:8" ht="6" customHeight="1">
      <c r="A1081" s="335"/>
      <c r="B1081" s="319"/>
      <c r="C1081" s="335"/>
      <c r="D1081" s="14"/>
      <c r="E1081" s="31"/>
      <c r="F1081" s="37"/>
      <c r="G1081" s="43"/>
      <c r="H1081" s="329"/>
    </row>
    <row r="1082" spans="1:8" ht="84" customHeight="1">
      <c r="A1082" s="335"/>
      <c r="B1082" s="319"/>
      <c r="C1082" s="335"/>
      <c r="D1082" s="335" t="s">
        <v>36</v>
      </c>
      <c r="E1082" s="326" t="s">
        <v>655</v>
      </c>
      <c r="F1082" s="37"/>
      <c r="G1082" s="43"/>
      <c r="H1082" s="318" t="s">
        <v>1360</v>
      </c>
    </row>
    <row r="1083" spans="1:8" ht="6" customHeight="1">
      <c r="A1083" s="335"/>
      <c r="B1083" s="336"/>
      <c r="C1083" s="335"/>
      <c r="D1083" s="23"/>
      <c r="E1083" s="24"/>
      <c r="F1083" s="37"/>
      <c r="G1083" s="43"/>
      <c r="H1083" s="329"/>
    </row>
    <row r="1084" spans="1:8" ht="6" customHeight="1">
      <c r="A1084" s="335"/>
      <c r="B1084" s="159"/>
      <c r="C1084" s="335"/>
      <c r="D1084" s="14"/>
      <c r="E1084" s="31"/>
      <c r="F1084" s="37"/>
      <c r="G1084" s="43"/>
      <c r="H1084" s="329"/>
    </row>
    <row r="1085" spans="1:8" ht="42.75" customHeight="1">
      <c r="A1085" s="335"/>
      <c r="B1085" s="159"/>
      <c r="C1085" s="335"/>
      <c r="D1085" s="335" t="s">
        <v>36</v>
      </c>
      <c r="E1085" s="326" t="s">
        <v>332</v>
      </c>
      <c r="F1085" s="37"/>
      <c r="G1085" s="43"/>
      <c r="H1085" s="329"/>
    </row>
    <row r="1086" spans="1:8" ht="6" customHeight="1">
      <c r="A1086" s="335"/>
      <c r="B1086" s="159"/>
      <c r="C1086" s="335"/>
      <c r="D1086" s="23"/>
      <c r="E1086" s="24"/>
      <c r="F1086" s="37"/>
      <c r="G1086" s="43"/>
      <c r="H1086" s="329"/>
    </row>
    <row r="1087" spans="1:8" ht="6" customHeight="1">
      <c r="A1087" s="335"/>
      <c r="B1087" s="159"/>
      <c r="C1087" s="335"/>
      <c r="D1087" s="14"/>
      <c r="E1087" s="31"/>
      <c r="F1087" s="37"/>
      <c r="G1087" s="43"/>
      <c r="H1087" s="329"/>
    </row>
    <row r="1088" spans="1:8" ht="69.75" customHeight="1">
      <c r="A1088" s="335"/>
      <c r="B1088" s="332"/>
      <c r="C1088" s="335"/>
      <c r="D1088" s="335" t="s">
        <v>36</v>
      </c>
      <c r="E1088" s="326" t="s">
        <v>333</v>
      </c>
      <c r="F1088" s="37"/>
      <c r="G1088" s="43"/>
      <c r="H1088" s="329"/>
    </row>
    <row r="1089" spans="1:8" ht="6" customHeight="1">
      <c r="A1089" s="335"/>
      <c r="B1089" s="332"/>
      <c r="C1089" s="335"/>
      <c r="D1089" s="335"/>
      <c r="E1089" s="326"/>
      <c r="F1089" s="37"/>
      <c r="G1089" s="43"/>
      <c r="H1089" s="329"/>
    </row>
    <row r="1090" spans="1:8" ht="6" hidden="1" customHeight="1">
      <c r="A1090" s="23"/>
      <c r="B1090" s="26"/>
      <c r="C1090" s="23"/>
      <c r="D1090" s="8"/>
      <c r="E1090" s="7"/>
      <c r="F1090" s="33"/>
      <c r="G1090" s="42"/>
      <c r="H1090" s="28"/>
    </row>
    <row r="1091" spans="1:8" ht="6" hidden="1" customHeight="1">
      <c r="A1091" s="335"/>
      <c r="B1091" s="332"/>
      <c r="C1091" s="335"/>
      <c r="D1091" s="25"/>
      <c r="E1091" s="26"/>
      <c r="F1091" s="37"/>
      <c r="G1091" s="43"/>
      <c r="H1091" s="329"/>
    </row>
    <row r="1092" spans="1:8" ht="6" hidden="1" customHeight="1">
      <c r="A1092" s="335"/>
      <c r="B1092" s="332"/>
      <c r="C1092" s="335"/>
      <c r="D1092" s="335"/>
      <c r="E1092" s="326"/>
      <c r="F1092" s="37"/>
      <c r="G1092" s="43"/>
      <c r="H1092" s="329"/>
    </row>
    <row r="1093" spans="1:8" ht="111.75" customHeight="1">
      <c r="A1093" s="335"/>
      <c r="B1093" s="319"/>
      <c r="C1093" s="335"/>
      <c r="D1093" s="335" t="s">
        <v>36</v>
      </c>
      <c r="E1093" s="326" t="s">
        <v>542</v>
      </c>
      <c r="F1093" s="37"/>
      <c r="G1093" s="43"/>
      <c r="H1093" s="329"/>
    </row>
    <row r="1094" spans="1:8" ht="96.75" customHeight="1">
      <c r="A1094" s="335"/>
      <c r="B1094" s="332"/>
      <c r="C1094" s="335"/>
      <c r="D1094" s="335"/>
      <c r="E1094" s="326" t="s">
        <v>656</v>
      </c>
      <c r="F1094" s="37"/>
      <c r="G1094" s="43"/>
      <c r="H1094" s="329"/>
    </row>
    <row r="1095" spans="1:8" ht="6" customHeight="1">
      <c r="A1095" s="335"/>
      <c r="B1095" s="332"/>
      <c r="C1095" s="335"/>
      <c r="D1095" s="335"/>
      <c r="E1095" s="326"/>
      <c r="F1095" s="37"/>
      <c r="G1095" s="43"/>
      <c r="H1095" s="329"/>
    </row>
    <row r="1096" spans="1:8" ht="6" customHeight="1">
      <c r="A1096" s="335"/>
      <c r="B1096" s="332"/>
      <c r="C1096" s="335"/>
      <c r="D1096" s="14"/>
      <c r="E1096" s="31"/>
      <c r="F1096" s="37"/>
      <c r="G1096" s="43"/>
      <c r="H1096" s="329"/>
    </row>
    <row r="1097" spans="1:8" ht="138" customHeight="1">
      <c r="A1097" s="335"/>
      <c r="B1097" s="332"/>
      <c r="C1097" s="335"/>
      <c r="D1097" s="335" t="s">
        <v>36</v>
      </c>
      <c r="E1097" s="326" t="s">
        <v>689</v>
      </c>
      <c r="F1097" s="37"/>
      <c r="G1097" s="43"/>
      <c r="H1097" s="329"/>
    </row>
    <row r="1098" spans="1:8" ht="6" customHeight="1">
      <c r="A1098" s="335"/>
      <c r="B1098" s="332"/>
      <c r="C1098" s="335"/>
      <c r="D1098" s="23"/>
      <c r="E1098" s="24"/>
      <c r="F1098" s="37"/>
      <c r="G1098" s="43"/>
      <c r="H1098" s="329"/>
    </row>
    <row r="1099" spans="1:8" ht="6" customHeight="1">
      <c r="A1099" s="335"/>
      <c r="B1099" s="332"/>
      <c r="C1099" s="335"/>
      <c r="D1099" s="14"/>
      <c r="E1099" s="31"/>
      <c r="F1099" s="37"/>
      <c r="G1099" s="43"/>
      <c r="H1099" s="329"/>
    </row>
    <row r="1100" spans="1:8" ht="57" customHeight="1">
      <c r="A1100" s="335"/>
      <c r="B1100" s="332"/>
      <c r="C1100" s="335"/>
      <c r="D1100" s="335" t="s">
        <v>36</v>
      </c>
      <c r="E1100" s="326" t="s">
        <v>335</v>
      </c>
      <c r="F1100" s="37"/>
      <c r="G1100" s="43"/>
      <c r="H1100" s="329"/>
    </row>
    <row r="1101" spans="1:8" ht="6" customHeight="1">
      <c r="A1101" s="335"/>
      <c r="B1101" s="332"/>
      <c r="C1101" s="335"/>
      <c r="D1101" s="23"/>
      <c r="E1101" s="24"/>
      <c r="F1101" s="37"/>
      <c r="G1101" s="43"/>
      <c r="H1101" s="329"/>
    </row>
    <row r="1102" spans="1:8" ht="6" customHeight="1">
      <c r="A1102" s="335"/>
      <c r="B1102" s="332"/>
      <c r="C1102" s="335"/>
      <c r="D1102" s="335"/>
      <c r="E1102" s="326"/>
      <c r="F1102" s="37"/>
      <c r="G1102" s="43"/>
      <c r="H1102" s="329"/>
    </row>
    <row r="1103" spans="1:8" ht="55.5" customHeight="1">
      <c r="A1103" s="335"/>
      <c r="B1103" s="332"/>
      <c r="C1103" s="335"/>
      <c r="D1103" s="335" t="s">
        <v>36</v>
      </c>
      <c r="E1103" s="326" t="s">
        <v>336</v>
      </c>
      <c r="F1103" s="37"/>
      <c r="G1103" s="43"/>
      <c r="H1103" s="329"/>
    </row>
    <row r="1104" spans="1:8" ht="6" customHeight="1">
      <c r="A1104" s="335"/>
      <c r="B1104" s="332"/>
      <c r="C1104" s="335"/>
      <c r="D1104" s="23"/>
      <c r="E1104" s="24"/>
      <c r="F1104" s="37"/>
      <c r="G1104" s="43"/>
      <c r="H1104" s="329"/>
    </row>
    <row r="1105" spans="1:8" ht="6" customHeight="1">
      <c r="A1105" s="335"/>
      <c r="B1105" s="332"/>
      <c r="C1105" s="335"/>
      <c r="D1105" s="335"/>
      <c r="E1105" s="326"/>
      <c r="F1105" s="37"/>
      <c r="G1105" s="43"/>
      <c r="H1105" s="329"/>
    </row>
    <row r="1106" spans="1:8" ht="30" customHeight="1">
      <c r="A1106" s="335"/>
      <c r="B1106" s="332"/>
      <c r="C1106" s="335"/>
      <c r="D1106" s="335" t="s">
        <v>36</v>
      </c>
      <c r="E1106" s="326" t="s">
        <v>337</v>
      </c>
      <c r="F1106" s="37"/>
      <c r="G1106" s="43"/>
      <c r="H1106" s="329"/>
    </row>
    <row r="1107" spans="1:8" ht="6" customHeight="1">
      <c r="A1107" s="335"/>
      <c r="B1107" s="332"/>
      <c r="C1107" s="335"/>
      <c r="D1107" s="23"/>
      <c r="E1107" s="24"/>
      <c r="F1107" s="37"/>
      <c r="G1107" s="43"/>
      <c r="H1107" s="329"/>
    </row>
    <row r="1108" spans="1:8" ht="6" customHeight="1">
      <c r="A1108" s="23"/>
      <c r="B1108" s="24"/>
      <c r="C1108" s="23"/>
      <c r="D1108" s="25"/>
      <c r="E1108" s="26"/>
      <c r="F1108" s="33"/>
      <c r="G1108" s="42"/>
      <c r="H1108" s="28"/>
    </row>
    <row r="1109" spans="1:8" ht="6" customHeight="1">
      <c r="A1109" s="335"/>
      <c r="B1109" s="326"/>
      <c r="C1109" s="335"/>
      <c r="D1109" s="36"/>
      <c r="E1109" s="332"/>
      <c r="F1109" s="37"/>
      <c r="G1109" s="43"/>
      <c r="H1109" s="329"/>
    </row>
    <row r="1110" spans="1:8" ht="138" customHeight="1">
      <c r="A1110" s="269">
        <v>15</v>
      </c>
      <c r="B1110" s="251" t="s">
        <v>338</v>
      </c>
      <c r="C1110" s="269"/>
      <c r="D1110" s="253"/>
      <c r="E1110" s="251" t="s">
        <v>1361</v>
      </c>
      <c r="F1110" s="254"/>
      <c r="G1110" s="259"/>
      <c r="H1110" s="318" t="s">
        <v>1362</v>
      </c>
    </row>
    <row r="1111" spans="1:8" ht="24.95" customHeight="1">
      <c r="A1111" s="269"/>
      <c r="B1111" s="251"/>
      <c r="C1111" s="269"/>
      <c r="D1111" s="253"/>
      <c r="E1111" s="251" t="s">
        <v>544</v>
      </c>
      <c r="F1111" s="254"/>
      <c r="G1111" s="255" t="s">
        <v>916</v>
      </c>
      <c r="H1111" s="318"/>
    </row>
    <row r="1112" spans="1:8" ht="24.95" customHeight="1">
      <c r="A1112" s="269"/>
      <c r="B1112" s="251"/>
      <c r="C1112" s="269"/>
      <c r="D1112" s="253"/>
      <c r="E1112" s="251" t="s">
        <v>1363</v>
      </c>
      <c r="F1112" s="254"/>
      <c r="G1112" s="255" t="s">
        <v>916</v>
      </c>
      <c r="H1112" s="318"/>
    </row>
    <row r="1113" spans="1:8" ht="24.95" customHeight="1">
      <c r="A1113" s="335"/>
      <c r="B1113" s="332"/>
      <c r="C1113" s="335"/>
      <c r="D1113" s="36"/>
      <c r="E1113" s="332" t="s">
        <v>543</v>
      </c>
      <c r="F1113" s="37"/>
      <c r="G1113" s="324" t="s">
        <v>916</v>
      </c>
      <c r="H1113" s="329"/>
    </row>
    <row r="1114" spans="1:8" ht="21" customHeight="1">
      <c r="A1114" s="335"/>
      <c r="B1114" s="332"/>
      <c r="C1114" s="335"/>
      <c r="D1114" s="36"/>
      <c r="E1114" s="40" t="s">
        <v>339</v>
      </c>
      <c r="F1114" s="37"/>
      <c r="G1114" s="43"/>
      <c r="H1114" s="561" t="s">
        <v>873</v>
      </c>
    </row>
    <row r="1115" spans="1:8" ht="21" customHeight="1">
      <c r="A1115" s="335" t="s">
        <v>87</v>
      </c>
      <c r="B1115" s="332" t="s">
        <v>87</v>
      </c>
      <c r="C1115" s="335"/>
      <c r="D1115" s="40" t="s">
        <v>76</v>
      </c>
      <c r="E1115" s="40" t="s">
        <v>545</v>
      </c>
      <c r="F1115" s="37"/>
      <c r="G1115" s="43"/>
      <c r="H1115" s="561"/>
    </row>
    <row r="1116" spans="1:8" ht="17.25" customHeight="1">
      <c r="A1116" s="335" t="s">
        <v>87</v>
      </c>
      <c r="B1116" s="332" t="s">
        <v>87</v>
      </c>
      <c r="C1116" s="335"/>
      <c r="D1116" s="40"/>
      <c r="E1116" s="332" t="s">
        <v>100</v>
      </c>
      <c r="F1116" s="37"/>
      <c r="G1116" s="43"/>
      <c r="H1116" s="561"/>
    </row>
    <row r="1117" spans="1:8" ht="138" customHeight="1">
      <c r="A1117" s="335"/>
      <c r="B1117" s="332"/>
      <c r="C1117" s="335"/>
      <c r="D1117" s="40"/>
      <c r="E1117" s="332" t="s">
        <v>771</v>
      </c>
      <c r="F1117" s="37"/>
      <c r="G1117" s="43"/>
      <c r="H1117" s="316"/>
    </row>
    <row r="1118" spans="1:8" ht="45" customHeight="1">
      <c r="A1118" s="335" t="s">
        <v>87</v>
      </c>
      <c r="B1118" s="332" t="s">
        <v>87</v>
      </c>
      <c r="C1118" s="335"/>
      <c r="D1118" s="332"/>
      <c r="E1118" s="332" t="s">
        <v>772</v>
      </c>
      <c r="F1118" s="37"/>
      <c r="G1118" s="43"/>
      <c r="H1118" s="329"/>
    </row>
    <row r="1119" spans="1:8" ht="100.5" customHeight="1">
      <c r="A1119" s="335" t="s">
        <v>87</v>
      </c>
      <c r="B1119" s="332" t="s">
        <v>87</v>
      </c>
      <c r="C1119" s="335"/>
      <c r="D1119" s="332"/>
      <c r="E1119" s="332" t="s">
        <v>874</v>
      </c>
      <c r="F1119" s="37"/>
      <c r="G1119" s="43"/>
      <c r="H1119" s="329"/>
    </row>
    <row r="1120" spans="1:8" ht="123.75" customHeight="1">
      <c r="A1120" s="335" t="s">
        <v>87</v>
      </c>
      <c r="B1120" s="332"/>
      <c r="C1120" s="335"/>
      <c r="D1120" s="332"/>
      <c r="E1120" s="332" t="s">
        <v>773</v>
      </c>
      <c r="F1120" s="37"/>
      <c r="G1120" s="43"/>
      <c r="H1120" s="329"/>
    </row>
    <row r="1121" spans="1:8" ht="32.25" customHeight="1">
      <c r="A1121" s="335" t="s">
        <v>87</v>
      </c>
      <c r="B1121" s="332" t="s">
        <v>87</v>
      </c>
      <c r="C1121" s="335"/>
      <c r="D1121" s="332"/>
      <c r="E1121" s="332" t="s">
        <v>774</v>
      </c>
      <c r="F1121" s="37"/>
      <c r="G1121" s="43"/>
      <c r="H1121" s="330"/>
    </row>
    <row r="1122" spans="1:8" ht="6" customHeight="1">
      <c r="A1122" s="335"/>
      <c r="B1122" s="326"/>
      <c r="C1122" s="335"/>
      <c r="D1122" s="36"/>
      <c r="E1122" s="332"/>
      <c r="F1122" s="37"/>
      <c r="G1122" s="43"/>
      <c r="H1122" s="329"/>
    </row>
    <row r="1123" spans="1:8" ht="21" customHeight="1">
      <c r="A1123" s="335"/>
      <c r="B1123" s="326"/>
      <c r="C1123" s="335"/>
      <c r="D1123" s="40" t="s">
        <v>77</v>
      </c>
      <c r="E1123" s="40" t="s">
        <v>340</v>
      </c>
      <c r="F1123" s="37"/>
      <c r="G1123" s="43"/>
      <c r="H1123" s="329"/>
    </row>
    <row r="1124" spans="1:8" ht="15" customHeight="1">
      <c r="A1124" s="335"/>
      <c r="B1124" s="326"/>
      <c r="C1124" s="335"/>
      <c r="D1124" s="40"/>
      <c r="E1124" s="332" t="s">
        <v>724</v>
      </c>
      <c r="F1124" s="37"/>
      <c r="G1124" s="43"/>
      <c r="H1124" s="329"/>
    </row>
    <row r="1125" spans="1:8" ht="39.6" customHeight="1">
      <c r="A1125" s="335"/>
      <c r="B1125" s="326"/>
      <c r="C1125" s="335"/>
      <c r="D1125" s="40"/>
      <c r="E1125" s="332" t="s">
        <v>1073</v>
      </c>
      <c r="F1125" s="37"/>
      <c r="G1125" s="43"/>
      <c r="H1125" s="329"/>
    </row>
    <row r="1126" spans="1:8" ht="28.5" customHeight="1">
      <c r="A1126" s="335"/>
      <c r="B1126" s="126"/>
      <c r="C1126" s="335"/>
      <c r="D1126" s="40"/>
      <c r="E1126" s="332" t="s">
        <v>725</v>
      </c>
      <c r="F1126" s="37"/>
      <c r="G1126" s="43"/>
      <c r="H1126" s="329"/>
    </row>
    <row r="1127" spans="1:8" ht="6" hidden="1" customHeight="1">
      <c r="A1127" s="23"/>
      <c r="B1127" s="127"/>
      <c r="C1127" s="23"/>
      <c r="D1127" s="124"/>
      <c r="E1127" s="26"/>
      <c r="F1127" s="33"/>
      <c r="G1127" s="42"/>
      <c r="H1127" s="28"/>
    </row>
    <row r="1128" spans="1:8" ht="6" hidden="1" customHeight="1">
      <c r="A1128" s="335"/>
      <c r="B1128" s="126"/>
      <c r="C1128" s="335"/>
      <c r="D1128" s="40"/>
      <c r="E1128" s="332"/>
      <c r="F1128" s="37"/>
      <c r="G1128" s="43"/>
      <c r="H1128" s="329"/>
    </row>
    <row r="1129" spans="1:8" ht="21" customHeight="1">
      <c r="A1129" s="335"/>
      <c r="B1129" s="326"/>
      <c r="C1129" s="335"/>
      <c r="D1129" s="40" t="s">
        <v>83</v>
      </c>
      <c r="E1129" s="40" t="s">
        <v>101</v>
      </c>
      <c r="F1129" s="37"/>
      <c r="G1129" s="43"/>
      <c r="H1129" s="329"/>
    </row>
    <row r="1130" spans="1:8" ht="45.75" customHeight="1">
      <c r="A1130" s="335"/>
      <c r="B1130" s="326"/>
      <c r="C1130" s="335"/>
      <c r="D1130" s="40"/>
      <c r="E1130" s="332" t="s">
        <v>727</v>
      </c>
      <c r="F1130" s="37"/>
      <c r="G1130" s="43"/>
      <c r="H1130" s="329"/>
    </row>
    <row r="1131" spans="1:8" ht="6" customHeight="1">
      <c r="A1131" s="335"/>
      <c r="B1131" s="332"/>
      <c r="C1131" s="335"/>
      <c r="D1131" s="40"/>
      <c r="E1131" s="332"/>
      <c r="F1131" s="37"/>
      <c r="G1131" s="43"/>
      <c r="H1131" s="329"/>
    </row>
    <row r="1132" spans="1:8" ht="57.95" customHeight="1">
      <c r="A1132" s="335"/>
      <c r="B1132" s="336"/>
      <c r="C1132" s="335"/>
      <c r="D1132" s="124"/>
      <c r="E1132" s="26" t="s">
        <v>728</v>
      </c>
      <c r="F1132" s="37"/>
      <c r="G1132" s="43"/>
      <c r="H1132" s="329"/>
    </row>
    <row r="1133" spans="1:8" ht="207.75" customHeight="1">
      <c r="A1133" s="335"/>
      <c r="B1133" s="332"/>
      <c r="C1133" s="335"/>
      <c r="D1133" s="271" t="s">
        <v>1008</v>
      </c>
      <c r="E1133" s="272" t="s">
        <v>1364</v>
      </c>
      <c r="F1133" s="37"/>
      <c r="G1133" s="46"/>
      <c r="H1133" s="329"/>
    </row>
    <row r="1134" spans="1:8" ht="6" customHeight="1">
      <c r="A1134" s="335"/>
      <c r="B1134" s="332"/>
      <c r="C1134" s="335"/>
      <c r="D1134" s="36"/>
      <c r="E1134" s="332"/>
      <c r="F1134" s="37"/>
      <c r="G1134" s="46"/>
      <c r="H1134" s="329"/>
    </row>
    <row r="1135" spans="1:8" ht="6" customHeight="1">
      <c r="A1135" s="335"/>
      <c r="B1135" s="332"/>
      <c r="C1135" s="335"/>
      <c r="D1135" s="86"/>
      <c r="E1135" s="31"/>
      <c r="F1135" s="37"/>
      <c r="G1135" s="46"/>
      <c r="H1135" s="329"/>
    </row>
    <row r="1136" spans="1:8" ht="111.75" customHeight="1">
      <c r="A1136" s="335"/>
      <c r="B1136" s="332"/>
      <c r="C1136" s="335"/>
      <c r="D1136" s="335" t="s">
        <v>36</v>
      </c>
      <c r="E1136" s="326" t="s">
        <v>341</v>
      </c>
      <c r="F1136" s="37"/>
      <c r="G1136" s="46"/>
      <c r="H1136" s="318" t="s">
        <v>1365</v>
      </c>
    </row>
    <row r="1137" spans="1:8" ht="6" customHeight="1">
      <c r="A1137" s="335"/>
      <c r="B1137" s="332"/>
      <c r="C1137" s="335"/>
      <c r="D1137" s="23"/>
      <c r="E1137" s="24"/>
      <c r="F1137" s="37"/>
      <c r="G1137" s="46"/>
      <c r="H1137" s="318"/>
    </row>
    <row r="1138" spans="1:8" ht="6" customHeight="1">
      <c r="A1138" s="335"/>
      <c r="B1138" s="332"/>
      <c r="C1138" s="335"/>
      <c r="D1138" s="36"/>
      <c r="E1138" s="332"/>
      <c r="F1138" s="37"/>
      <c r="G1138" s="46"/>
      <c r="H1138" s="318"/>
    </row>
    <row r="1139" spans="1:8" ht="21" customHeight="1">
      <c r="A1139" s="335"/>
      <c r="B1139" s="332"/>
      <c r="C1139" s="335"/>
      <c r="D1139" s="36"/>
      <c r="E1139" s="40" t="s">
        <v>342</v>
      </c>
      <c r="F1139" s="37"/>
      <c r="G1139" s="46"/>
      <c r="H1139" s="562" t="s">
        <v>1366</v>
      </c>
    </row>
    <row r="1140" spans="1:8" ht="30.75" customHeight="1">
      <c r="A1140" s="335"/>
      <c r="B1140" s="332"/>
      <c r="C1140" s="335"/>
      <c r="D1140" s="36" t="s">
        <v>67</v>
      </c>
      <c r="E1140" s="332" t="s">
        <v>343</v>
      </c>
      <c r="F1140" s="37"/>
      <c r="G1140" s="324" t="s">
        <v>916</v>
      </c>
      <c r="H1140" s="562"/>
    </row>
    <row r="1141" spans="1:8" ht="57.75" customHeight="1">
      <c r="A1141" s="335"/>
      <c r="B1141" s="332"/>
      <c r="C1141" s="335"/>
      <c r="D1141" s="36" t="s">
        <v>68</v>
      </c>
      <c r="E1141" s="332" t="s">
        <v>344</v>
      </c>
      <c r="F1141" s="37"/>
      <c r="G1141" s="324" t="s">
        <v>916</v>
      </c>
      <c r="H1141" s="329"/>
    </row>
    <row r="1142" spans="1:8" ht="43.5" customHeight="1">
      <c r="A1142" s="335"/>
      <c r="B1142" s="332"/>
      <c r="C1142" s="335"/>
      <c r="D1142" s="36" t="s">
        <v>70</v>
      </c>
      <c r="E1142" s="332" t="s">
        <v>345</v>
      </c>
      <c r="F1142" s="37"/>
      <c r="G1142" s="324" t="s">
        <v>916</v>
      </c>
      <c r="H1142" s="329"/>
    </row>
    <row r="1143" spans="1:8" ht="58.5" customHeight="1">
      <c r="A1143" s="335"/>
      <c r="B1143" s="332"/>
      <c r="C1143" s="335"/>
      <c r="D1143" s="36" t="s">
        <v>71</v>
      </c>
      <c r="E1143" s="332" t="s">
        <v>657</v>
      </c>
      <c r="F1143" s="37"/>
      <c r="G1143" s="324" t="s">
        <v>66</v>
      </c>
      <c r="H1143" s="329"/>
    </row>
    <row r="1144" spans="1:8" ht="6" hidden="1" customHeight="1">
      <c r="A1144" s="23"/>
      <c r="B1144" s="26"/>
      <c r="C1144" s="23"/>
      <c r="D1144" s="25"/>
      <c r="E1144" s="26"/>
      <c r="F1144" s="33"/>
      <c r="G1144" s="34"/>
      <c r="H1144" s="28"/>
    </row>
    <row r="1145" spans="1:8" ht="7.5" hidden="1" customHeight="1">
      <c r="A1145" s="335"/>
      <c r="B1145" s="332"/>
      <c r="C1145" s="335"/>
      <c r="D1145" s="332"/>
      <c r="E1145" s="332"/>
      <c r="F1145" s="37"/>
      <c r="G1145" s="46"/>
      <c r="H1145" s="329"/>
    </row>
    <row r="1146" spans="1:8" ht="21" customHeight="1">
      <c r="A1146" s="335"/>
      <c r="B1146" s="564"/>
      <c r="C1146" s="335"/>
      <c r="D1146" s="36"/>
      <c r="E1146" s="292" t="s">
        <v>346</v>
      </c>
      <c r="F1146" s="254"/>
      <c r="G1146" s="268"/>
      <c r="H1146" s="562" t="s">
        <v>1367</v>
      </c>
    </row>
    <row r="1147" spans="1:8" ht="56.45" customHeight="1">
      <c r="A1147" s="335"/>
      <c r="B1147" s="564"/>
      <c r="C1147" s="335"/>
      <c r="D1147" s="36" t="s">
        <v>67</v>
      </c>
      <c r="E1147" s="251" t="s">
        <v>1368</v>
      </c>
      <c r="F1147" s="254"/>
      <c r="G1147" s="255" t="s">
        <v>916</v>
      </c>
      <c r="H1147" s="562"/>
    </row>
    <row r="1148" spans="1:8" ht="85.5" customHeight="1">
      <c r="A1148" s="335"/>
      <c r="B1148" s="332"/>
      <c r="C1148" s="335"/>
      <c r="D1148" s="36" t="s">
        <v>68</v>
      </c>
      <c r="E1148" s="251" t="s">
        <v>1369</v>
      </c>
      <c r="F1148" s="254"/>
      <c r="G1148" s="255" t="s">
        <v>916</v>
      </c>
      <c r="H1148" s="318"/>
    </row>
    <row r="1149" spans="1:8" ht="42.75" customHeight="1">
      <c r="A1149" s="335"/>
      <c r="B1149" s="332"/>
      <c r="C1149" s="335"/>
      <c r="D1149" s="36" t="s">
        <v>70</v>
      </c>
      <c r="E1149" s="251" t="s">
        <v>1370</v>
      </c>
      <c r="F1149" s="254"/>
      <c r="G1149" s="255" t="s">
        <v>916</v>
      </c>
      <c r="H1149" s="318"/>
    </row>
    <row r="1150" spans="1:8" ht="57" customHeight="1">
      <c r="A1150" s="335"/>
      <c r="B1150" s="332"/>
      <c r="C1150" s="335"/>
      <c r="D1150" s="36" t="s">
        <v>71</v>
      </c>
      <c r="E1150" s="332" t="s">
        <v>658</v>
      </c>
      <c r="F1150" s="37"/>
      <c r="G1150" s="324" t="s">
        <v>66</v>
      </c>
      <c r="H1150" s="329"/>
    </row>
    <row r="1151" spans="1:8" ht="6" customHeight="1">
      <c r="A1151" s="335"/>
      <c r="B1151" s="332"/>
      <c r="C1151" s="335"/>
      <c r="D1151" s="36"/>
      <c r="E1151" s="332"/>
      <c r="F1151" s="37"/>
      <c r="G1151" s="46"/>
      <c r="H1151" s="329"/>
    </row>
    <row r="1152" spans="1:8" ht="21" customHeight="1">
      <c r="A1152" s="335"/>
      <c r="B1152" s="332"/>
      <c r="C1152" s="335"/>
      <c r="D1152" s="36"/>
      <c r="E1152" s="40" t="s">
        <v>347</v>
      </c>
      <c r="F1152" s="37"/>
      <c r="G1152" s="46"/>
      <c r="H1152" s="574" t="s">
        <v>1366</v>
      </c>
    </row>
    <row r="1153" spans="1:8" ht="72" customHeight="1">
      <c r="A1153" s="335"/>
      <c r="B1153" s="332"/>
      <c r="C1153" s="335"/>
      <c r="D1153" s="36" t="s">
        <v>67</v>
      </c>
      <c r="E1153" s="332" t="s">
        <v>546</v>
      </c>
      <c r="F1153" s="37"/>
      <c r="G1153" s="324" t="s">
        <v>916</v>
      </c>
      <c r="H1153" s="574"/>
    </row>
    <row r="1154" spans="1:8" ht="69.75" customHeight="1">
      <c r="A1154" s="335"/>
      <c r="B1154" s="332"/>
      <c r="C1154" s="335"/>
      <c r="D1154" s="36" t="s">
        <v>68</v>
      </c>
      <c r="E1154" s="332" t="s">
        <v>348</v>
      </c>
      <c r="F1154" s="37"/>
      <c r="G1154" s="324" t="s">
        <v>916</v>
      </c>
      <c r="H1154" s="329"/>
    </row>
    <row r="1155" spans="1:8" ht="42.75" customHeight="1">
      <c r="A1155" s="335"/>
      <c r="B1155" s="332"/>
      <c r="C1155" s="335"/>
      <c r="D1155" s="36" t="s">
        <v>70</v>
      </c>
      <c r="E1155" s="332" t="s">
        <v>349</v>
      </c>
      <c r="F1155" s="37"/>
      <c r="G1155" s="324" t="s">
        <v>916</v>
      </c>
      <c r="H1155" s="329"/>
    </row>
    <row r="1156" spans="1:8" ht="42" customHeight="1">
      <c r="A1156" s="335"/>
      <c r="B1156" s="332"/>
      <c r="C1156" s="335"/>
      <c r="D1156" s="36" t="s">
        <v>71</v>
      </c>
      <c r="E1156" s="332" t="s">
        <v>350</v>
      </c>
      <c r="F1156" s="37"/>
      <c r="G1156" s="324" t="s">
        <v>916</v>
      </c>
      <c r="H1156" s="329"/>
    </row>
    <row r="1157" spans="1:8" ht="70.5" customHeight="1">
      <c r="A1157" s="335"/>
      <c r="B1157" s="332"/>
      <c r="C1157" s="335"/>
      <c r="D1157" s="36" t="s">
        <v>108</v>
      </c>
      <c r="E1157" s="332" t="s">
        <v>351</v>
      </c>
      <c r="F1157" s="37"/>
      <c r="G1157" s="324" t="s">
        <v>916</v>
      </c>
      <c r="H1157" s="329"/>
    </row>
    <row r="1158" spans="1:8" ht="6" customHeight="1">
      <c r="A1158" s="335"/>
      <c r="B1158" s="332"/>
      <c r="C1158" s="335"/>
      <c r="D1158" s="36"/>
      <c r="E1158" s="332"/>
      <c r="F1158" s="37"/>
      <c r="G1158" s="50"/>
      <c r="H1158" s="329"/>
    </row>
    <row r="1159" spans="1:8" ht="6" customHeight="1">
      <c r="A1159" s="335"/>
      <c r="B1159" s="332"/>
      <c r="C1159" s="335"/>
      <c r="D1159" s="75"/>
      <c r="E1159" s="76"/>
      <c r="F1159" s="37"/>
      <c r="G1159" s="43"/>
      <c r="H1159" s="77"/>
    </row>
    <row r="1160" spans="1:8" ht="45" customHeight="1">
      <c r="A1160" s="335"/>
      <c r="B1160" s="332"/>
      <c r="C1160" s="335"/>
      <c r="D1160" s="335" t="s">
        <v>36</v>
      </c>
      <c r="E1160" s="326" t="s">
        <v>352</v>
      </c>
      <c r="F1160" s="37"/>
      <c r="G1160" s="46"/>
      <c r="H1160" s="329"/>
    </row>
    <row r="1161" spans="1:8" ht="6" customHeight="1">
      <c r="A1161" s="335"/>
      <c r="B1161" s="332"/>
      <c r="C1161" s="335"/>
      <c r="D1161" s="23"/>
      <c r="E1161" s="24"/>
      <c r="F1161" s="37"/>
      <c r="G1161" s="46"/>
      <c r="H1161" s="329"/>
    </row>
    <row r="1162" spans="1:8" ht="6" customHeight="1">
      <c r="A1162" s="335"/>
      <c r="B1162" s="332"/>
      <c r="C1162" s="335"/>
      <c r="D1162" s="332"/>
      <c r="E1162" s="332"/>
      <c r="F1162" s="37"/>
      <c r="G1162" s="46"/>
      <c r="H1162" s="329"/>
    </row>
    <row r="1163" spans="1:8" ht="21" customHeight="1">
      <c r="A1163" s="335"/>
      <c r="B1163" s="564"/>
      <c r="C1163" s="335"/>
      <c r="D1163" s="36"/>
      <c r="E1163" s="40" t="s">
        <v>353</v>
      </c>
      <c r="F1163" s="37"/>
      <c r="G1163" s="46"/>
      <c r="H1163" s="562" t="s">
        <v>1366</v>
      </c>
    </row>
    <row r="1164" spans="1:8" ht="42.75" customHeight="1">
      <c r="A1164" s="335"/>
      <c r="B1164" s="564"/>
      <c r="C1164" s="335"/>
      <c r="D1164" s="36" t="s">
        <v>67</v>
      </c>
      <c r="E1164" s="332" t="s">
        <v>354</v>
      </c>
      <c r="F1164" s="37"/>
      <c r="G1164" s="324" t="s">
        <v>916</v>
      </c>
      <c r="H1164" s="562"/>
    </row>
    <row r="1165" spans="1:8" ht="29.25" customHeight="1">
      <c r="A1165" s="335"/>
      <c r="B1165" s="332"/>
      <c r="C1165" s="335"/>
      <c r="D1165" s="36" t="s">
        <v>68</v>
      </c>
      <c r="E1165" s="332" t="s">
        <v>355</v>
      </c>
      <c r="F1165" s="37"/>
      <c r="G1165" s="324" t="s">
        <v>916</v>
      </c>
      <c r="H1165" s="318"/>
    </row>
    <row r="1166" spans="1:8" ht="43.5" customHeight="1">
      <c r="A1166" s="335"/>
      <c r="B1166" s="332"/>
      <c r="C1166" s="335"/>
      <c r="D1166" s="36" t="s">
        <v>70</v>
      </c>
      <c r="E1166" s="332" t="s">
        <v>356</v>
      </c>
      <c r="F1166" s="37"/>
      <c r="G1166" s="324" t="s">
        <v>916</v>
      </c>
      <c r="H1166" s="318"/>
    </row>
    <row r="1167" spans="1:8" ht="71.25" customHeight="1">
      <c r="A1167" s="335"/>
      <c r="B1167" s="332"/>
      <c r="C1167" s="335"/>
      <c r="D1167" s="36" t="s">
        <v>71</v>
      </c>
      <c r="E1167" s="332" t="s">
        <v>357</v>
      </c>
      <c r="F1167" s="37"/>
      <c r="G1167" s="324" t="s">
        <v>916</v>
      </c>
      <c r="H1167" s="318"/>
    </row>
    <row r="1168" spans="1:8" ht="6" hidden="1" customHeight="1">
      <c r="A1168" s="23"/>
      <c r="B1168" s="26"/>
      <c r="C1168" s="23"/>
      <c r="D1168" s="25"/>
      <c r="E1168" s="26"/>
      <c r="F1168" s="33"/>
      <c r="G1168" s="34"/>
      <c r="H1168" s="264"/>
    </row>
    <row r="1169" spans="1:8" ht="7.5" customHeight="1">
      <c r="A1169" s="335"/>
      <c r="B1169" s="332"/>
      <c r="C1169" s="335"/>
      <c r="D1169" s="36"/>
      <c r="E1169" s="332"/>
      <c r="F1169" s="37"/>
      <c r="G1169" s="46"/>
      <c r="H1169" s="318"/>
    </row>
    <row r="1170" spans="1:8" ht="21" customHeight="1">
      <c r="A1170" s="335"/>
      <c r="B1170" s="326"/>
      <c r="C1170" s="335"/>
      <c r="D1170" s="36"/>
      <c r="E1170" s="40" t="s">
        <v>358</v>
      </c>
      <c r="F1170" s="37"/>
      <c r="G1170" s="46"/>
      <c r="H1170" s="562" t="s">
        <v>1366</v>
      </c>
    </row>
    <row r="1171" spans="1:8" ht="71.25" customHeight="1">
      <c r="A1171" s="335"/>
      <c r="B1171" s="326"/>
      <c r="C1171" s="335"/>
      <c r="D1171" s="36" t="s">
        <v>67</v>
      </c>
      <c r="E1171" s="332" t="s">
        <v>547</v>
      </c>
      <c r="F1171" s="37"/>
      <c r="G1171" s="324" t="s">
        <v>916</v>
      </c>
      <c r="H1171" s="562"/>
    </row>
    <row r="1172" spans="1:8" ht="72" customHeight="1">
      <c r="A1172" s="335"/>
      <c r="B1172" s="332"/>
      <c r="C1172" s="335"/>
      <c r="D1172" s="36" t="s">
        <v>68</v>
      </c>
      <c r="E1172" s="332" t="s">
        <v>359</v>
      </c>
      <c r="F1172" s="37"/>
      <c r="G1172" s="324" t="s">
        <v>916</v>
      </c>
      <c r="H1172" s="329"/>
    </row>
    <row r="1173" spans="1:8" ht="110.25" customHeight="1">
      <c r="A1173" s="335"/>
      <c r="B1173" s="332"/>
      <c r="C1173" s="335"/>
      <c r="D1173" s="36" t="s">
        <v>70</v>
      </c>
      <c r="E1173" s="332" t="s">
        <v>360</v>
      </c>
      <c r="F1173" s="37"/>
      <c r="G1173" s="324" t="s">
        <v>916</v>
      </c>
      <c r="H1173" s="329"/>
    </row>
    <row r="1174" spans="1:8" ht="124.5" customHeight="1">
      <c r="A1174" s="335"/>
      <c r="B1174" s="332"/>
      <c r="C1174" s="335"/>
      <c r="D1174" s="36" t="s">
        <v>71</v>
      </c>
      <c r="E1174" s="332" t="s">
        <v>98</v>
      </c>
      <c r="F1174" s="37"/>
      <c r="G1174" s="128"/>
      <c r="H1174" s="329"/>
    </row>
    <row r="1175" spans="1:8" ht="7.5" customHeight="1">
      <c r="A1175" s="335"/>
      <c r="B1175" s="332"/>
      <c r="C1175" s="335"/>
      <c r="D1175" s="332"/>
      <c r="E1175" s="332"/>
      <c r="F1175" s="37"/>
      <c r="G1175" s="46"/>
      <c r="H1175" s="329"/>
    </row>
    <row r="1176" spans="1:8" ht="21" customHeight="1">
      <c r="A1176" s="335"/>
      <c r="B1176" s="326"/>
      <c r="C1176" s="335"/>
      <c r="D1176" s="36"/>
      <c r="E1176" s="129" t="s">
        <v>361</v>
      </c>
      <c r="F1176" s="37"/>
      <c r="G1176" s="46"/>
      <c r="H1176" s="562" t="s">
        <v>1366</v>
      </c>
    </row>
    <row r="1177" spans="1:8" ht="41.25" customHeight="1">
      <c r="A1177" s="335"/>
      <c r="B1177" s="326"/>
      <c r="C1177" s="335"/>
      <c r="D1177" s="36" t="s">
        <v>67</v>
      </c>
      <c r="E1177" s="332" t="s">
        <v>362</v>
      </c>
      <c r="F1177" s="37"/>
      <c r="G1177" s="324" t="s">
        <v>66</v>
      </c>
      <c r="H1177" s="562"/>
    </row>
    <row r="1178" spans="1:8" ht="27.75" customHeight="1">
      <c r="A1178" s="335"/>
      <c r="B1178" s="332"/>
      <c r="C1178" s="335"/>
      <c r="D1178" s="36" t="s">
        <v>68</v>
      </c>
      <c r="E1178" s="332" t="s">
        <v>548</v>
      </c>
      <c r="F1178" s="37"/>
      <c r="G1178" s="324" t="s">
        <v>66</v>
      </c>
      <c r="H1178" s="329"/>
    </row>
    <row r="1179" spans="1:8" ht="30" customHeight="1">
      <c r="A1179" s="335"/>
      <c r="B1179" s="326"/>
      <c r="C1179" s="335"/>
      <c r="D1179" s="36" t="s">
        <v>70</v>
      </c>
      <c r="E1179" s="332" t="s">
        <v>549</v>
      </c>
      <c r="F1179" s="37"/>
      <c r="G1179" s="324" t="s">
        <v>66</v>
      </c>
      <c r="H1179" s="329"/>
    </row>
    <row r="1180" spans="1:8" ht="71.25" customHeight="1">
      <c r="A1180" s="335"/>
      <c r="B1180" s="11"/>
      <c r="C1180" s="335"/>
      <c r="D1180" s="36" t="s">
        <v>71</v>
      </c>
      <c r="E1180" s="332" t="s">
        <v>550</v>
      </c>
      <c r="F1180" s="37"/>
      <c r="G1180" s="324" t="s">
        <v>66</v>
      </c>
      <c r="H1180" s="329"/>
    </row>
    <row r="1181" spans="1:8" ht="73.5" customHeight="1">
      <c r="A1181" s="335"/>
      <c r="B1181" s="332"/>
      <c r="C1181" s="335"/>
      <c r="D1181" s="36" t="s">
        <v>108</v>
      </c>
      <c r="E1181" s="332" t="s">
        <v>363</v>
      </c>
      <c r="F1181" s="37"/>
      <c r="G1181" s="324" t="s">
        <v>916</v>
      </c>
      <c r="H1181" s="329"/>
    </row>
    <row r="1182" spans="1:8" ht="6" customHeight="1">
      <c r="A1182" s="335"/>
      <c r="B1182" s="332"/>
      <c r="C1182" s="335"/>
      <c r="D1182" s="86"/>
      <c r="E1182" s="31"/>
      <c r="F1182" s="37"/>
      <c r="G1182" s="43"/>
      <c r="H1182" s="329"/>
    </row>
    <row r="1183" spans="1:8" ht="138" customHeight="1">
      <c r="A1183" s="335"/>
      <c r="B1183" s="332"/>
      <c r="C1183" s="335"/>
      <c r="D1183" s="335" t="s">
        <v>36</v>
      </c>
      <c r="E1183" s="321" t="s">
        <v>1371</v>
      </c>
      <c r="F1183" s="254"/>
      <c r="G1183" s="268"/>
      <c r="H1183" s="318" t="s">
        <v>1011</v>
      </c>
    </row>
    <row r="1184" spans="1:8" ht="6" customHeight="1">
      <c r="A1184" s="335"/>
      <c r="B1184" s="332"/>
      <c r="C1184" s="335"/>
      <c r="D1184" s="23"/>
      <c r="E1184" s="249"/>
      <c r="F1184" s="254"/>
      <c r="G1184" s="257"/>
      <c r="H1184" s="318"/>
    </row>
    <row r="1185" spans="1:8" ht="6" hidden="1" customHeight="1">
      <c r="A1185" s="335"/>
      <c r="B1185" s="332"/>
      <c r="C1185" s="335"/>
      <c r="D1185" s="15"/>
      <c r="E1185" s="298"/>
      <c r="F1185" s="254"/>
      <c r="G1185" s="257"/>
      <c r="H1185" s="318"/>
    </row>
    <row r="1186" spans="1:8" s="36" customFormat="1" ht="6" hidden="1" customHeight="1">
      <c r="A1186" s="335"/>
      <c r="B1186" s="332"/>
      <c r="C1186" s="335"/>
      <c r="D1186" s="25"/>
      <c r="E1186" s="250"/>
      <c r="F1186" s="254"/>
      <c r="G1186" s="257"/>
      <c r="H1186" s="318"/>
    </row>
    <row r="1187" spans="1:8" ht="8.25" customHeight="1">
      <c r="A1187" s="335"/>
      <c r="B1187" s="332"/>
      <c r="C1187" s="335"/>
      <c r="D1187" s="86"/>
      <c r="E1187" s="252"/>
      <c r="F1187" s="254"/>
      <c r="G1187" s="257"/>
      <c r="H1187" s="318"/>
    </row>
    <row r="1188" spans="1:8" ht="86.1" customHeight="1">
      <c r="A1188" s="335"/>
      <c r="B1188" s="326"/>
      <c r="C1188" s="335"/>
      <c r="D1188" s="335" t="s">
        <v>36</v>
      </c>
      <c r="E1188" s="321" t="s">
        <v>1074</v>
      </c>
      <c r="F1188" s="254"/>
      <c r="G1188" s="268"/>
      <c r="H1188" s="318" t="s">
        <v>1010</v>
      </c>
    </row>
    <row r="1189" spans="1:8" ht="6" customHeight="1">
      <c r="A1189" s="335"/>
      <c r="B1189" s="332"/>
      <c r="C1189" s="335"/>
      <c r="D1189" s="23"/>
      <c r="E1189" s="24"/>
      <c r="F1189" s="37"/>
      <c r="G1189" s="43"/>
      <c r="H1189" s="329"/>
    </row>
    <row r="1190" spans="1:8" ht="6" customHeight="1">
      <c r="A1190" s="335"/>
      <c r="B1190" s="332"/>
      <c r="C1190" s="335"/>
      <c r="D1190" s="86"/>
      <c r="E1190" s="31"/>
      <c r="F1190" s="37"/>
      <c r="G1190" s="43"/>
      <c r="H1190" s="329"/>
    </row>
    <row r="1191" spans="1:8" ht="174.75" customHeight="1">
      <c r="A1191" s="335"/>
      <c r="B1191" s="332"/>
      <c r="C1191" s="335"/>
      <c r="D1191" s="23" t="s">
        <v>36</v>
      </c>
      <c r="E1191" s="249" t="s">
        <v>1372</v>
      </c>
      <c r="F1191" s="254"/>
      <c r="G1191" s="268"/>
      <c r="H1191" s="318" t="s">
        <v>1009</v>
      </c>
    </row>
    <row r="1192" spans="1:8" ht="6" customHeight="1">
      <c r="A1192" s="335"/>
      <c r="B1192" s="332"/>
      <c r="C1192" s="335"/>
      <c r="D1192" s="86"/>
      <c r="E1192" s="252"/>
      <c r="F1192" s="254"/>
      <c r="G1192" s="257"/>
      <c r="H1192" s="318"/>
    </row>
    <row r="1193" spans="1:8" ht="68.45" customHeight="1">
      <c r="A1193" s="335"/>
      <c r="B1193" s="332"/>
      <c r="C1193" s="335"/>
      <c r="D1193" s="48" t="s">
        <v>36</v>
      </c>
      <c r="E1193" s="321" t="s">
        <v>1080</v>
      </c>
      <c r="F1193" s="254"/>
      <c r="G1193" s="257"/>
      <c r="H1193" s="318" t="s">
        <v>1373</v>
      </c>
    </row>
    <row r="1194" spans="1:8" ht="6" hidden="1" customHeight="1">
      <c r="A1194" s="335"/>
      <c r="B1194" s="332"/>
      <c r="C1194" s="335"/>
      <c r="D1194" s="49"/>
      <c r="E1194" s="249"/>
      <c r="F1194" s="254"/>
      <c r="G1194" s="257"/>
      <c r="H1194" s="318"/>
    </row>
    <row r="1195" spans="1:8" ht="6" customHeight="1">
      <c r="A1195" s="335"/>
      <c r="B1195" s="332"/>
      <c r="C1195" s="335"/>
      <c r="D1195" s="86"/>
      <c r="E1195" s="252"/>
      <c r="F1195" s="254"/>
      <c r="G1195" s="257"/>
      <c r="H1195" s="318"/>
    </row>
    <row r="1196" spans="1:8" ht="56.25" customHeight="1">
      <c r="A1196" s="335"/>
      <c r="B1196" s="332"/>
      <c r="C1196" s="335"/>
      <c r="D1196" s="335" t="s">
        <v>36</v>
      </c>
      <c r="E1196" s="321" t="s">
        <v>551</v>
      </c>
      <c r="F1196" s="254"/>
      <c r="G1196" s="268"/>
      <c r="H1196" s="318" t="s">
        <v>1012</v>
      </c>
    </row>
    <row r="1197" spans="1:8" ht="179.25" customHeight="1">
      <c r="A1197" s="335"/>
      <c r="B1197" s="332"/>
      <c r="C1197" s="335"/>
      <c r="D1197" s="335"/>
      <c r="E1197" s="321" t="s">
        <v>1374</v>
      </c>
      <c r="F1197" s="37"/>
      <c r="G1197" s="43"/>
      <c r="H1197" s="329"/>
    </row>
    <row r="1198" spans="1:8" ht="6" customHeight="1">
      <c r="A1198" s="335"/>
      <c r="B1198" s="332"/>
      <c r="C1198" s="335"/>
      <c r="D1198" s="23"/>
      <c r="E1198" s="24"/>
      <c r="F1198" s="37"/>
      <c r="G1198" s="43"/>
      <c r="H1198" s="329"/>
    </row>
    <row r="1199" spans="1:8" ht="6" hidden="1" customHeight="1">
      <c r="A1199" s="23"/>
      <c r="B1199" s="26"/>
      <c r="C1199" s="23"/>
      <c r="D1199" s="8"/>
      <c r="E1199" s="7"/>
      <c r="F1199" s="33"/>
      <c r="G1199" s="42"/>
      <c r="H1199" s="28"/>
    </row>
    <row r="1200" spans="1:8" ht="6" hidden="1" customHeight="1">
      <c r="A1200" s="335"/>
      <c r="B1200" s="332"/>
      <c r="C1200" s="335"/>
      <c r="D1200" s="332"/>
      <c r="E1200" s="332"/>
      <c r="F1200" s="37"/>
      <c r="G1200" s="43"/>
      <c r="H1200" s="329"/>
    </row>
    <row r="1201" spans="1:8" ht="6" customHeight="1">
      <c r="A1201" s="335"/>
      <c r="B1201" s="332"/>
      <c r="C1201" s="335"/>
      <c r="D1201" s="86"/>
      <c r="E1201" s="31"/>
      <c r="F1201" s="37"/>
      <c r="G1201" s="43"/>
      <c r="H1201" s="329"/>
    </row>
    <row r="1202" spans="1:8" ht="96.75" customHeight="1">
      <c r="A1202" s="335"/>
      <c r="B1202" s="564"/>
      <c r="C1202" s="335"/>
      <c r="D1202" s="48" t="s">
        <v>36</v>
      </c>
      <c r="E1202" s="326" t="s">
        <v>659</v>
      </c>
      <c r="F1202" s="37"/>
      <c r="G1202" s="43"/>
      <c r="H1202" s="329" t="s">
        <v>364</v>
      </c>
    </row>
    <row r="1203" spans="1:8" ht="6" customHeight="1">
      <c r="A1203" s="335"/>
      <c r="B1203" s="564"/>
      <c r="C1203" s="335"/>
      <c r="D1203" s="49"/>
      <c r="E1203" s="24"/>
      <c r="F1203" s="37"/>
      <c r="G1203" s="43"/>
      <c r="H1203" s="329"/>
    </row>
    <row r="1204" spans="1:8" ht="6" customHeight="1">
      <c r="A1204" s="335"/>
      <c r="B1204" s="11"/>
      <c r="C1204" s="335"/>
      <c r="D1204" s="14"/>
      <c r="E1204" s="31"/>
      <c r="F1204" s="37"/>
      <c r="G1204" s="46"/>
      <c r="H1204" s="329"/>
    </row>
    <row r="1205" spans="1:8" ht="43.5" customHeight="1">
      <c r="A1205" s="335"/>
      <c r="B1205" s="11"/>
      <c r="C1205" s="335"/>
      <c r="D1205" s="48" t="s">
        <v>36</v>
      </c>
      <c r="E1205" s="326" t="s">
        <v>660</v>
      </c>
      <c r="F1205" s="37"/>
      <c r="G1205" s="43"/>
      <c r="H1205" s="561" t="s">
        <v>365</v>
      </c>
    </row>
    <row r="1206" spans="1:8" ht="84" customHeight="1">
      <c r="A1206" s="335"/>
      <c r="B1206" s="336"/>
      <c r="C1206" s="335"/>
      <c r="D1206" s="48"/>
      <c r="E1206" s="326" t="s">
        <v>661</v>
      </c>
      <c r="F1206" s="37"/>
      <c r="G1206" s="43"/>
      <c r="H1206" s="561"/>
    </row>
    <row r="1207" spans="1:8" ht="96" customHeight="1">
      <c r="A1207" s="335"/>
      <c r="B1207" s="336"/>
      <c r="C1207" s="335"/>
      <c r="D1207" s="48"/>
      <c r="E1207" s="326" t="s">
        <v>552</v>
      </c>
      <c r="F1207" s="37"/>
      <c r="G1207" s="43"/>
      <c r="H1207" s="329"/>
    </row>
    <row r="1208" spans="1:8" ht="69" customHeight="1">
      <c r="A1208" s="335"/>
      <c r="B1208" s="336"/>
      <c r="C1208" s="335"/>
      <c r="D1208" s="48"/>
      <c r="E1208" s="326" t="s">
        <v>662</v>
      </c>
      <c r="F1208" s="37"/>
      <c r="G1208" s="43"/>
      <c r="H1208" s="329"/>
    </row>
    <row r="1209" spans="1:8" ht="6" customHeight="1">
      <c r="A1209" s="335"/>
      <c r="B1209" s="332"/>
      <c r="C1209" s="335"/>
      <c r="D1209" s="49"/>
      <c r="E1209" s="24"/>
      <c r="F1209" s="37"/>
      <c r="G1209" s="43"/>
      <c r="H1209" s="329"/>
    </row>
    <row r="1210" spans="1:8" ht="6" customHeight="1">
      <c r="A1210" s="335"/>
      <c r="B1210" s="332"/>
      <c r="C1210" s="335"/>
      <c r="D1210" s="14"/>
      <c r="E1210" s="31"/>
      <c r="F1210" s="37"/>
      <c r="G1210" s="46"/>
      <c r="H1210" s="329"/>
    </row>
    <row r="1211" spans="1:8" ht="125.25" customHeight="1">
      <c r="A1211" s="335"/>
      <c r="B1211" s="332"/>
      <c r="C1211" s="335"/>
      <c r="D1211" s="48" t="s">
        <v>36</v>
      </c>
      <c r="E1211" s="326" t="s">
        <v>1064</v>
      </c>
      <c r="F1211" s="37"/>
      <c r="G1211" s="43" t="s">
        <v>182</v>
      </c>
      <c r="H1211" s="329" t="s">
        <v>366</v>
      </c>
    </row>
    <row r="1212" spans="1:8" ht="97.5" customHeight="1">
      <c r="A1212" s="335"/>
      <c r="B1212" s="332"/>
      <c r="C1212" s="335"/>
      <c r="D1212" s="49"/>
      <c r="E1212" s="24" t="s">
        <v>553</v>
      </c>
      <c r="F1212" s="37"/>
      <c r="G1212" s="43"/>
      <c r="H1212" s="329"/>
    </row>
    <row r="1213" spans="1:8" ht="6" customHeight="1">
      <c r="A1213" s="335"/>
      <c r="B1213" s="332"/>
      <c r="C1213" s="335"/>
      <c r="D1213" s="36"/>
      <c r="E1213" s="332"/>
      <c r="F1213" s="37"/>
      <c r="G1213" s="46"/>
      <c r="H1213" s="329"/>
    </row>
    <row r="1214" spans="1:8" ht="21" customHeight="1">
      <c r="A1214" s="335"/>
      <c r="B1214" s="332"/>
      <c r="C1214" s="335"/>
      <c r="D1214" s="36"/>
      <c r="E1214" s="40" t="s">
        <v>367</v>
      </c>
      <c r="F1214" s="37"/>
      <c r="G1214" s="46"/>
      <c r="H1214" s="329"/>
    </row>
    <row r="1215" spans="1:8" ht="6" customHeight="1">
      <c r="A1215" s="335"/>
      <c r="B1215" s="332"/>
      <c r="C1215" s="335"/>
      <c r="D1215" s="14"/>
      <c r="E1215" s="31"/>
      <c r="F1215" s="37"/>
      <c r="G1215" s="46"/>
      <c r="H1215" s="329"/>
    </row>
    <row r="1216" spans="1:8" ht="30.75" customHeight="1">
      <c r="A1216" s="269"/>
      <c r="B1216" s="251"/>
      <c r="C1216" s="273"/>
      <c r="D1216" s="260" t="s">
        <v>36</v>
      </c>
      <c r="E1216" s="249" t="s">
        <v>368</v>
      </c>
      <c r="F1216" s="254"/>
      <c r="G1216" s="268"/>
      <c r="H1216" s="318" t="s">
        <v>1375</v>
      </c>
    </row>
    <row r="1217" spans="1:8" ht="6" customHeight="1">
      <c r="A1217" s="260"/>
      <c r="B1217" s="250"/>
      <c r="C1217" s="260"/>
      <c r="D1217" s="261"/>
      <c r="E1217" s="250"/>
      <c r="F1217" s="262"/>
      <c r="G1217" s="299"/>
      <c r="H1217" s="264"/>
    </row>
    <row r="1218" spans="1:8" ht="7.5" customHeight="1">
      <c r="A1218" s="269"/>
      <c r="B1218" s="321"/>
      <c r="C1218" s="269"/>
      <c r="D1218" s="253"/>
      <c r="E1218" s="251"/>
      <c r="F1218" s="254"/>
      <c r="G1218" s="300"/>
      <c r="H1218" s="273"/>
    </row>
    <row r="1219" spans="1:8" ht="138.6" customHeight="1">
      <c r="A1219" s="269">
        <v>16</v>
      </c>
      <c r="B1219" s="321" t="s">
        <v>369</v>
      </c>
      <c r="C1219" s="269"/>
      <c r="D1219" s="253"/>
      <c r="E1219" s="251" t="s">
        <v>1376</v>
      </c>
      <c r="F1219" s="254"/>
      <c r="G1219" s="257"/>
      <c r="H1219" s="318" t="s">
        <v>1377</v>
      </c>
    </row>
    <row r="1220" spans="1:8" ht="24.95" customHeight="1">
      <c r="A1220" s="335"/>
      <c r="B1220" s="332"/>
      <c r="C1220" s="335"/>
      <c r="D1220" s="36"/>
      <c r="E1220" s="332" t="s">
        <v>554</v>
      </c>
      <c r="F1220" s="37"/>
      <c r="G1220" s="324" t="s">
        <v>916</v>
      </c>
      <c r="H1220" s="329"/>
    </row>
    <row r="1221" spans="1:8" ht="24.95" customHeight="1">
      <c r="A1221" s="335"/>
      <c r="B1221" s="332"/>
      <c r="C1221" s="335"/>
      <c r="D1221" s="36"/>
      <c r="E1221" s="332" t="s">
        <v>555</v>
      </c>
      <c r="F1221" s="37"/>
      <c r="G1221" s="324" t="s">
        <v>916</v>
      </c>
      <c r="H1221" s="329"/>
    </row>
    <row r="1222" spans="1:8" ht="21" customHeight="1">
      <c r="A1222" s="335"/>
      <c r="B1222" s="327"/>
      <c r="C1222" s="335"/>
      <c r="D1222" s="36"/>
      <c r="E1222" s="40" t="s">
        <v>370</v>
      </c>
      <c r="F1222" s="37"/>
      <c r="G1222" s="43"/>
      <c r="H1222" s="561" t="s">
        <v>875</v>
      </c>
    </row>
    <row r="1223" spans="1:8" ht="21" customHeight="1">
      <c r="A1223" s="335" t="s">
        <v>87</v>
      </c>
      <c r="B1223" s="332" t="s">
        <v>87</v>
      </c>
      <c r="C1223" s="335"/>
      <c r="D1223" s="40" t="s">
        <v>76</v>
      </c>
      <c r="E1223" s="332" t="s">
        <v>892</v>
      </c>
      <c r="F1223" s="37"/>
      <c r="G1223" s="50"/>
      <c r="H1223" s="561"/>
    </row>
    <row r="1224" spans="1:8" ht="56.25" customHeight="1">
      <c r="A1224" s="335" t="s">
        <v>87</v>
      </c>
      <c r="B1224" s="332" t="s">
        <v>87</v>
      </c>
      <c r="C1224" s="335"/>
      <c r="D1224" s="40"/>
      <c r="E1224" s="332" t="s">
        <v>775</v>
      </c>
      <c r="F1224" s="37"/>
      <c r="G1224" s="50"/>
      <c r="H1224" s="561"/>
    </row>
    <row r="1225" spans="1:8" ht="108.75" customHeight="1">
      <c r="A1225" s="335"/>
      <c r="B1225" s="332"/>
      <c r="C1225" s="335"/>
      <c r="D1225" s="332"/>
      <c r="E1225" s="332" t="s">
        <v>776</v>
      </c>
      <c r="F1225" s="37"/>
      <c r="G1225" s="50"/>
      <c r="H1225" s="329"/>
    </row>
    <row r="1226" spans="1:8" ht="84.75" customHeight="1">
      <c r="A1226" s="335"/>
      <c r="B1226" s="332"/>
      <c r="C1226" s="335"/>
      <c r="D1226" s="332"/>
      <c r="E1226" s="332" t="s">
        <v>777</v>
      </c>
      <c r="F1226" s="37"/>
      <c r="G1226" s="50"/>
      <c r="H1226" s="329"/>
    </row>
    <row r="1227" spans="1:8" ht="6" customHeight="1">
      <c r="A1227" s="335"/>
      <c r="B1227" s="332"/>
      <c r="C1227" s="335"/>
      <c r="D1227" s="36"/>
      <c r="E1227" s="332"/>
      <c r="F1227" s="37"/>
      <c r="G1227" s="43"/>
      <c r="H1227" s="329"/>
    </row>
    <row r="1228" spans="1:8" ht="21" customHeight="1">
      <c r="A1228" s="335"/>
      <c r="B1228" s="332"/>
      <c r="C1228" s="335"/>
      <c r="D1228" s="121" t="s">
        <v>77</v>
      </c>
      <c r="E1228" s="40" t="s">
        <v>556</v>
      </c>
      <c r="F1228" s="37"/>
      <c r="G1228" s="50"/>
      <c r="H1228" s="329"/>
    </row>
    <row r="1229" spans="1:8" ht="57" customHeight="1">
      <c r="A1229" s="335"/>
      <c r="B1229" s="332"/>
      <c r="C1229" s="335"/>
      <c r="D1229" s="301"/>
      <c r="E1229" s="251" t="s">
        <v>1378</v>
      </c>
      <c r="F1229" s="254"/>
      <c r="G1229" s="259"/>
      <c r="H1229" s="329"/>
    </row>
    <row r="1230" spans="1:8" ht="6" customHeight="1">
      <c r="A1230" s="335"/>
      <c r="B1230" s="326"/>
      <c r="C1230" s="335"/>
      <c r="D1230" s="253"/>
      <c r="E1230" s="251"/>
      <c r="F1230" s="254"/>
      <c r="G1230" s="300"/>
      <c r="H1230" s="45"/>
    </row>
    <row r="1231" spans="1:8" ht="33.6" customHeight="1">
      <c r="A1231" s="335"/>
      <c r="B1231" s="326"/>
      <c r="C1231" s="335"/>
      <c r="D1231" s="253"/>
      <c r="E1231" s="292" t="s">
        <v>371</v>
      </c>
      <c r="F1231" s="254"/>
      <c r="G1231" s="257"/>
      <c r="H1231" s="317" t="s">
        <v>1379</v>
      </c>
    </row>
    <row r="1232" spans="1:8" ht="29.45" customHeight="1">
      <c r="A1232" s="335"/>
      <c r="B1232" s="332"/>
      <c r="C1232" s="335"/>
      <c r="D1232" s="253" t="s">
        <v>991</v>
      </c>
      <c r="E1232" s="251" t="s">
        <v>993</v>
      </c>
      <c r="F1232" s="254"/>
      <c r="G1232" s="257"/>
      <c r="H1232" s="45"/>
    </row>
    <row r="1233" spans="1:8" ht="6" customHeight="1">
      <c r="A1233" s="335"/>
      <c r="B1233" s="332"/>
      <c r="C1233" s="335"/>
      <c r="D1233" s="253"/>
      <c r="E1233" s="251"/>
      <c r="F1233" s="254"/>
      <c r="G1233" s="257"/>
      <c r="H1233" s="45"/>
    </row>
    <row r="1234" spans="1:8" ht="186" customHeight="1">
      <c r="A1234" s="335"/>
      <c r="B1234" s="332"/>
      <c r="C1234" s="335"/>
      <c r="D1234" s="253" t="s">
        <v>992</v>
      </c>
      <c r="E1234" s="251" t="s">
        <v>1000</v>
      </c>
      <c r="F1234" s="254"/>
      <c r="G1234" s="257"/>
      <c r="H1234" s="45"/>
    </row>
    <row r="1235" spans="1:8" ht="6" customHeight="1">
      <c r="A1235" s="335"/>
      <c r="B1235" s="332"/>
      <c r="C1235" s="335"/>
      <c r="D1235" s="36"/>
      <c r="E1235" s="332"/>
      <c r="F1235" s="37"/>
      <c r="G1235" s="43"/>
      <c r="H1235" s="45"/>
    </row>
    <row r="1236" spans="1:8" ht="134.1" customHeight="1">
      <c r="A1236" s="335"/>
      <c r="B1236" s="332"/>
      <c r="C1236" s="335"/>
      <c r="D1236" s="253" t="s">
        <v>994</v>
      </c>
      <c r="E1236" s="251" t="s">
        <v>1381</v>
      </c>
      <c r="F1236" s="254"/>
      <c r="G1236" s="257"/>
      <c r="H1236" s="273"/>
    </row>
    <row r="1237" spans="1:8" ht="6" customHeight="1">
      <c r="A1237" s="335"/>
      <c r="B1237" s="332"/>
      <c r="C1237" s="335"/>
      <c r="D1237" s="253"/>
      <c r="E1237" s="251"/>
      <c r="F1237" s="254"/>
      <c r="G1237" s="257"/>
      <c r="H1237" s="273"/>
    </row>
    <row r="1238" spans="1:8" ht="106.5" customHeight="1">
      <c r="A1238" s="335"/>
      <c r="B1238" s="332"/>
      <c r="C1238" s="335"/>
      <c r="D1238" s="253" t="s">
        <v>995</v>
      </c>
      <c r="E1238" s="251" t="s">
        <v>996</v>
      </c>
      <c r="F1238" s="254"/>
      <c r="G1238" s="257"/>
      <c r="H1238" s="273"/>
    </row>
    <row r="1239" spans="1:8" ht="6" customHeight="1">
      <c r="A1239" s="335"/>
      <c r="B1239" s="332"/>
      <c r="C1239" s="335"/>
      <c r="D1239" s="253"/>
      <c r="E1239" s="251"/>
      <c r="F1239" s="254"/>
      <c r="G1239" s="257"/>
      <c r="H1239" s="273"/>
    </row>
    <row r="1240" spans="1:8" ht="43.5" customHeight="1">
      <c r="A1240" s="335"/>
      <c r="B1240" s="332"/>
      <c r="C1240" s="335"/>
      <c r="D1240" s="253" t="s">
        <v>997</v>
      </c>
      <c r="E1240" s="251" t="s">
        <v>1380</v>
      </c>
      <c r="F1240" s="254"/>
      <c r="G1240" s="257"/>
      <c r="H1240" s="273"/>
    </row>
    <row r="1241" spans="1:8" ht="6" customHeight="1">
      <c r="A1241" s="335"/>
      <c r="B1241" s="332"/>
      <c r="C1241" s="335"/>
      <c r="D1241" s="253"/>
      <c r="E1241" s="251"/>
      <c r="F1241" s="254"/>
      <c r="G1241" s="257"/>
      <c r="H1241" s="273"/>
    </row>
    <row r="1242" spans="1:8" ht="57.95" customHeight="1">
      <c r="A1242" s="335"/>
      <c r="B1242" s="332"/>
      <c r="C1242" s="335"/>
      <c r="D1242" s="253" t="s">
        <v>998</v>
      </c>
      <c r="E1242" s="251" t="s">
        <v>999</v>
      </c>
      <c r="F1242" s="254"/>
      <c r="G1242" s="257"/>
      <c r="H1242" s="273"/>
    </row>
    <row r="1243" spans="1:8" ht="83.1" customHeight="1">
      <c r="A1243" s="335"/>
      <c r="B1243" s="332"/>
      <c r="C1243" s="335"/>
      <c r="D1243" s="253" t="s">
        <v>1036</v>
      </c>
      <c r="E1243" s="251" t="s">
        <v>1038</v>
      </c>
      <c r="F1243" s="254"/>
      <c r="G1243" s="257"/>
      <c r="H1243" s="318" t="s">
        <v>1037</v>
      </c>
    </row>
    <row r="1244" spans="1:8" ht="6" customHeight="1">
      <c r="A1244" s="14"/>
      <c r="B1244" s="13"/>
      <c r="C1244" s="14"/>
      <c r="D1244" s="15"/>
      <c r="E1244" s="13"/>
      <c r="F1244" s="30"/>
      <c r="G1244" s="52"/>
      <c r="H1244" s="17"/>
    </row>
    <row r="1245" spans="1:8" ht="104.45" customHeight="1">
      <c r="A1245" s="269">
        <v>17</v>
      </c>
      <c r="B1245" s="251" t="s">
        <v>373</v>
      </c>
      <c r="C1245" s="269"/>
      <c r="D1245" s="253"/>
      <c r="E1245" s="251" t="s">
        <v>1382</v>
      </c>
      <c r="F1245" s="254"/>
      <c r="G1245" s="255" t="s">
        <v>66</v>
      </c>
      <c r="H1245" s="318" t="s">
        <v>1383</v>
      </c>
    </row>
    <row r="1246" spans="1:8" ht="21" customHeight="1">
      <c r="A1246" s="335"/>
      <c r="B1246" s="332"/>
      <c r="C1246" s="335"/>
      <c r="D1246" s="36"/>
      <c r="E1246" s="332" t="s">
        <v>891</v>
      </c>
      <c r="F1246" s="37"/>
      <c r="G1246" s="43"/>
      <c r="H1246" s="561" t="s">
        <v>876</v>
      </c>
    </row>
    <row r="1247" spans="1:8" ht="69" customHeight="1">
      <c r="A1247" s="335"/>
      <c r="B1247" s="332"/>
      <c r="C1247" s="335"/>
      <c r="D1247" s="36"/>
      <c r="E1247" s="332" t="s">
        <v>374</v>
      </c>
      <c r="F1247" s="37"/>
      <c r="G1247" s="324" t="s">
        <v>66</v>
      </c>
      <c r="H1247" s="561"/>
    </row>
    <row r="1248" spans="1:8" ht="69.75" customHeight="1">
      <c r="A1248" s="335"/>
      <c r="B1248" s="332"/>
      <c r="C1248" s="335"/>
      <c r="D1248" s="36"/>
      <c r="E1248" s="332" t="s">
        <v>1081</v>
      </c>
      <c r="F1248" s="37"/>
      <c r="G1248" s="324" t="s">
        <v>66</v>
      </c>
      <c r="H1248" s="329"/>
    </row>
    <row r="1249" spans="1:8" ht="70.5" customHeight="1">
      <c r="A1249" s="335"/>
      <c r="B1249" s="332"/>
      <c r="C1249" s="335"/>
      <c r="D1249" s="36"/>
      <c r="E1249" s="332" t="s">
        <v>375</v>
      </c>
      <c r="F1249" s="37"/>
      <c r="G1249" s="324" t="s">
        <v>66</v>
      </c>
      <c r="H1249" s="329"/>
    </row>
    <row r="1250" spans="1:8" ht="44.45" customHeight="1">
      <c r="A1250" s="335"/>
      <c r="B1250" s="332"/>
      <c r="C1250" s="335"/>
      <c r="D1250" s="36"/>
      <c r="E1250" s="251" t="s">
        <v>947</v>
      </c>
      <c r="F1250" s="37"/>
      <c r="G1250" s="324" t="s">
        <v>66</v>
      </c>
      <c r="H1250" s="329"/>
    </row>
    <row r="1251" spans="1:8" ht="6" customHeight="1">
      <c r="A1251" s="335"/>
      <c r="B1251" s="332"/>
      <c r="C1251" s="335"/>
      <c r="D1251" s="36"/>
      <c r="E1251" s="332"/>
      <c r="F1251" s="37"/>
      <c r="G1251" s="43"/>
      <c r="H1251" s="329"/>
    </row>
    <row r="1252" spans="1:8" ht="21" customHeight="1">
      <c r="A1252" s="118"/>
      <c r="B1252" s="326"/>
      <c r="C1252" s="335"/>
      <c r="D1252" s="36"/>
      <c r="E1252" s="40" t="s">
        <v>376</v>
      </c>
      <c r="F1252" s="37"/>
      <c r="G1252" s="43"/>
      <c r="H1252" s="45"/>
    </row>
    <row r="1253" spans="1:8" ht="30" customHeight="1">
      <c r="A1253" s="118"/>
      <c r="B1253" s="327"/>
      <c r="C1253" s="335"/>
      <c r="D1253" s="36"/>
      <c r="E1253" s="332" t="s">
        <v>377</v>
      </c>
      <c r="F1253" s="37"/>
      <c r="G1253" s="43"/>
      <c r="H1253" s="561" t="s">
        <v>877</v>
      </c>
    </row>
    <row r="1254" spans="1:8" ht="6" customHeight="1">
      <c r="A1254" s="335"/>
      <c r="B1254" s="332"/>
      <c r="C1254" s="335"/>
      <c r="D1254" s="75"/>
      <c r="E1254" s="76"/>
      <c r="F1254" s="37"/>
      <c r="G1254" s="43"/>
      <c r="H1254" s="561"/>
    </row>
    <row r="1255" spans="1:8" ht="27" customHeight="1">
      <c r="A1255" s="335"/>
      <c r="B1255" s="332"/>
      <c r="C1255" s="335"/>
      <c r="D1255" s="335" t="s">
        <v>36</v>
      </c>
      <c r="E1255" s="326" t="s">
        <v>378</v>
      </c>
      <c r="F1255" s="37"/>
      <c r="G1255" s="43"/>
      <c r="H1255" s="318" t="s">
        <v>1383</v>
      </c>
    </row>
    <row r="1256" spans="1:8" ht="6" customHeight="1">
      <c r="A1256" s="335"/>
      <c r="B1256" s="332"/>
      <c r="C1256" s="335"/>
      <c r="D1256" s="125"/>
      <c r="E1256" s="130"/>
      <c r="F1256" s="37"/>
      <c r="G1256" s="43"/>
      <c r="H1256" s="318"/>
    </row>
    <row r="1257" spans="1:8" ht="6" customHeight="1">
      <c r="A1257" s="335"/>
      <c r="B1257" s="11"/>
      <c r="C1257" s="335"/>
      <c r="D1257" s="75"/>
      <c r="E1257" s="76"/>
      <c r="F1257" s="37"/>
      <c r="G1257" s="43"/>
      <c r="H1257" s="273"/>
    </row>
    <row r="1258" spans="1:8" ht="58.5" customHeight="1">
      <c r="A1258" s="118"/>
      <c r="B1258" s="11"/>
      <c r="C1258" s="335"/>
      <c r="D1258" s="335" t="s">
        <v>36</v>
      </c>
      <c r="E1258" s="326" t="s">
        <v>730</v>
      </c>
      <c r="F1258" s="37"/>
      <c r="G1258" s="43"/>
      <c r="H1258" s="318" t="s">
        <v>1384</v>
      </c>
    </row>
    <row r="1259" spans="1:8" ht="18.75" hidden="1" customHeight="1">
      <c r="A1259" s="118"/>
      <c r="B1259" s="11"/>
      <c r="C1259" s="335"/>
      <c r="D1259" s="118"/>
      <c r="E1259" s="120"/>
      <c r="F1259" s="37"/>
      <c r="G1259" s="43"/>
      <c r="H1259" s="77"/>
    </row>
    <row r="1260" spans="1:8" ht="84.75" customHeight="1">
      <c r="A1260" s="118"/>
      <c r="B1260" s="336"/>
      <c r="C1260" s="335"/>
      <c r="D1260" s="118"/>
      <c r="E1260" s="326" t="s">
        <v>731</v>
      </c>
      <c r="F1260" s="37"/>
      <c r="G1260" s="43"/>
      <c r="H1260" s="77"/>
    </row>
    <row r="1261" spans="1:8" ht="72.75" customHeight="1">
      <c r="A1261" s="118"/>
      <c r="B1261" s="11"/>
      <c r="C1261" s="335"/>
      <c r="D1261" s="118"/>
      <c r="E1261" s="326" t="s">
        <v>729</v>
      </c>
      <c r="F1261" s="37"/>
      <c r="G1261" s="43"/>
      <c r="H1261" s="573" t="s">
        <v>319</v>
      </c>
    </row>
    <row r="1262" spans="1:8" ht="45" customHeight="1">
      <c r="A1262" s="118"/>
      <c r="B1262" s="326"/>
      <c r="C1262" s="335"/>
      <c r="D1262" s="118"/>
      <c r="E1262" s="326" t="s">
        <v>379</v>
      </c>
      <c r="F1262" s="37"/>
      <c r="G1262" s="43"/>
      <c r="H1262" s="573"/>
    </row>
    <row r="1263" spans="1:8" ht="6" customHeight="1">
      <c r="A1263" s="118"/>
      <c r="B1263" s="326"/>
      <c r="C1263" s="335"/>
      <c r="D1263" s="125"/>
      <c r="E1263" s="24"/>
      <c r="F1263" s="37"/>
      <c r="G1263" s="43"/>
      <c r="H1263" s="325"/>
    </row>
    <row r="1264" spans="1:8" ht="6" hidden="1" customHeight="1">
      <c r="A1264" s="125"/>
      <c r="B1264" s="24"/>
      <c r="C1264" s="23"/>
      <c r="D1264" s="131"/>
      <c r="E1264" s="7"/>
      <c r="F1264" s="33"/>
      <c r="G1264" s="42"/>
      <c r="H1264" s="132"/>
    </row>
    <row r="1265" spans="1:11" ht="6" hidden="1" customHeight="1">
      <c r="A1265" s="118"/>
      <c r="B1265" s="326"/>
      <c r="C1265" s="335"/>
      <c r="D1265" s="122"/>
      <c r="E1265" s="26"/>
      <c r="F1265" s="37"/>
      <c r="G1265" s="43"/>
      <c r="H1265" s="325"/>
    </row>
    <row r="1266" spans="1:11" ht="6" customHeight="1">
      <c r="A1266" s="118"/>
      <c r="B1266" s="332"/>
      <c r="C1266" s="335"/>
      <c r="D1266" s="75"/>
      <c r="E1266" s="76"/>
      <c r="F1266" s="37"/>
      <c r="G1266" s="43"/>
      <c r="H1266" s="77"/>
    </row>
    <row r="1267" spans="1:11" ht="111.75" customHeight="1">
      <c r="A1267" s="118"/>
      <c r="B1267" s="326"/>
      <c r="C1267" s="335"/>
      <c r="D1267" s="335" t="s">
        <v>36</v>
      </c>
      <c r="E1267" s="326" t="s">
        <v>380</v>
      </c>
      <c r="F1267" s="37"/>
      <c r="G1267" s="43"/>
      <c r="H1267" s="318" t="s">
        <v>1385</v>
      </c>
    </row>
    <row r="1268" spans="1:11" ht="43.5" customHeight="1">
      <c r="A1268" s="118"/>
      <c r="B1268" s="332"/>
      <c r="C1268" s="335"/>
      <c r="D1268" s="118"/>
      <c r="E1268" s="326" t="s">
        <v>321</v>
      </c>
      <c r="F1268" s="37"/>
      <c r="G1268" s="43"/>
      <c r="H1268" s="570" t="s">
        <v>322</v>
      </c>
    </row>
    <row r="1269" spans="1:11" ht="57" customHeight="1">
      <c r="A1269" s="118"/>
      <c r="B1269" s="332"/>
      <c r="C1269" s="335"/>
      <c r="D1269" s="118"/>
      <c r="E1269" s="326" t="s">
        <v>381</v>
      </c>
      <c r="F1269" s="37"/>
      <c r="G1269" s="43"/>
      <c r="H1269" s="571"/>
    </row>
    <row r="1270" spans="1:11" ht="6" customHeight="1">
      <c r="A1270" s="118"/>
      <c r="B1270" s="332"/>
      <c r="C1270" s="335"/>
      <c r="D1270" s="125"/>
      <c r="E1270" s="24"/>
      <c r="F1270" s="37"/>
      <c r="G1270" s="43"/>
      <c r="H1270" s="330"/>
    </row>
    <row r="1271" spans="1:11" ht="6" customHeight="1">
      <c r="A1271" s="118"/>
      <c r="B1271" s="332"/>
      <c r="C1271" s="335"/>
      <c r="D1271" s="75"/>
      <c r="E1271" s="76"/>
      <c r="F1271" s="37"/>
      <c r="G1271" s="43"/>
      <c r="H1271" s="77"/>
    </row>
    <row r="1272" spans="1:11" ht="86.25" customHeight="1">
      <c r="A1272" s="118"/>
      <c r="B1272" s="575"/>
      <c r="C1272" s="335"/>
      <c r="D1272" s="335" t="s">
        <v>36</v>
      </c>
      <c r="E1272" s="321" t="s">
        <v>732</v>
      </c>
      <c r="F1272" s="254"/>
      <c r="G1272" s="257"/>
      <c r="H1272" s="318" t="s">
        <v>1386</v>
      </c>
    </row>
    <row r="1273" spans="1:11" ht="97.5" customHeight="1">
      <c r="A1273" s="118"/>
      <c r="B1273" s="575"/>
      <c r="C1273" s="335"/>
      <c r="D1273" s="335"/>
      <c r="E1273" s="321" t="s">
        <v>1387</v>
      </c>
      <c r="F1273" s="254"/>
      <c r="G1273" s="257"/>
      <c r="H1273" s="318"/>
    </row>
    <row r="1274" spans="1:11" ht="6" customHeight="1">
      <c r="A1274" s="118"/>
      <c r="B1274" s="575"/>
      <c r="C1274" s="335"/>
      <c r="D1274" s="23"/>
      <c r="E1274" s="24"/>
      <c r="F1274" s="37"/>
      <c r="G1274" s="43"/>
      <c r="H1274" s="329"/>
    </row>
    <row r="1275" spans="1:11" ht="6" customHeight="1">
      <c r="A1275" s="118"/>
      <c r="B1275" s="11"/>
      <c r="C1275" s="335"/>
      <c r="D1275" s="75"/>
      <c r="E1275" s="76"/>
      <c r="F1275" s="37"/>
      <c r="G1275" s="43"/>
      <c r="H1275" s="77"/>
    </row>
    <row r="1276" spans="1:11" ht="141.75" customHeight="1">
      <c r="A1276" s="118"/>
      <c r="B1276" s="11"/>
      <c r="C1276" s="335"/>
      <c r="D1276" s="335" t="s">
        <v>36</v>
      </c>
      <c r="E1276" s="326" t="s">
        <v>102</v>
      </c>
      <c r="F1276" s="37"/>
      <c r="G1276" s="43"/>
      <c r="H1276" s="318" t="s">
        <v>1388</v>
      </c>
    </row>
    <row r="1277" spans="1:11" ht="6" customHeight="1">
      <c r="A1277" s="118"/>
      <c r="B1277" s="159"/>
      <c r="C1277" s="335"/>
      <c r="D1277" s="23"/>
      <c r="E1277" s="24"/>
      <c r="F1277" s="37"/>
      <c r="G1277" s="43"/>
      <c r="H1277" s="318"/>
    </row>
    <row r="1278" spans="1:11" ht="6" customHeight="1">
      <c r="A1278" s="118"/>
      <c r="B1278" s="332"/>
      <c r="C1278" s="335"/>
      <c r="D1278" s="75"/>
      <c r="E1278" s="76"/>
      <c r="F1278" s="37"/>
      <c r="G1278" s="43"/>
      <c r="H1278" s="297"/>
    </row>
    <row r="1279" spans="1:11" ht="59.25" customHeight="1">
      <c r="A1279" s="118"/>
      <c r="B1279" s="332"/>
      <c r="C1279" s="335"/>
      <c r="D1279" s="335" t="s">
        <v>36</v>
      </c>
      <c r="E1279" s="326" t="s">
        <v>382</v>
      </c>
      <c r="F1279" s="37"/>
      <c r="G1279" s="43"/>
      <c r="H1279" s="318" t="s">
        <v>1389</v>
      </c>
      <c r="K1279" s="314"/>
    </row>
    <row r="1280" spans="1:11" ht="6" customHeight="1">
      <c r="A1280" s="118"/>
      <c r="B1280" s="332"/>
      <c r="C1280" s="335"/>
      <c r="D1280" s="23"/>
      <c r="E1280" s="24"/>
      <c r="F1280" s="37"/>
      <c r="G1280" s="43"/>
      <c r="H1280" s="329"/>
      <c r="K1280" s="314"/>
    </row>
    <row r="1281" spans="1:8" ht="6" customHeight="1">
      <c r="A1281" s="118"/>
      <c r="B1281" s="332"/>
      <c r="C1281" s="335"/>
      <c r="D1281" s="75"/>
      <c r="E1281" s="76"/>
      <c r="F1281" s="37"/>
      <c r="G1281" s="43"/>
      <c r="H1281" s="77"/>
    </row>
    <row r="1282" spans="1:8" ht="110.1" customHeight="1">
      <c r="A1282" s="118"/>
      <c r="B1282" s="11"/>
      <c r="C1282" s="335"/>
      <c r="D1282" s="269" t="s">
        <v>36</v>
      </c>
      <c r="E1282" s="321" t="s">
        <v>1013</v>
      </c>
      <c r="F1282" s="254"/>
      <c r="G1282" s="257"/>
      <c r="H1282" s="318" t="s">
        <v>1014</v>
      </c>
    </row>
    <row r="1283" spans="1:8" ht="6" customHeight="1">
      <c r="A1283" s="118"/>
      <c r="B1283" s="11"/>
      <c r="C1283" s="335"/>
      <c r="D1283" s="260"/>
      <c r="E1283" s="249"/>
      <c r="F1283" s="254"/>
      <c r="G1283" s="257"/>
      <c r="H1283" s="318"/>
    </row>
    <row r="1284" spans="1:8" ht="6" hidden="1" customHeight="1">
      <c r="A1284" s="118"/>
      <c r="B1284" s="332"/>
      <c r="C1284" s="335"/>
      <c r="D1284" s="293"/>
      <c r="E1284" s="302"/>
      <c r="F1284" s="254"/>
      <c r="G1284" s="257"/>
      <c r="H1284" s="297"/>
    </row>
    <row r="1285" spans="1:8" ht="96.6" customHeight="1">
      <c r="A1285" s="118"/>
      <c r="B1285" s="319"/>
      <c r="C1285" s="335"/>
      <c r="D1285" s="260" t="s">
        <v>36</v>
      </c>
      <c r="E1285" s="249" t="s">
        <v>1001</v>
      </c>
      <c r="F1285" s="262"/>
      <c r="G1285" s="299"/>
      <c r="H1285" s="264" t="s">
        <v>1390</v>
      </c>
    </row>
    <row r="1286" spans="1:8" ht="6" customHeight="1">
      <c r="A1286" s="335"/>
      <c r="B1286" s="332"/>
      <c r="C1286" s="335"/>
      <c r="D1286" s="36"/>
      <c r="E1286" s="332"/>
      <c r="F1286" s="37"/>
      <c r="G1286" s="43"/>
      <c r="H1286" s="45"/>
    </row>
    <row r="1287" spans="1:8" ht="69.75" customHeight="1">
      <c r="A1287" s="118"/>
      <c r="B1287" s="319" t="s">
        <v>182</v>
      </c>
      <c r="C1287" s="335"/>
      <c r="D1287" s="161" t="s">
        <v>36</v>
      </c>
      <c r="E1287" s="99" t="s">
        <v>383</v>
      </c>
      <c r="F1287" s="37"/>
      <c r="G1287" s="43"/>
      <c r="H1287" s="318" t="s">
        <v>1391</v>
      </c>
    </row>
    <row r="1288" spans="1:8" ht="6" hidden="1" customHeight="1">
      <c r="A1288" s="118"/>
      <c r="B1288" s="332"/>
      <c r="C1288" s="335"/>
      <c r="D1288" s="36"/>
      <c r="E1288" s="332"/>
      <c r="F1288" s="37"/>
      <c r="G1288" s="43"/>
      <c r="H1288" s="318"/>
    </row>
    <row r="1289" spans="1:8" ht="6" hidden="1" customHeight="1">
      <c r="A1289" s="118"/>
      <c r="B1289" s="326"/>
      <c r="C1289" s="335"/>
      <c r="D1289" s="25"/>
      <c r="E1289" s="26"/>
      <c r="F1289" s="33"/>
      <c r="G1289" s="42"/>
      <c r="H1289" s="264"/>
    </row>
    <row r="1290" spans="1:8" ht="6" customHeight="1">
      <c r="A1290" s="118"/>
      <c r="B1290" s="332"/>
      <c r="C1290" s="45"/>
      <c r="D1290" s="75"/>
      <c r="E1290" s="76"/>
      <c r="F1290" s="37"/>
      <c r="G1290" s="43"/>
      <c r="H1290" s="297"/>
    </row>
    <row r="1291" spans="1:8" ht="44.25" customHeight="1">
      <c r="A1291" s="118"/>
      <c r="B1291" s="319" t="s">
        <v>182</v>
      </c>
      <c r="C1291" s="335"/>
      <c r="D1291" s="335" t="s">
        <v>36</v>
      </c>
      <c r="E1291" s="326" t="s">
        <v>384</v>
      </c>
      <c r="F1291" s="37"/>
      <c r="G1291" s="43"/>
      <c r="H1291" s="318" t="s">
        <v>1392</v>
      </c>
    </row>
    <row r="1292" spans="1:8" ht="59.25" customHeight="1">
      <c r="A1292" s="118"/>
      <c r="B1292" s="133"/>
      <c r="C1292" s="335"/>
      <c r="D1292" s="335"/>
      <c r="E1292" s="326" t="s">
        <v>385</v>
      </c>
      <c r="F1292" s="37"/>
      <c r="G1292" s="43"/>
      <c r="H1292" s="329" t="s">
        <v>386</v>
      </c>
    </row>
    <row r="1293" spans="1:8" ht="6" customHeight="1">
      <c r="A1293" s="118"/>
      <c r="B1293" s="332"/>
      <c r="C1293" s="335"/>
      <c r="D1293" s="23"/>
      <c r="E1293" s="24"/>
      <c r="F1293" s="37"/>
      <c r="G1293" s="43"/>
      <c r="H1293" s="329"/>
    </row>
    <row r="1294" spans="1:8" ht="6" customHeight="1">
      <c r="A1294" s="125"/>
      <c r="B1294" s="26"/>
      <c r="C1294" s="23"/>
      <c r="D1294" s="25"/>
      <c r="E1294" s="124"/>
      <c r="F1294" s="33"/>
      <c r="G1294" s="42"/>
      <c r="H1294" s="56"/>
    </row>
    <row r="1295" spans="1:8" ht="6" customHeight="1">
      <c r="A1295" s="335"/>
      <c r="B1295" s="326"/>
      <c r="C1295" s="335"/>
      <c r="D1295" s="36"/>
      <c r="E1295" s="332"/>
      <c r="F1295" s="37"/>
      <c r="G1295" s="54"/>
      <c r="H1295" s="45"/>
    </row>
    <row r="1296" spans="1:8" ht="96.6" customHeight="1">
      <c r="A1296" s="269">
        <v>18</v>
      </c>
      <c r="B1296" s="321" t="s">
        <v>387</v>
      </c>
      <c r="C1296" s="269"/>
      <c r="D1296" s="253"/>
      <c r="E1296" s="251" t="s">
        <v>1393</v>
      </c>
      <c r="F1296" s="254"/>
      <c r="G1296" s="255" t="s">
        <v>916</v>
      </c>
      <c r="H1296" s="318" t="s">
        <v>1394</v>
      </c>
    </row>
    <row r="1297" spans="1:8" ht="21" customHeight="1">
      <c r="A1297" s="335"/>
      <c r="B1297" s="327"/>
      <c r="C1297" s="335"/>
      <c r="D1297" s="36"/>
      <c r="E1297" s="40" t="s">
        <v>370</v>
      </c>
      <c r="F1297" s="37"/>
      <c r="G1297" s="43"/>
      <c r="H1297" s="329"/>
    </row>
    <row r="1298" spans="1:8" ht="30.75" customHeight="1">
      <c r="A1298" s="335"/>
      <c r="B1298" s="332"/>
      <c r="C1298" s="335"/>
      <c r="D1298" s="25"/>
      <c r="E1298" s="26" t="s">
        <v>388</v>
      </c>
      <c r="F1298" s="37"/>
      <c r="G1298" s="43"/>
      <c r="H1298" s="329" t="s">
        <v>878</v>
      </c>
    </row>
    <row r="1299" spans="1:8" ht="7.5" customHeight="1">
      <c r="A1299" s="335"/>
      <c r="B1299" s="332"/>
      <c r="C1299" s="335"/>
      <c r="D1299" s="14"/>
      <c r="E1299" s="31"/>
      <c r="F1299" s="37"/>
      <c r="G1299" s="43"/>
      <c r="H1299" s="329"/>
    </row>
    <row r="1300" spans="1:8" ht="45.75" customHeight="1">
      <c r="A1300" s="269"/>
      <c r="B1300" s="251"/>
      <c r="C1300" s="269"/>
      <c r="D1300" s="269" t="s">
        <v>36</v>
      </c>
      <c r="E1300" s="321" t="s">
        <v>389</v>
      </c>
      <c r="F1300" s="254"/>
      <c r="G1300" s="257"/>
      <c r="H1300" s="318" t="s">
        <v>1395</v>
      </c>
    </row>
    <row r="1301" spans="1:8" ht="6" customHeight="1">
      <c r="A1301" s="269"/>
      <c r="B1301" s="251"/>
      <c r="C1301" s="269"/>
      <c r="D1301" s="269"/>
      <c r="E1301" s="321"/>
      <c r="F1301" s="254"/>
      <c r="G1301" s="257"/>
      <c r="H1301" s="318"/>
    </row>
    <row r="1302" spans="1:8" ht="6" customHeight="1">
      <c r="A1302" s="269"/>
      <c r="B1302" s="321"/>
      <c r="C1302" s="269"/>
      <c r="D1302" s="256"/>
      <c r="E1302" s="252"/>
      <c r="F1302" s="254"/>
      <c r="G1302" s="257"/>
      <c r="H1302" s="273"/>
    </row>
    <row r="1303" spans="1:8" ht="30.75" customHeight="1">
      <c r="A1303" s="269"/>
      <c r="B1303" s="251"/>
      <c r="C1303" s="269"/>
      <c r="D1303" s="269" t="s">
        <v>36</v>
      </c>
      <c r="E1303" s="321" t="s">
        <v>390</v>
      </c>
      <c r="F1303" s="254"/>
      <c r="G1303" s="257"/>
      <c r="H1303" s="318" t="s">
        <v>1394</v>
      </c>
    </row>
    <row r="1304" spans="1:8" ht="6" customHeight="1">
      <c r="A1304" s="269"/>
      <c r="B1304" s="251"/>
      <c r="C1304" s="269"/>
      <c r="D1304" s="260"/>
      <c r="E1304" s="249"/>
      <c r="F1304" s="254"/>
      <c r="G1304" s="257"/>
      <c r="H1304" s="318"/>
    </row>
    <row r="1305" spans="1:8" ht="6" customHeight="1">
      <c r="A1305" s="260"/>
      <c r="B1305" s="250"/>
      <c r="C1305" s="260"/>
      <c r="D1305" s="261"/>
      <c r="E1305" s="250"/>
      <c r="F1305" s="262"/>
      <c r="G1305" s="299"/>
      <c r="H1305" s="303"/>
    </row>
    <row r="1306" spans="1:8" ht="6" customHeight="1">
      <c r="A1306" s="256"/>
      <c r="B1306" s="298"/>
      <c r="C1306" s="256"/>
      <c r="D1306" s="304"/>
      <c r="E1306" s="298"/>
      <c r="F1306" s="305"/>
      <c r="G1306" s="306"/>
      <c r="H1306" s="307"/>
    </row>
    <row r="1307" spans="1:8" ht="122.1" customHeight="1">
      <c r="A1307" s="269">
        <v>19</v>
      </c>
      <c r="B1307" s="251" t="s">
        <v>391</v>
      </c>
      <c r="C1307" s="269"/>
      <c r="D1307" s="253"/>
      <c r="E1307" s="251" t="s">
        <v>1396</v>
      </c>
      <c r="F1307" s="254"/>
      <c r="G1307" s="255" t="s">
        <v>916</v>
      </c>
      <c r="H1307" s="318" t="s">
        <v>1397</v>
      </c>
    </row>
    <row r="1308" spans="1:8" ht="195" customHeight="1">
      <c r="A1308" s="335"/>
      <c r="B1308" s="332"/>
      <c r="C1308" s="335"/>
      <c r="D1308" s="36"/>
      <c r="E1308" s="332" t="s">
        <v>783</v>
      </c>
      <c r="F1308" s="37"/>
      <c r="G1308" s="50"/>
      <c r="H1308" s="329"/>
    </row>
    <row r="1309" spans="1:8" ht="6" hidden="1" customHeight="1">
      <c r="A1309" s="23"/>
      <c r="B1309" s="26"/>
      <c r="C1309" s="23"/>
      <c r="D1309" s="25"/>
      <c r="E1309" s="26"/>
      <c r="F1309" s="33"/>
      <c r="G1309" s="51"/>
      <c r="H1309" s="28"/>
    </row>
    <row r="1310" spans="1:8" ht="6" customHeight="1">
      <c r="A1310" s="335"/>
      <c r="B1310" s="332"/>
      <c r="C1310" s="335"/>
      <c r="D1310" s="36"/>
      <c r="E1310" s="332"/>
      <c r="F1310" s="37"/>
      <c r="G1310" s="50"/>
      <c r="H1310" s="329"/>
    </row>
    <row r="1311" spans="1:8" ht="21" customHeight="1">
      <c r="A1311" s="335"/>
      <c r="B1311" s="326"/>
      <c r="C1311" s="335"/>
      <c r="D1311" s="36"/>
      <c r="E1311" s="40" t="s">
        <v>370</v>
      </c>
      <c r="F1311" s="37"/>
      <c r="G1311" s="43"/>
      <c r="H1311" s="329"/>
    </row>
    <row r="1312" spans="1:8" ht="31.5" customHeight="1">
      <c r="A1312" s="335"/>
      <c r="B1312" s="326"/>
      <c r="C1312" s="335"/>
      <c r="D1312" s="36"/>
      <c r="E1312" s="332" t="s">
        <v>392</v>
      </c>
      <c r="F1312" s="37"/>
      <c r="G1312" s="43"/>
      <c r="H1312" s="329" t="s">
        <v>879</v>
      </c>
    </row>
    <row r="1313" spans="1:8" ht="6" customHeight="1">
      <c r="A1313" s="335"/>
      <c r="B1313" s="326"/>
      <c r="C1313" s="335"/>
      <c r="D1313" s="14"/>
      <c r="E1313" s="31"/>
      <c r="F1313" s="37"/>
      <c r="G1313" s="43"/>
      <c r="H1313" s="45"/>
    </row>
    <row r="1314" spans="1:8" ht="45.75" customHeight="1">
      <c r="A1314" s="335"/>
      <c r="B1314" s="332"/>
      <c r="C1314" s="335"/>
      <c r="D1314" s="335" t="s">
        <v>36</v>
      </c>
      <c r="E1314" s="326" t="s">
        <v>393</v>
      </c>
      <c r="F1314" s="37"/>
      <c r="G1314" s="50"/>
      <c r="H1314" s="318" t="s">
        <v>1398</v>
      </c>
    </row>
    <row r="1315" spans="1:8" ht="6" customHeight="1">
      <c r="A1315" s="335"/>
      <c r="B1315" s="332"/>
      <c r="C1315" s="335"/>
      <c r="D1315" s="23"/>
      <c r="E1315" s="24"/>
      <c r="F1315" s="37"/>
      <c r="G1315" s="50"/>
      <c r="H1315" s="318"/>
    </row>
    <row r="1316" spans="1:8" ht="6" customHeight="1">
      <c r="A1316" s="335"/>
      <c r="B1316" s="332"/>
      <c r="C1316" s="335"/>
      <c r="D1316" s="335"/>
      <c r="E1316" s="326"/>
      <c r="F1316" s="37"/>
      <c r="G1316" s="43"/>
      <c r="H1316" s="273"/>
    </row>
    <row r="1317" spans="1:8" ht="130.5" customHeight="1">
      <c r="A1317" s="335"/>
      <c r="B1317" s="332"/>
      <c r="C1317" s="335"/>
      <c r="D1317" s="335" t="s">
        <v>36</v>
      </c>
      <c r="E1317" s="326" t="s">
        <v>394</v>
      </c>
      <c r="F1317" s="37"/>
      <c r="G1317" s="50"/>
      <c r="H1317" s="318" t="s">
        <v>1399</v>
      </c>
    </row>
    <row r="1318" spans="1:8" ht="6" customHeight="1">
      <c r="A1318" s="335"/>
      <c r="B1318" s="332"/>
      <c r="C1318" s="335"/>
      <c r="D1318" s="23"/>
      <c r="E1318" s="24"/>
      <c r="F1318" s="37"/>
      <c r="G1318" s="50"/>
      <c r="H1318" s="318"/>
    </row>
    <row r="1319" spans="1:8" ht="6" customHeight="1">
      <c r="A1319" s="335"/>
      <c r="B1319" s="11"/>
      <c r="C1319" s="335"/>
      <c r="D1319" s="335"/>
      <c r="E1319" s="326"/>
      <c r="F1319" s="37"/>
      <c r="G1319" s="43"/>
      <c r="H1319" s="273"/>
    </row>
    <row r="1320" spans="1:8" ht="140.25" customHeight="1">
      <c r="A1320" s="335"/>
      <c r="B1320" s="11"/>
      <c r="C1320" s="335"/>
      <c r="D1320" s="335" t="s">
        <v>36</v>
      </c>
      <c r="E1320" s="326" t="s">
        <v>751</v>
      </c>
      <c r="F1320" s="37"/>
      <c r="G1320" s="50"/>
      <c r="H1320" s="318" t="s">
        <v>1400</v>
      </c>
    </row>
    <row r="1321" spans="1:8" ht="99" customHeight="1">
      <c r="A1321" s="335"/>
      <c r="B1321" s="11"/>
      <c r="C1321" s="335"/>
      <c r="D1321" s="335"/>
      <c r="E1321" s="326" t="s">
        <v>752</v>
      </c>
      <c r="F1321" s="37"/>
      <c r="G1321" s="50"/>
      <c r="H1321" s="329"/>
    </row>
    <row r="1322" spans="1:8" ht="6" customHeight="1">
      <c r="A1322" s="335"/>
      <c r="B1322" s="11"/>
      <c r="C1322" s="335"/>
      <c r="D1322" s="23"/>
      <c r="E1322" s="24"/>
      <c r="F1322" s="37"/>
      <c r="G1322" s="50"/>
      <c r="H1322" s="329"/>
    </row>
    <row r="1323" spans="1:8" ht="6" customHeight="1">
      <c r="A1323" s="335"/>
      <c r="B1323" s="332"/>
      <c r="C1323" s="335"/>
      <c r="D1323" s="14"/>
      <c r="E1323" s="31"/>
      <c r="F1323" s="37"/>
      <c r="G1323" s="43"/>
      <c r="H1323" s="45"/>
    </row>
    <row r="1324" spans="1:8" ht="119.25" customHeight="1">
      <c r="A1324" s="335"/>
      <c r="B1324" s="332"/>
      <c r="C1324" s="335"/>
      <c r="D1324" s="335" t="s">
        <v>36</v>
      </c>
      <c r="E1324" s="326" t="s">
        <v>395</v>
      </c>
      <c r="F1324" s="37"/>
      <c r="G1324" s="50"/>
      <c r="H1324" s="318" t="s">
        <v>1401</v>
      </c>
    </row>
    <row r="1325" spans="1:8" ht="6" customHeight="1">
      <c r="A1325" s="335"/>
      <c r="B1325" s="332"/>
      <c r="C1325" s="335"/>
      <c r="D1325" s="23"/>
      <c r="E1325" s="24"/>
      <c r="F1325" s="37"/>
      <c r="G1325" s="50"/>
      <c r="H1325" s="318"/>
    </row>
    <row r="1326" spans="1:8" ht="6" customHeight="1">
      <c r="A1326" s="335"/>
      <c r="B1326" s="332"/>
      <c r="C1326" s="335"/>
      <c r="D1326" s="14"/>
      <c r="E1326" s="31"/>
      <c r="F1326" s="37"/>
      <c r="G1326" s="43"/>
      <c r="H1326" s="273"/>
    </row>
    <row r="1327" spans="1:8" ht="31.5" customHeight="1">
      <c r="A1327" s="335"/>
      <c r="B1327" s="332"/>
      <c r="C1327" s="335"/>
      <c r="D1327" s="335" t="s">
        <v>36</v>
      </c>
      <c r="E1327" s="326" t="s">
        <v>396</v>
      </c>
      <c r="F1327" s="37"/>
      <c r="G1327" s="50"/>
      <c r="H1327" s="318" t="s">
        <v>1402</v>
      </c>
    </row>
    <row r="1328" spans="1:8" ht="6" customHeight="1">
      <c r="A1328" s="335"/>
      <c r="B1328" s="332"/>
      <c r="C1328" s="335"/>
      <c r="D1328" s="23"/>
      <c r="E1328" s="24"/>
      <c r="F1328" s="37"/>
      <c r="G1328" s="50"/>
      <c r="H1328" s="318"/>
    </row>
    <row r="1329" spans="1:8" ht="6" customHeight="1">
      <c r="A1329" s="23"/>
      <c r="B1329" s="26"/>
      <c r="C1329" s="23"/>
      <c r="D1329" s="8"/>
      <c r="E1329" s="7"/>
      <c r="F1329" s="33"/>
      <c r="G1329" s="42"/>
      <c r="H1329" s="303"/>
    </row>
    <row r="1330" spans="1:8" ht="6" customHeight="1">
      <c r="A1330" s="335"/>
      <c r="B1330" s="332"/>
      <c r="C1330" s="335"/>
      <c r="D1330" s="36"/>
      <c r="E1330" s="332"/>
      <c r="F1330" s="37"/>
      <c r="G1330" s="43"/>
      <c r="H1330" s="273"/>
    </row>
    <row r="1331" spans="1:8" ht="230.1" customHeight="1">
      <c r="A1331" s="269">
        <v>20</v>
      </c>
      <c r="B1331" s="332" t="s">
        <v>397</v>
      </c>
      <c r="C1331" s="335"/>
      <c r="D1331" s="36"/>
      <c r="E1331" s="251" t="s">
        <v>1404</v>
      </c>
      <c r="F1331" s="37"/>
      <c r="G1331" s="324" t="s">
        <v>916</v>
      </c>
      <c r="H1331" s="318" t="s">
        <v>1403</v>
      </c>
    </row>
    <row r="1332" spans="1:8" ht="6" customHeight="1">
      <c r="A1332" s="335"/>
      <c r="B1332" s="326"/>
      <c r="C1332" s="335"/>
      <c r="D1332" s="36"/>
      <c r="E1332" s="332"/>
      <c r="F1332" s="37"/>
      <c r="G1332" s="43"/>
      <c r="H1332" s="45"/>
    </row>
    <row r="1333" spans="1:8" ht="6" customHeight="1">
      <c r="A1333" s="335"/>
      <c r="B1333" s="326"/>
      <c r="C1333" s="335"/>
      <c r="D1333" s="14"/>
      <c r="E1333" s="31"/>
      <c r="F1333" s="37"/>
      <c r="G1333" s="43"/>
      <c r="H1333" s="45"/>
    </row>
    <row r="1334" spans="1:8" ht="47.25" customHeight="1">
      <c r="A1334" s="335"/>
      <c r="B1334" s="11"/>
      <c r="C1334" s="335"/>
      <c r="D1334" s="335" t="s">
        <v>36</v>
      </c>
      <c r="E1334" s="326" t="s">
        <v>398</v>
      </c>
      <c r="F1334" s="37"/>
      <c r="G1334" s="50"/>
      <c r="H1334" s="318" t="s">
        <v>1405</v>
      </c>
    </row>
    <row r="1335" spans="1:8" ht="6" customHeight="1">
      <c r="A1335" s="335"/>
      <c r="B1335" s="332"/>
      <c r="C1335" s="335"/>
      <c r="D1335" s="23"/>
      <c r="E1335" s="24"/>
      <c r="F1335" s="37"/>
      <c r="G1335" s="50"/>
      <c r="H1335" s="318"/>
    </row>
    <row r="1336" spans="1:8" ht="6" customHeight="1">
      <c r="A1336" s="335"/>
      <c r="B1336" s="332"/>
      <c r="C1336" s="335"/>
      <c r="D1336" s="36"/>
      <c r="E1336" s="332"/>
      <c r="F1336" s="37"/>
      <c r="G1336" s="50"/>
      <c r="H1336" s="318"/>
    </row>
    <row r="1337" spans="1:8" ht="124.5" customHeight="1">
      <c r="A1337" s="335"/>
      <c r="B1337" s="332"/>
      <c r="C1337" s="335"/>
      <c r="D1337" s="36"/>
      <c r="E1337" s="332" t="s">
        <v>557</v>
      </c>
      <c r="F1337" s="37"/>
      <c r="G1337" s="324" t="s">
        <v>66</v>
      </c>
      <c r="H1337" s="318" t="s">
        <v>1406</v>
      </c>
    </row>
    <row r="1338" spans="1:8" ht="54.75" customHeight="1">
      <c r="A1338" s="335"/>
      <c r="B1338" s="332"/>
      <c r="C1338" s="335"/>
      <c r="D1338" s="36"/>
      <c r="E1338" s="332" t="s">
        <v>399</v>
      </c>
      <c r="F1338" s="37"/>
      <c r="G1338" s="324" t="s">
        <v>66</v>
      </c>
      <c r="H1338" s="329"/>
    </row>
    <row r="1339" spans="1:8" ht="57" customHeight="1">
      <c r="A1339" s="335"/>
      <c r="B1339" s="332"/>
      <c r="C1339" s="335"/>
      <c r="D1339" s="36"/>
      <c r="E1339" s="332" t="s">
        <v>400</v>
      </c>
      <c r="F1339" s="37"/>
      <c r="G1339" s="324" t="s">
        <v>66</v>
      </c>
      <c r="H1339" s="329"/>
    </row>
    <row r="1340" spans="1:8" ht="28.5" customHeight="1">
      <c r="A1340" s="335"/>
      <c r="B1340" s="332"/>
      <c r="C1340" s="335"/>
      <c r="D1340" s="36"/>
      <c r="E1340" s="332" t="s">
        <v>401</v>
      </c>
      <c r="F1340" s="37"/>
      <c r="G1340" s="324" t="s">
        <v>66</v>
      </c>
      <c r="H1340" s="329"/>
    </row>
    <row r="1341" spans="1:8" ht="29.25" customHeight="1">
      <c r="A1341" s="335"/>
      <c r="B1341" s="332"/>
      <c r="C1341" s="335"/>
      <c r="D1341" s="36"/>
      <c r="E1341" s="332" t="s">
        <v>402</v>
      </c>
      <c r="F1341" s="37"/>
      <c r="G1341" s="324" t="s">
        <v>66</v>
      </c>
      <c r="H1341" s="329" t="s">
        <v>880</v>
      </c>
    </row>
    <row r="1342" spans="1:8" ht="6.75" customHeight="1">
      <c r="A1342" s="335"/>
      <c r="B1342" s="332"/>
      <c r="C1342" s="335"/>
      <c r="D1342" s="36"/>
      <c r="E1342" s="332"/>
      <c r="F1342" s="37"/>
      <c r="G1342" s="43"/>
      <c r="H1342" s="329"/>
    </row>
    <row r="1343" spans="1:8" ht="21" customHeight="1">
      <c r="A1343" s="335"/>
      <c r="B1343" s="332"/>
      <c r="C1343" s="335"/>
      <c r="D1343" s="36"/>
      <c r="E1343" s="332" t="s">
        <v>893</v>
      </c>
      <c r="F1343" s="37"/>
      <c r="G1343" s="43"/>
      <c r="H1343" s="329"/>
    </row>
    <row r="1344" spans="1:8" ht="43.5" customHeight="1">
      <c r="A1344" s="335"/>
      <c r="B1344" s="332"/>
      <c r="C1344" s="335"/>
      <c r="D1344" s="36"/>
      <c r="E1344" s="332" t="s">
        <v>403</v>
      </c>
      <c r="F1344" s="37"/>
      <c r="G1344" s="324" t="s">
        <v>916</v>
      </c>
      <c r="H1344" s="318" t="s">
        <v>1407</v>
      </c>
    </row>
    <row r="1345" spans="1:8" ht="138.75" customHeight="1">
      <c r="A1345" s="335"/>
      <c r="B1345" s="332"/>
      <c r="C1345" s="335"/>
      <c r="D1345" s="36"/>
      <c r="E1345" s="332" t="s">
        <v>754</v>
      </c>
      <c r="F1345" s="37"/>
      <c r="G1345" s="43"/>
      <c r="H1345" s="329"/>
    </row>
    <row r="1346" spans="1:8" ht="6" hidden="1" customHeight="1">
      <c r="A1346" s="23"/>
      <c r="B1346" s="26"/>
      <c r="C1346" s="23"/>
      <c r="D1346" s="25"/>
      <c r="E1346" s="26"/>
      <c r="F1346" s="33"/>
      <c r="G1346" s="42"/>
      <c r="H1346" s="28"/>
    </row>
    <row r="1347" spans="1:8" ht="6" hidden="1" customHeight="1">
      <c r="A1347" s="335"/>
      <c r="B1347" s="332"/>
      <c r="C1347" s="335"/>
      <c r="D1347" s="36"/>
      <c r="E1347" s="332"/>
      <c r="F1347" s="37"/>
      <c r="G1347" s="43"/>
      <c r="H1347" s="329"/>
    </row>
    <row r="1348" spans="1:8" ht="6" customHeight="1">
      <c r="A1348" s="335"/>
      <c r="B1348" s="326"/>
      <c r="C1348" s="335"/>
      <c r="D1348" s="14"/>
      <c r="E1348" s="31"/>
      <c r="F1348" s="37"/>
      <c r="G1348" s="43"/>
      <c r="H1348" s="329"/>
    </row>
    <row r="1349" spans="1:8" ht="43.5" customHeight="1">
      <c r="A1349" s="335"/>
      <c r="B1349" s="326"/>
      <c r="C1349" s="335"/>
      <c r="D1349" s="335" t="s">
        <v>36</v>
      </c>
      <c r="E1349" s="326" t="s">
        <v>404</v>
      </c>
      <c r="F1349" s="37"/>
      <c r="G1349" s="43"/>
      <c r="H1349" s="329"/>
    </row>
    <row r="1350" spans="1:8" ht="205.5" customHeight="1">
      <c r="A1350" s="335"/>
      <c r="B1350" s="332"/>
      <c r="C1350" s="335"/>
      <c r="D1350" s="23"/>
      <c r="E1350" s="24" t="s">
        <v>894</v>
      </c>
      <c r="F1350" s="37"/>
      <c r="G1350" s="43"/>
      <c r="H1350" s="45"/>
    </row>
    <row r="1351" spans="1:8" ht="6" customHeight="1">
      <c r="A1351" s="335"/>
      <c r="B1351" s="332"/>
      <c r="C1351" s="335"/>
      <c r="D1351" s="15"/>
      <c r="E1351" s="13"/>
      <c r="F1351" s="37"/>
      <c r="G1351" s="43"/>
      <c r="H1351" s="45"/>
    </row>
    <row r="1352" spans="1:8" ht="21" customHeight="1">
      <c r="A1352" s="335"/>
      <c r="B1352" s="326"/>
      <c r="C1352" s="335"/>
      <c r="D1352" s="36"/>
      <c r="E1352" s="332" t="s">
        <v>895</v>
      </c>
      <c r="F1352" s="37"/>
      <c r="G1352" s="43"/>
      <c r="H1352" s="45"/>
    </row>
    <row r="1353" spans="1:8" ht="29.25" customHeight="1">
      <c r="A1353" s="335"/>
      <c r="B1353" s="326"/>
      <c r="C1353" s="335"/>
      <c r="D1353" s="36" t="s">
        <v>67</v>
      </c>
      <c r="E1353" s="332" t="s">
        <v>405</v>
      </c>
      <c r="F1353" s="37"/>
      <c r="G1353" s="324" t="s">
        <v>915</v>
      </c>
      <c r="H1353" s="318" t="s">
        <v>1408</v>
      </c>
    </row>
    <row r="1354" spans="1:8" ht="57" customHeight="1">
      <c r="A1354" s="335"/>
      <c r="B1354" s="332"/>
      <c r="C1354" s="335"/>
      <c r="D1354" s="36" t="s">
        <v>68</v>
      </c>
      <c r="E1354" s="332" t="s">
        <v>406</v>
      </c>
      <c r="F1354" s="37"/>
      <c r="G1354" s="324" t="s">
        <v>915</v>
      </c>
      <c r="H1354" s="45"/>
    </row>
    <row r="1355" spans="1:8" ht="72.75" customHeight="1">
      <c r="A1355" s="335"/>
      <c r="B1355" s="332"/>
      <c r="C1355" s="335"/>
      <c r="D1355" s="36" t="s">
        <v>70</v>
      </c>
      <c r="E1355" s="332" t="s">
        <v>407</v>
      </c>
      <c r="F1355" s="37"/>
      <c r="G1355" s="324" t="s">
        <v>915</v>
      </c>
      <c r="H1355" s="45"/>
    </row>
    <row r="1356" spans="1:8" ht="45" customHeight="1">
      <c r="A1356" s="335"/>
      <c r="B1356" s="332"/>
      <c r="C1356" s="335"/>
      <c r="D1356" s="36" t="s">
        <v>71</v>
      </c>
      <c r="E1356" s="332" t="s">
        <v>408</v>
      </c>
      <c r="F1356" s="37"/>
      <c r="G1356" s="324" t="s">
        <v>915</v>
      </c>
      <c r="H1356" s="45"/>
    </row>
    <row r="1357" spans="1:8" ht="6" customHeight="1">
      <c r="A1357" s="335"/>
      <c r="B1357" s="332"/>
      <c r="C1357" s="335"/>
      <c r="D1357" s="36"/>
      <c r="E1357" s="332"/>
      <c r="F1357" s="37"/>
      <c r="G1357" s="43"/>
      <c r="H1357" s="45"/>
    </row>
    <row r="1358" spans="1:8" ht="6" customHeight="1">
      <c r="A1358" s="335"/>
      <c r="B1358" s="332"/>
      <c r="C1358" s="335"/>
      <c r="D1358" s="14"/>
      <c r="E1358" s="31"/>
      <c r="F1358" s="37"/>
      <c r="G1358" s="43"/>
      <c r="H1358" s="45"/>
    </row>
    <row r="1359" spans="1:8" ht="44.25" customHeight="1">
      <c r="A1359" s="335"/>
      <c r="B1359" s="332"/>
      <c r="C1359" s="335"/>
      <c r="D1359" s="335" t="s">
        <v>36</v>
      </c>
      <c r="E1359" s="326" t="s">
        <v>409</v>
      </c>
      <c r="F1359" s="37"/>
      <c r="G1359" s="43"/>
      <c r="H1359" s="45"/>
    </row>
    <row r="1360" spans="1:8" ht="6" customHeight="1">
      <c r="A1360" s="335"/>
      <c r="B1360" s="332"/>
      <c r="C1360" s="335"/>
      <c r="D1360" s="23"/>
      <c r="E1360" s="24"/>
      <c r="F1360" s="37"/>
      <c r="G1360" s="43"/>
      <c r="H1360" s="45"/>
    </row>
    <row r="1361" spans="1:8" ht="6" customHeight="1">
      <c r="A1361" s="335"/>
      <c r="B1361" s="332"/>
      <c r="C1361" s="335"/>
      <c r="D1361" s="36"/>
      <c r="E1361" s="332"/>
      <c r="F1361" s="37"/>
      <c r="G1361" s="43"/>
      <c r="H1361" s="45"/>
    </row>
    <row r="1362" spans="1:8" ht="30" customHeight="1">
      <c r="A1362" s="335"/>
      <c r="B1362" s="332"/>
      <c r="C1362" s="335"/>
      <c r="D1362" s="36" t="s">
        <v>108</v>
      </c>
      <c r="E1362" s="332" t="s">
        <v>410</v>
      </c>
      <c r="F1362" s="37"/>
      <c r="G1362" s="324" t="s">
        <v>915</v>
      </c>
      <c r="H1362" s="45"/>
    </row>
    <row r="1363" spans="1:8" ht="30" customHeight="1">
      <c r="A1363" s="335"/>
      <c r="B1363" s="332"/>
      <c r="C1363" s="335"/>
      <c r="D1363" s="36" t="s">
        <v>173</v>
      </c>
      <c r="E1363" s="332" t="s">
        <v>411</v>
      </c>
      <c r="F1363" s="37"/>
      <c r="G1363" s="324" t="s">
        <v>915</v>
      </c>
      <c r="H1363" s="45"/>
    </row>
    <row r="1364" spans="1:8" ht="98.25" customHeight="1">
      <c r="A1364" s="335"/>
      <c r="B1364" s="332"/>
      <c r="C1364" s="335"/>
      <c r="D1364" s="36" t="s">
        <v>174</v>
      </c>
      <c r="E1364" s="332" t="s">
        <v>412</v>
      </c>
      <c r="F1364" s="37"/>
      <c r="G1364" s="324" t="s">
        <v>915</v>
      </c>
      <c r="H1364" s="45"/>
    </row>
    <row r="1365" spans="1:8" ht="41.25" customHeight="1">
      <c r="A1365" s="335"/>
      <c r="B1365" s="326"/>
      <c r="C1365" s="335"/>
      <c r="D1365" s="36" t="s">
        <v>372</v>
      </c>
      <c r="E1365" s="332" t="s">
        <v>413</v>
      </c>
      <c r="F1365" s="37"/>
      <c r="G1365" s="324" t="s">
        <v>915</v>
      </c>
      <c r="H1365" s="329"/>
    </row>
    <row r="1366" spans="1:8" ht="43.5" customHeight="1">
      <c r="A1366" s="335"/>
      <c r="B1366" s="11"/>
      <c r="C1366" s="335"/>
      <c r="D1366" s="36" t="s">
        <v>414</v>
      </c>
      <c r="E1366" s="332" t="s">
        <v>691</v>
      </c>
      <c r="F1366" s="37"/>
      <c r="G1366" s="324" t="s">
        <v>915</v>
      </c>
      <c r="H1366" s="329"/>
    </row>
    <row r="1367" spans="1:8" ht="69" customHeight="1">
      <c r="A1367" s="335"/>
      <c r="B1367" s="326"/>
      <c r="C1367" s="335"/>
      <c r="D1367" s="36" t="s">
        <v>415</v>
      </c>
      <c r="E1367" s="251" t="s">
        <v>692</v>
      </c>
      <c r="F1367" s="254"/>
      <c r="G1367" s="255" t="s">
        <v>915</v>
      </c>
      <c r="H1367" s="318" t="s">
        <v>1409</v>
      </c>
    </row>
    <row r="1368" spans="1:8" ht="6" hidden="1" customHeight="1">
      <c r="A1368" s="23"/>
      <c r="B1368" s="134"/>
      <c r="C1368" s="23"/>
      <c r="D1368" s="25"/>
      <c r="E1368" s="250"/>
      <c r="F1368" s="262"/>
      <c r="G1368" s="299"/>
      <c r="H1368" s="264"/>
    </row>
    <row r="1369" spans="1:8" ht="6" hidden="1" customHeight="1">
      <c r="A1369" s="335"/>
      <c r="B1369" s="319"/>
      <c r="C1369" s="335"/>
      <c r="D1369" s="36"/>
      <c r="E1369" s="251"/>
      <c r="F1369" s="254"/>
      <c r="G1369" s="257"/>
      <c r="H1369" s="318"/>
    </row>
    <row r="1370" spans="1:8" ht="6" customHeight="1">
      <c r="A1370" s="335"/>
      <c r="B1370" s="326"/>
      <c r="C1370" s="335"/>
      <c r="D1370" s="14"/>
      <c r="E1370" s="252"/>
      <c r="F1370" s="254"/>
      <c r="G1370" s="257"/>
      <c r="H1370" s="318"/>
    </row>
    <row r="1371" spans="1:8" ht="69.75" customHeight="1">
      <c r="A1371" s="335"/>
      <c r="B1371" s="326"/>
      <c r="C1371" s="335"/>
      <c r="D1371" s="335" t="s">
        <v>36</v>
      </c>
      <c r="E1371" s="321" t="s">
        <v>416</v>
      </c>
      <c r="F1371" s="254"/>
      <c r="G1371" s="257"/>
      <c r="H1371" s="318"/>
    </row>
    <row r="1372" spans="1:8" ht="6" customHeight="1">
      <c r="A1372" s="335"/>
      <c r="B1372" s="332"/>
      <c r="C1372" s="335"/>
      <c r="D1372" s="23"/>
      <c r="E1372" s="249"/>
      <c r="F1372" s="254"/>
      <c r="G1372" s="257"/>
      <c r="H1372" s="318"/>
    </row>
    <row r="1373" spans="1:8" ht="6" customHeight="1">
      <c r="A1373" s="335"/>
      <c r="B1373" s="332"/>
      <c r="C1373" s="335"/>
      <c r="D1373" s="14"/>
      <c r="E1373" s="252"/>
      <c r="F1373" s="254"/>
      <c r="G1373" s="257"/>
      <c r="H1373" s="273"/>
    </row>
    <row r="1374" spans="1:8" ht="72.95" customHeight="1">
      <c r="A1374" s="335"/>
      <c r="B1374" s="332"/>
      <c r="C1374" s="335"/>
      <c r="D1374" s="269" t="s">
        <v>36</v>
      </c>
      <c r="E1374" s="321" t="s">
        <v>1410</v>
      </c>
      <c r="F1374" s="254"/>
      <c r="G1374" s="268"/>
      <c r="H1374" s="318"/>
    </row>
    <row r="1375" spans="1:8" ht="6" customHeight="1">
      <c r="A1375" s="335"/>
      <c r="B1375" s="332"/>
      <c r="C1375" s="335"/>
      <c r="D1375" s="23"/>
      <c r="E1375" s="24"/>
      <c r="F1375" s="37"/>
      <c r="G1375" s="43"/>
      <c r="H1375" s="329"/>
    </row>
    <row r="1376" spans="1:8" ht="6" customHeight="1">
      <c r="A1376" s="23"/>
      <c r="B1376" s="26"/>
      <c r="C1376" s="23"/>
      <c r="D1376" s="25"/>
      <c r="E1376" s="26"/>
      <c r="F1376" s="33"/>
      <c r="G1376" s="42"/>
      <c r="H1376" s="28"/>
    </row>
    <row r="1377" spans="1:8" ht="6" customHeight="1">
      <c r="A1377" s="14"/>
      <c r="B1377" s="13"/>
      <c r="C1377" s="14"/>
      <c r="D1377" s="15"/>
      <c r="E1377" s="13"/>
      <c r="F1377" s="30"/>
      <c r="G1377" s="52"/>
      <c r="H1377" s="17"/>
    </row>
    <row r="1378" spans="1:8" ht="96.75" customHeight="1">
      <c r="A1378" s="269">
        <v>21</v>
      </c>
      <c r="B1378" s="251" t="s">
        <v>417</v>
      </c>
      <c r="C1378" s="269"/>
      <c r="D1378" s="253"/>
      <c r="E1378" s="251" t="s">
        <v>663</v>
      </c>
      <c r="F1378" s="254"/>
      <c r="G1378" s="255" t="s">
        <v>916</v>
      </c>
      <c r="H1378" s="318" t="s">
        <v>1411</v>
      </c>
    </row>
    <row r="1379" spans="1:8" ht="70.5" customHeight="1">
      <c r="A1379" s="335"/>
      <c r="B1379" s="332"/>
      <c r="C1379" s="335"/>
      <c r="D1379" s="36"/>
      <c r="E1379" s="332" t="s">
        <v>664</v>
      </c>
      <c r="F1379" s="37"/>
      <c r="G1379" s="50"/>
      <c r="H1379" s="329"/>
    </row>
    <row r="1380" spans="1:8" ht="24.95" customHeight="1">
      <c r="A1380" s="335"/>
      <c r="B1380" s="332"/>
      <c r="C1380" s="335"/>
      <c r="D1380" s="36"/>
      <c r="E1380" s="332" t="s">
        <v>755</v>
      </c>
      <c r="F1380" s="37"/>
      <c r="G1380" s="324" t="s">
        <v>66</v>
      </c>
      <c r="H1380" s="329"/>
    </row>
    <row r="1381" spans="1:8" ht="24.95" customHeight="1">
      <c r="A1381" s="335"/>
      <c r="B1381" s="332"/>
      <c r="C1381" s="335"/>
      <c r="D1381" s="36"/>
      <c r="E1381" s="332" t="s">
        <v>756</v>
      </c>
      <c r="F1381" s="37"/>
      <c r="G1381" s="324" t="s">
        <v>66</v>
      </c>
      <c r="H1381" s="329"/>
    </row>
    <row r="1382" spans="1:8" ht="21" customHeight="1">
      <c r="A1382" s="335"/>
      <c r="B1382" s="327"/>
      <c r="C1382" s="335"/>
      <c r="D1382" s="36"/>
      <c r="E1382" s="40" t="s">
        <v>370</v>
      </c>
      <c r="F1382" s="37"/>
      <c r="G1382" s="43"/>
      <c r="H1382" s="329"/>
    </row>
    <row r="1383" spans="1:8" ht="21" customHeight="1">
      <c r="A1383" s="335"/>
      <c r="B1383" s="332"/>
      <c r="C1383" s="335"/>
      <c r="D1383" s="36"/>
      <c r="E1383" s="40" t="s">
        <v>418</v>
      </c>
      <c r="F1383" s="37"/>
      <c r="G1383" s="43"/>
      <c r="H1383" s="561" t="s">
        <v>881</v>
      </c>
    </row>
    <row r="1384" spans="1:8" ht="111.75" customHeight="1">
      <c r="A1384" s="335"/>
      <c r="B1384" s="332"/>
      <c r="C1384" s="335"/>
      <c r="D1384" s="36"/>
      <c r="E1384" s="332" t="s">
        <v>948</v>
      </c>
      <c r="F1384" s="37"/>
      <c r="G1384" s="43"/>
      <c r="H1384" s="561"/>
    </row>
    <row r="1385" spans="1:8" ht="83.25" customHeight="1">
      <c r="A1385" s="335"/>
      <c r="B1385" s="332"/>
      <c r="C1385" s="335"/>
      <c r="D1385" s="36"/>
      <c r="E1385" s="332" t="s">
        <v>757</v>
      </c>
      <c r="F1385" s="37"/>
      <c r="G1385" s="43"/>
      <c r="H1385" s="329"/>
    </row>
    <row r="1386" spans="1:8" ht="30" customHeight="1">
      <c r="A1386" s="335"/>
      <c r="B1386" s="332"/>
      <c r="C1386" s="335"/>
      <c r="D1386" s="36"/>
      <c r="E1386" s="332" t="s">
        <v>758</v>
      </c>
      <c r="F1386" s="37"/>
      <c r="G1386" s="43"/>
      <c r="H1386" s="329"/>
    </row>
    <row r="1387" spans="1:8" ht="276.75" customHeight="1">
      <c r="A1387" s="335"/>
      <c r="B1387" s="36"/>
      <c r="C1387" s="335"/>
      <c r="D1387" s="36"/>
      <c r="E1387" s="251" t="s">
        <v>979</v>
      </c>
      <c r="F1387" s="37"/>
      <c r="G1387" s="43"/>
      <c r="H1387" s="329"/>
    </row>
    <row r="1388" spans="1:8" ht="20.100000000000001" customHeight="1">
      <c r="A1388" s="335"/>
      <c r="B1388" s="36"/>
      <c r="C1388" s="335"/>
      <c r="D1388" s="36"/>
      <c r="E1388" s="251" t="s">
        <v>949</v>
      </c>
      <c r="F1388" s="37"/>
      <c r="G1388" s="43"/>
      <c r="H1388" s="329"/>
    </row>
    <row r="1389" spans="1:8" ht="6" hidden="1" customHeight="1">
      <c r="A1389" s="23"/>
      <c r="B1389" s="24"/>
      <c r="C1389" s="23"/>
      <c r="D1389" s="25"/>
      <c r="E1389" s="26"/>
      <c r="F1389" s="33"/>
      <c r="G1389" s="42"/>
      <c r="H1389" s="28"/>
    </row>
    <row r="1390" spans="1:8" ht="6" hidden="1" customHeight="1">
      <c r="A1390" s="335"/>
      <c r="B1390" s="326"/>
      <c r="C1390" s="335"/>
      <c r="D1390" s="36"/>
      <c r="E1390" s="332"/>
      <c r="F1390" s="37"/>
      <c r="G1390" s="43"/>
      <c r="H1390" s="45"/>
    </row>
    <row r="1391" spans="1:8" ht="21" customHeight="1">
      <c r="A1391" s="335"/>
      <c r="B1391" s="326"/>
      <c r="C1391" s="335"/>
      <c r="D1391" s="36"/>
      <c r="E1391" s="40" t="s">
        <v>419</v>
      </c>
      <c r="F1391" s="37"/>
      <c r="G1391" s="43"/>
      <c r="H1391" s="561" t="s">
        <v>881</v>
      </c>
    </row>
    <row r="1392" spans="1:8" ht="58.5" customHeight="1">
      <c r="A1392" s="335"/>
      <c r="B1392" s="326"/>
      <c r="C1392" s="335"/>
      <c r="D1392" s="36"/>
      <c r="E1392" s="332" t="s">
        <v>759</v>
      </c>
      <c r="F1392" s="37"/>
      <c r="G1392" s="43"/>
      <c r="H1392" s="561"/>
    </row>
    <row r="1393" spans="1:8" ht="123" customHeight="1">
      <c r="A1393" s="335"/>
      <c r="B1393" s="336"/>
      <c r="C1393" s="335"/>
      <c r="D1393" s="36"/>
      <c r="E1393" s="251" t="s">
        <v>1412</v>
      </c>
      <c r="F1393" s="37"/>
      <c r="G1393" s="43"/>
      <c r="H1393" s="316"/>
    </row>
    <row r="1394" spans="1:8" ht="57.6" customHeight="1">
      <c r="A1394" s="335"/>
      <c r="B1394" s="336"/>
      <c r="C1394" s="335"/>
      <c r="D1394" s="36"/>
      <c r="E1394" s="332" t="s">
        <v>760</v>
      </c>
      <c r="F1394" s="37"/>
      <c r="G1394" s="43"/>
      <c r="H1394" s="316"/>
    </row>
    <row r="1395" spans="1:8" ht="42.75" customHeight="1">
      <c r="A1395" s="335"/>
      <c r="B1395" s="332"/>
      <c r="C1395" s="335"/>
      <c r="D1395" s="36"/>
      <c r="E1395" s="332" t="s">
        <v>761</v>
      </c>
      <c r="F1395" s="37"/>
      <c r="G1395" s="43"/>
      <c r="H1395" s="329"/>
    </row>
    <row r="1396" spans="1:8" ht="69" customHeight="1">
      <c r="A1396" s="335"/>
      <c r="B1396" s="332"/>
      <c r="C1396" s="335"/>
      <c r="D1396" s="36"/>
      <c r="E1396" s="332" t="s">
        <v>762</v>
      </c>
      <c r="F1396" s="37"/>
      <c r="G1396" s="43"/>
      <c r="H1396" s="329"/>
    </row>
    <row r="1397" spans="1:8" ht="123" customHeight="1">
      <c r="A1397" s="335"/>
      <c r="B1397" s="332"/>
      <c r="C1397" s="335"/>
      <c r="D1397" s="36"/>
      <c r="E1397" s="251" t="s">
        <v>1413</v>
      </c>
      <c r="F1397" s="37"/>
      <c r="G1397" s="43"/>
      <c r="H1397" s="329"/>
    </row>
    <row r="1398" spans="1:8" ht="18.600000000000001" customHeight="1">
      <c r="A1398" s="335"/>
      <c r="B1398" s="332"/>
      <c r="C1398" s="335"/>
      <c r="D1398" s="36"/>
      <c r="E1398" s="251" t="s">
        <v>1414</v>
      </c>
      <c r="F1398" s="37"/>
      <c r="G1398" s="43"/>
      <c r="H1398" s="329"/>
    </row>
    <row r="1399" spans="1:8" ht="6" customHeight="1">
      <c r="A1399" s="335"/>
      <c r="B1399" s="332"/>
      <c r="C1399" s="335"/>
      <c r="D1399" s="14"/>
      <c r="E1399" s="31"/>
      <c r="F1399" s="37"/>
      <c r="G1399" s="43"/>
      <c r="H1399" s="45"/>
    </row>
    <row r="1400" spans="1:8" ht="108.6" customHeight="1">
      <c r="A1400" s="335"/>
      <c r="B1400" s="332"/>
      <c r="C1400" s="335"/>
      <c r="D1400" s="335" t="s">
        <v>36</v>
      </c>
      <c r="E1400" s="321" t="s">
        <v>1415</v>
      </c>
      <c r="F1400" s="254"/>
      <c r="G1400" s="257"/>
      <c r="H1400" s="318" t="s">
        <v>1416</v>
      </c>
    </row>
    <row r="1401" spans="1:8" ht="6" customHeight="1">
      <c r="A1401" s="335"/>
      <c r="B1401" s="332"/>
      <c r="C1401" s="335"/>
      <c r="D1401" s="23"/>
      <c r="E1401" s="24"/>
      <c r="F1401" s="37"/>
      <c r="G1401" s="43"/>
      <c r="H1401" s="329"/>
    </row>
    <row r="1402" spans="1:8" ht="6" customHeight="1">
      <c r="A1402" s="335"/>
      <c r="B1402" s="332"/>
      <c r="C1402" s="335"/>
      <c r="D1402" s="14"/>
      <c r="E1402" s="31"/>
      <c r="F1402" s="37"/>
      <c r="G1402" s="43"/>
      <c r="H1402" s="45"/>
    </row>
    <row r="1403" spans="1:8" ht="84.75" customHeight="1">
      <c r="A1403" s="335"/>
      <c r="B1403" s="332"/>
      <c r="C1403" s="335"/>
      <c r="D1403" s="335" t="s">
        <v>36</v>
      </c>
      <c r="E1403" s="321" t="s">
        <v>763</v>
      </c>
      <c r="F1403" s="254"/>
      <c r="G1403" s="259"/>
      <c r="H1403" s="318" t="s">
        <v>1417</v>
      </c>
    </row>
    <row r="1404" spans="1:8" ht="6" customHeight="1">
      <c r="A1404" s="335"/>
      <c r="B1404" s="332"/>
      <c r="C1404" s="335"/>
      <c r="D1404" s="23"/>
      <c r="E1404" s="249"/>
      <c r="F1404" s="254"/>
      <c r="G1404" s="259"/>
      <c r="H1404" s="318"/>
    </row>
    <row r="1405" spans="1:8" ht="6" customHeight="1">
      <c r="A1405" s="335"/>
      <c r="B1405" s="332"/>
      <c r="C1405" s="335"/>
      <c r="D1405" s="14"/>
      <c r="E1405" s="252"/>
      <c r="F1405" s="254"/>
      <c r="G1405" s="257"/>
      <c r="H1405" s="273"/>
    </row>
    <row r="1406" spans="1:8" ht="108.6" customHeight="1">
      <c r="A1406" s="335"/>
      <c r="B1406" s="36"/>
      <c r="C1406" s="335"/>
      <c r="D1406" s="23" t="s">
        <v>36</v>
      </c>
      <c r="E1406" s="249" t="s">
        <v>1418</v>
      </c>
      <c r="F1406" s="254"/>
      <c r="G1406" s="259"/>
      <c r="H1406" s="318" t="s">
        <v>1419</v>
      </c>
    </row>
    <row r="1407" spans="1:8" s="36" customFormat="1" ht="6" customHeight="1">
      <c r="A1407" s="335"/>
      <c r="B1407" s="332"/>
      <c r="C1407" s="335"/>
      <c r="D1407" s="25"/>
      <c r="E1407" s="26"/>
      <c r="F1407" s="37"/>
      <c r="G1407" s="50"/>
      <c r="H1407" s="329"/>
    </row>
    <row r="1408" spans="1:8" ht="71.25" customHeight="1">
      <c r="A1408" s="335"/>
      <c r="B1408" s="326"/>
      <c r="C1408" s="335"/>
      <c r="D1408" s="335"/>
      <c r="E1408" s="326" t="s">
        <v>733</v>
      </c>
      <c r="F1408" s="37"/>
      <c r="G1408" s="50"/>
      <c r="H1408" s="329"/>
    </row>
    <row r="1409" spans="1:8" ht="126" customHeight="1">
      <c r="A1409" s="335"/>
      <c r="B1409" s="326"/>
      <c r="C1409" s="335"/>
      <c r="D1409" s="335"/>
      <c r="E1409" s="326" t="s">
        <v>784</v>
      </c>
      <c r="F1409" s="37"/>
      <c r="G1409" s="50"/>
      <c r="H1409" s="329"/>
    </row>
    <row r="1410" spans="1:8" ht="6" customHeight="1">
      <c r="A1410" s="335"/>
      <c r="B1410" s="326"/>
      <c r="C1410" s="335"/>
      <c r="D1410" s="23"/>
      <c r="E1410" s="24"/>
      <c r="F1410" s="37"/>
      <c r="G1410" s="50"/>
      <c r="H1410" s="329"/>
    </row>
    <row r="1411" spans="1:8" ht="6" hidden="1" customHeight="1">
      <c r="A1411" s="23"/>
      <c r="B1411" s="24"/>
      <c r="C1411" s="23"/>
      <c r="D1411" s="8"/>
      <c r="E1411" s="7"/>
      <c r="F1411" s="33"/>
      <c r="G1411" s="51"/>
      <c r="H1411" s="28"/>
    </row>
    <row r="1412" spans="1:8" ht="6" hidden="1" customHeight="1">
      <c r="A1412" s="335"/>
      <c r="B1412" s="326"/>
      <c r="C1412" s="335"/>
      <c r="D1412" s="25"/>
      <c r="E1412" s="26"/>
      <c r="F1412" s="37"/>
      <c r="G1412" s="50"/>
      <c r="H1412" s="329"/>
    </row>
    <row r="1413" spans="1:8" ht="6" customHeight="1">
      <c r="A1413" s="335"/>
      <c r="B1413" s="326"/>
      <c r="C1413" s="335"/>
      <c r="D1413" s="14"/>
      <c r="E1413" s="31"/>
      <c r="F1413" s="37"/>
      <c r="G1413" s="43"/>
      <c r="H1413" s="45"/>
    </row>
    <row r="1414" spans="1:8" ht="69.75" customHeight="1">
      <c r="A1414" s="335"/>
      <c r="B1414" s="326"/>
      <c r="C1414" s="335"/>
      <c r="D1414" s="335" t="s">
        <v>36</v>
      </c>
      <c r="E1414" s="321" t="s">
        <v>420</v>
      </c>
      <c r="F1414" s="254"/>
      <c r="G1414" s="259"/>
      <c r="H1414" s="318" t="s">
        <v>1420</v>
      </c>
    </row>
    <row r="1415" spans="1:8" ht="6" customHeight="1">
      <c r="A1415" s="335"/>
      <c r="B1415" s="332"/>
      <c r="C1415" s="335"/>
      <c r="D1415" s="23"/>
      <c r="E1415" s="249"/>
      <c r="F1415" s="254"/>
      <c r="G1415" s="259"/>
      <c r="H1415" s="318"/>
    </row>
    <row r="1416" spans="1:8" ht="6" customHeight="1">
      <c r="A1416" s="335"/>
      <c r="B1416" s="332"/>
      <c r="C1416" s="335"/>
      <c r="D1416" s="14"/>
      <c r="E1416" s="252"/>
      <c r="F1416" s="254"/>
      <c r="G1416" s="257"/>
      <c r="H1416" s="273"/>
    </row>
    <row r="1417" spans="1:8" ht="96.75" customHeight="1">
      <c r="A1417" s="335"/>
      <c r="B1417" s="332"/>
      <c r="C1417" s="335"/>
      <c r="D1417" s="335" t="s">
        <v>36</v>
      </c>
      <c r="E1417" s="321" t="s">
        <v>421</v>
      </c>
      <c r="F1417" s="254"/>
      <c r="G1417" s="259"/>
      <c r="H1417" s="318" t="s">
        <v>1421</v>
      </c>
    </row>
    <row r="1418" spans="1:8" ht="6" customHeight="1">
      <c r="A1418" s="335"/>
      <c r="B1418" s="332"/>
      <c r="C1418" s="335"/>
      <c r="D1418" s="23"/>
      <c r="E1418" s="249"/>
      <c r="F1418" s="254"/>
      <c r="G1418" s="259"/>
      <c r="H1418" s="318"/>
    </row>
    <row r="1419" spans="1:8" ht="6" customHeight="1">
      <c r="A1419" s="335"/>
      <c r="B1419" s="332"/>
      <c r="C1419" s="335"/>
      <c r="D1419" s="14"/>
      <c r="E1419" s="252"/>
      <c r="F1419" s="254"/>
      <c r="G1419" s="257"/>
      <c r="H1419" s="273"/>
    </row>
    <row r="1420" spans="1:8" ht="71.45" customHeight="1">
      <c r="A1420" s="335"/>
      <c r="B1420" s="332"/>
      <c r="C1420" s="335"/>
      <c r="D1420" s="23"/>
      <c r="E1420" s="249" t="s">
        <v>1422</v>
      </c>
      <c r="F1420" s="253"/>
      <c r="G1420" s="300"/>
      <c r="H1420" s="321"/>
    </row>
    <row r="1421" spans="1:8" ht="6" customHeight="1">
      <c r="A1421" s="23"/>
      <c r="B1421" s="24"/>
      <c r="C1421" s="23"/>
      <c r="D1421" s="25"/>
      <c r="E1421" s="26"/>
      <c r="F1421" s="25"/>
      <c r="G1421" s="27"/>
      <c r="H1421" s="28"/>
    </row>
    <row r="1422" spans="1:8" ht="6" customHeight="1">
      <c r="A1422" s="14"/>
      <c r="B1422" s="31"/>
      <c r="C1422" s="14"/>
      <c r="D1422" s="15"/>
      <c r="E1422" s="13"/>
      <c r="F1422" s="15"/>
      <c r="G1422" s="16"/>
      <c r="H1422" s="39"/>
    </row>
    <row r="1423" spans="1:8" ht="204.75" customHeight="1">
      <c r="A1423" s="269">
        <v>22</v>
      </c>
      <c r="B1423" s="251" t="s">
        <v>422</v>
      </c>
      <c r="C1423" s="269"/>
      <c r="D1423" s="253"/>
      <c r="E1423" s="308" t="s">
        <v>1423</v>
      </c>
      <c r="F1423" s="253"/>
      <c r="G1423" s="255" t="s">
        <v>916</v>
      </c>
      <c r="H1423" s="318" t="s">
        <v>1424</v>
      </c>
    </row>
    <row r="1424" spans="1:8" ht="42" customHeight="1">
      <c r="A1424" s="335"/>
      <c r="B1424" s="332"/>
      <c r="C1424" s="335"/>
      <c r="D1424" s="36"/>
      <c r="E1424" s="332" t="s">
        <v>423</v>
      </c>
      <c r="F1424" s="36"/>
      <c r="G1424" s="136"/>
      <c r="H1424" s="45"/>
    </row>
    <row r="1425" spans="1:8" ht="70.5" customHeight="1">
      <c r="A1425" s="335"/>
      <c r="B1425" s="332"/>
      <c r="C1425" s="335"/>
      <c r="D1425" s="36"/>
      <c r="E1425" s="332" t="s">
        <v>424</v>
      </c>
      <c r="F1425" s="36"/>
      <c r="G1425" s="578" t="s">
        <v>66</v>
      </c>
      <c r="H1425" s="45"/>
    </row>
    <row r="1426" spans="1:8" ht="17.25" customHeight="1">
      <c r="A1426" s="335"/>
      <c r="B1426" s="332"/>
      <c r="C1426" s="335"/>
      <c r="D1426" s="36"/>
      <c r="E1426" s="332" t="s">
        <v>558</v>
      </c>
      <c r="F1426" s="36"/>
      <c r="G1426" s="578"/>
      <c r="H1426" s="45"/>
    </row>
    <row r="1427" spans="1:8" ht="16.5" customHeight="1">
      <c r="A1427" s="335"/>
      <c r="B1427" s="332"/>
      <c r="C1427" s="335"/>
      <c r="D1427" s="36"/>
      <c r="E1427" s="332" t="s">
        <v>559</v>
      </c>
      <c r="F1427" s="36"/>
      <c r="G1427" s="572" t="s">
        <v>88</v>
      </c>
      <c r="H1427" s="45"/>
    </row>
    <row r="1428" spans="1:8" ht="21" customHeight="1">
      <c r="A1428" s="335"/>
      <c r="B1428" s="137"/>
      <c r="C1428" s="138"/>
      <c r="D1428" s="139"/>
      <c r="E1428" s="40" t="s">
        <v>370</v>
      </c>
      <c r="F1428" s="36"/>
      <c r="G1428" s="572"/>
      <c r="H1428" s="561" t="s">
        <v>882</v>
      </c>
    </row>
    <row r="1429" spans="1:8" ht="21" customHeight="1">
      <c r="A1429" s="335"/>
      <c r="B1429" s="137"/>
      <c r="C1429" s="138"/>
      <c r="D1429" s="121" t="s">
        <v>76</v>
      </c>
      <c r="E1429" s="332" t="s">
        <v>896</v>
      </c>
      <c r="F1429" s="37"/>
      <c r="G1429" s="43"/>
      <c r="H1429" s="561"/>
    </row>
    <row r="1430" spans="1:8" ht="17.25" customHeight="1">
      <c r="A1430" s="335"/>
      <c r="B1430" s="137"/>
      <c r="C1430" s="138"/>
      <c r="D1430" s="121"/>
      <c r="E1430" s="332" t="s">
        <v>100</v>
      </c>
      <c r="F1430" s="37"/>
      <c r="G1430" s="43"/>
      <c r="H1430" s="316"/>
    </row>
    <row r="1431" spans="1:8" ht="29.25" customHeight="1">
      <c r="A1431" s="335"/>
      <c r="B1431" s="326"/>
      <c r="C1431" s="335"/>
      <c r="D1431" s="36"/>
      <c r="E1431" s="332" t="s">
        <v>764</v>
      </c>
      <c r="F1431" s="36"/>
      <c r="G1431" s="324" t="s">
        <v>78</v>
      </c>
      <c r="H1431" s="140"/>
    </row>
    <row r="1432" spans="1:8" ht="69.75" customHeight="1">
      <c r="A1432" s="335"/>
      <c r="B1432" s="332"/>
      <c r="C1432" s="335"/>
      <c r="D1432" s="36"/>
      <c r="E1432" s="332" t="s">
        <v>768</v>
      </c>
      <c r="F1432" s="36"/>
      <c r="G1432" s="324" t="s">
        <v>78</v>
      </c>
      <c r="H1432" s="140"/>
    </row>
    <row r="1433" spans="1:8" ht="56.25" customHeight="1">
      <c r="A1433" s="335"/>
      <c r="B1433" s="332"/>
      <c r="C1433" s="335"/>
      <c r="D1433" s="36"/>
      <c r="E1433" s="332" t="s">
        <v>765</v>
      </c>
      <c r="F1433" s="36"/>
      <c r="G1433" s="324" t="s">
        <v>78</v>
      </c>
      <c r="H1433" s="140"/>
    </row>
    <row r="1434" spans="1:8" ht="28.5" customHeight="1">
      <c r="A1434" s="335"/>
      <c r="B1434" s="332"/>
      <c r="C1434" s="335"/>
      <c r="D1434" s="36"/>
      <c r="E1434" s="332" t="s">
        <v>766</v>
      </c>
      <c r="F1434" s="36"/>
      <c r="G1434" s="324" t="s">
        <v>78</v>
      </c>
      <c r="H1434" s="140"/>
    </row>
    <row r="1435" spans="1:8" ht="28.5" customHeight="1">
      <c r="A1435" s="335"/>
      <c r="B1435" s="332"/>
      <c r="C1435" s="335"/>
      <c r="D1435" s="332"/>
      <c r="E1435" s="332" t="s">
        <v>767</v>
      </c>
      <c r="F1435" s="36"/>
      <c r="G1435" s="324" t="s">
        <v>78</v>
      </c>
      <c r="H1435" s="141"/>
    </row>
    <row r="1436" spans="1:8" ht="6" hidden="1" customHeight="1">
      <c r="A1436" s="23"/>
      <c r="B1436" s="26"/>
      <c r="C1436" s="23"/>
      <c r="D1436" s="26"/>
      <c r="E1436" s="26"/>
      <c r="F1436" s="25"/>
      <c r="G1436" s="27"/>
      <c r="H1436" s="142"/>
    </row>
    <row r="1437" spans="1:8" ht="6" customHeight="1">
      <c r="A1437" s="335"/>
      <c r="B1437" s="137"/>
      <c r="C1437" s="138"/>
      <c r="D1437" s="139"/>
      <c r="E1437" s="40"/>
      <c r="F1437" s="36"/>
      <c r="G1437" s="54"/>
      <c r="H1437" s="141"/>
    </row>
    <row r="1438" spans="1:8" ht="21" customHeight="1">
      <c r="A1438" s="335"/>
      <c r="B1438" s="326"/>
      <c r="C1438" s="335"/>
      <c r="D1438" s="40" t="s">
        <v>77</v>
      </c>
      <c r="E1438" s="332" t="s">
        <v>897</v>
      </c>
      <c r="F1438" s="36"/>
      <c r="G1438" s="46"/>
      <c r="H1438" s="141"/>
    </row>
    <row r="1439" spans="1:8" ht="15.75" customHeight="1">
      <c r="A1439" s="335"/>
      <c r="B1439" s="326"/>
      <c r="C1439" s="138"/>
      <c r="D1439" s="121"/>
      <c r="E1439" s="332" t="s">
        <v>100</v>
      </c>
      <c r="F1439" s="37"/>
      <c r="G1439" s="43"/>
      <c r="H1439" s="316"/>
    </row>
    <row r="1440" spans="1:8" ht="30" customHeight="1">
      <c r="A1440" s="335"/>
      <c r="B1440" s="326"/>
      <c r="C1440" s="335"/>
      <c r="D1440" s="332"/>
      <c r="E1440" s="332" t="s">
        <v>778</v>
      </c>
      <c r="F1440" s="36"/>
      <c r="G1440" s="324" t="s">
        <v>78</v>
      </c>
      <c r="H1440" s="141"/>
    </row>
    <row r="1441" spans="1:8" ht="72" customHeight="1">
      <c r="A1441" s="335"/>
      <c r="B1441" s="332"/>
      <c r="C1441" s="335"/>
      <c r="D1441" s="332"/>
      <c r="E1441" s="332" t="s">
        <v>779</v>
      </c>
      <c r="F1441" s="36"/>
      <c r="G1441" s="324" t="s">
        <v>78</v>
      </c>
      <c r="H1441" s="141"/>
    </row>
    <row r="1442" spans="1:8" ht="6" customHeight="1">
      <c r="A1442" s="335"/>
      <c r="B1442" s="332"/>
      <c r="C1442" s="335"/>
      <c r="D1442" s="332"/>
      <c r="E1442" s="332"/>
      <c r="F1442" s="36"/>
      <c r="G1442" s="46"/>
      <c r="H1442" s="329"/>
    </row>
    <row r="1443" spans="1:8" ht="18" customHeight="1">
      <c r="A1443" s="335"/>
      <c r="B1443" s="11"/>
      <c r="C1443" s="335"/>
      <c r="D1443" s="332"/>
      <c r="E1443" s="332" t="s">
        <v>898</v>
      </c>
      <c r="F1443" s="36"/>
      <c r="G1443" s="46"/>
      <c r="H1443" s="329"/>
    </row>
    <row r="1444" spans="1:8" ht="58.5" customHeight="1">
      <c r="A1444" s="335"/>
      <c r="B1444" s="11"/>
      <c r="C1444" s="335"/>
      <c r="D1444" s="332" t="s">
        <v>67</v>
      </c>
      <c r="E1444" s="251" t="s">
        <v>425</v>
      </c>
      <c r="F1444" s="253"/>
      <c r="G1444" s="255" t="s">
        <v>915</v>
      </c>
      <c r="H1444" s="318" t="s">
        <v>1425</v>
      </c>
    </row>
    <row r="1445" spans="1:8" ht="111" customHeight="1">
      <c r="A1445" s="335"/>
      <c r="B1445" s="326"/>
      <c r="C1445" s="36"/>
      <c r="D1445" s="36"/>
      <c r="E1445" s="251" t="s">
        <v>1426</v>
      </c>
      <c r="F1445" s="253"/>
      <c r="G1445" s="268"/>
      <c r="H1445" s="318"/>
    </row>
    <row r="1446" spans="1:8" ht="6" customHeight="1">
      <c r="A1446" s="335"/>
      <c r="B1446" s="326"/>
      <c r="C1446" s="36"/>
      <c r="D1446" s="25"/>
      <c r="E1446" s="250"/>
      <c r="F1446" s="253"/>
      <c r="G1446" s="268"/>
      <c r="H1446" s="273"/>
    </row>
    <row r="1447" spans="1:8" ht="6" customHeight="1">
      <c r="A1447" s="335"/>
      <c r="B1447" s="326"/>
      <c r="C1447" s="36"/>
      <c r="D1447" s="335"/>
      <c r="E1447" s="321"/>
      <c r="F1447" s="253"/>
      <c r="G1447" s="268"/>
      <c r="H1447" s="273"/>
    </row>
    <row r="1448" spans="1:8" ht="107.45" customHeight="1">
      <c r="A1448" s="335"/>
      <c r="B1448" s="326"/>
      <c r="C1448" s="36"/>
      <c r="D1448" s="335" t="s">
        <v>36</v>
      </c>
      <c r="E1448" s="321" t="s">
        <v>1427</v>
      </c>
      <c r="F1448" s="253"/>
      <c r="G1448" s="268"/>
      <c r="H1448" s="318" t="s">
        <v>1428</v>
      </c>
    </row>
    <row r="1449" spans="1:8" ht="6" customHeight="1">
      <c r="A1449" s="335"/>
      <c r="B1449" s="326"/>
      <c r="C1449" s="36"/>
      <c r="D1449" s="23"/>
      <c r="E1449" s="24"/>
      <c r="F1449" s="36"/>
      <c r="G1449" s="46"/>
      <c r="H1449" s="329"/>
    </row>
    <row r="1450" spans="1:8" ht="6" customHeight="1">
      <c r="A1450" s="335"/>
      <c r="B1450" s="326"/>
      <c r="C1450" s="335"/>
      <c r="D1450" s="36"/>
      <c r="E1450" s="332"/>
      <c r="F1450" s="37"/>
      <c r="G1450" s="43"/>
      <c r="H1450" s="329"/>
    </row>
    <row r="1451" spans="1:8" ht="21" customHeight="1">
      <c r="A1451" s="335"/>
      <c r="B1451" s="332"/>
      <c r="C1451" s="335"/>
      <c r="D1451" s="36"/>
      <c r="E1451" s="332" t="s">
        <v>899</v>
      </c>
      <c r="F1451" s="37"/>
      <c r="G1451" s="43"/>
      <c r="H1451" s="329"/>
    </row>
    <row r="1452" spans="1:8" ht="29.25" customHeight="1">
      <c r="A1452" s="335"/>
      <c r="B1452" s="326"/>
      <c r="C1452" s="36"/>
      <c r="D1452" s="36" t="s">
        <v>67</v>
      </c>
      <c r="E1452" s="251" t="s">
        <v>1429</v>
      </c>
      <c r="F1452" s="254"/>
      <c r="G1452" s="255" t="s">
        <v>915</v>
      </c>
      <c r="H1452" s="318" t="s">
        <v>1430</v>
      </c>
    </row>
    <row r="1453" spans="1:8" ht="54" customHeight="1">
      <c r="A1453" s="335"/>
      <c r="B1453" s="326"/>
      <c r="C1453" s="36"/>
      <c r="D1453" s="36" t="s">
        <v>68</v>
      </c>
      <c r="E1453" s="332" t="s">
        <v>426</v>
      </c>
      <c r="F1453" s="37"/>
      <c r="G1453" s="324" t="s">
        <v>915</v>
      </c>
      <c r="H1453" s="329"/>
    </row>
    <row r="1454" spans="1:8" ht="56.25" customHeight="1">
      <c r="A1454" s="335"/>
      <c r="B1454" s="326"/>
      <c r="C1454" s="36"/>
      <c r="D1454" s="36" t="s">
        <v>70</v>
      </c>
      <c r="E1454" s="332" t="s">
        <v>427</v>
      </c>
      <c r="F1454" s="37"/>
      <c r="G1454" s="324" t="s">
        <v>915</v>
      </c>
      <c r="H1454" s="329"/>
    </row>
    <row r="1455" spans="1:8" ht="43.5" customHeight="1">
      <c r="A1455" s="335"/>
      <c r="B1455" s="326"/>
      <c r="C1455" s="36"/>
      <c r="D1455" s="36" t="s">
        <v>71</v>
      </c>
      <c r="E1455" s="332" t="s">
        <v>428</v>
      </c>
      <c r="F1455" s="37"/>
      <c r="G1455" s="324" t="s">
        <v>915</v>
      </c>
      <c r="H1455" s="329"/>
    </row>
    <row r="1456" spans="1:8" ht="6" customHeight="1">
      <c r="A1456" s="335"/>
      <c r="B1456" s="326"/>
      <c r="C1456" s="36"/>
      <c r="D1456" s="36"/>
      <c r="E1456" s="332"/>
      <c r="F1456" s="37"/>
      <c r="G1456" s="43"/>
      <c r="H1456" s="329"/>
    </row>
    <row r="1457" spans="1:8" ht="6" customHeight="1">
      <c r="A1457" s="335"/>
      <c r="B1457" s="326"/>
      <c r="C1457" s="36"/>
      <c r="D1457" s="14"/>
      <c r="E1457" s="31"/>
      <c r="F1457" s="37"/>
      <c r="G1457" s="43"/>
      <c r="H1457" s="329"/>
    </row>
    <row r="1458" spans="1:8" ht="56.25" customHeight="1">
      <c r="A1458" s="335"/>
      <c r="B1458" s="326"/>
      <c r="C1458" s="36"/>
      <c r="D1458" s="335" t="s">
        <v>36</v>
      </c>
      <c r="E1458" s="326" t="s">
        <v>429</v>
      </c>
      <c r="F1458" s="37"/>
      <c r="G1458" s="43"/>
      <c r="H1458" s="329"/>
    </row>
    <row r="1459" spans="1:8" ht="6" customHeight="1">
      <c r="A1459" s="335"/>
      <c r="B1459" s="326"/>
      <c r="C1459" s="36"/>
      <c r="D1459" s="23"/>
      <c r="E1459" s="24"/>
      <c r="F1459" s="37"/>
      <c r="G1459" s="43"/>
      <c r="H1459" s="329"/>
    </row>
    <row r="1460" spans="1:8" ht="6" hidden="1" customHeight="1">
      <c r="A1460" s="23"/>
      <c r="B1460" s="24"/>
      <c r="C1460" s="25"/>
      <c r="D1460" s="25"/>
      <c r="E1460" s="26"/>
      <c r="F1460" s="33"/>
      <c r="G1460" s="42"/>
      <c r="H1460" s="28"/>
    </row>
    <row r="1461" spans="1:8" ht="7.5" customHeight="1">
      <c r="A1461" s="335"/>
      <c r="B1461" s="326"/>
      <c r="C1461" s="36"/>
      <c r="D1461" s="36"/>
      <c r="E1461" s="332"/>
      <c r="F1461" s="37"/>
      <c r="G1461" s="43"/>
      <c r="H1461" s="329"/>
    </row>
    <row r="1462" spans="1:8" ht="41.25" customHeight="1">
      <c r="A1462" s="335"/>
      <c r="B1462" s="326"/>
      <c r="C1462" s="36"/>
      <c r="D1462" s="36" t="s">
        <v>108</v>
      </c>
      <c r="E1462" s="332" t="s">
        <v>430</v>
      </c>
      <c r="F1462" s="37"/>
      <c r="G1462" s="324" t="s">
        <v>915</v>
      </c>
      <c r="H1462" s="329"/>
    </row>
    <row r="1463" spans="1:8" ht="27.75" customHeight="1">
      <c r="A1463" s="335"/>
      <c r="B1463" s="37"/>
      <c r="C1463" s="36"/>
      <c r="D1463" s="36" t="s">
        <v>173</v>
      </c>
      <c r="E1463" s="332" t="s">
        <v>431</v>
      </c>
      <c r="F1463" s="37"/>
      <c r="G1463" s="324" t="s">
        <v>915</v>
      </c>
      <c r="H1463" s="329"/>
    </row>
    <row r="1464" spans="1:8" ht="41.25" customHeight="1">
      <c r="A1464" s="335"/>
      <c r="B1464" s="37"/>
      <c r="C1464" s="36"/>
      <c r="D1464" s="36" t="s">
        <v>174</v>
      </c>
      <c r="E1464" s="332" t="s">
        <v>432</v>
      </c>
      <c r="F1464" s="37"/>
      <c r="G1464" s="324" t="s">
        <v>915</v>
      </c>
      <c r="H1464" s="329"/>
    </row>
    <row r="1465" spans="1:8" ht="42" customHeight="1">
      <c r="A1465" s="335"/>
      <c r="B1465" s="326"/>
      <c r="C1465" s="36"/>
      <c r="D1465" s="36" t="s">
        <v>372</v>
      </c>
      <c r="E1465" s="332" t="s">
        <v>693</v>
      </c>
      <c r="F1465" s="37"/>
      <c r="G1465" s="324" t="s">
        <v>915</v>
      </c>
      <c r="H1465" s="329"/>
    </row>
    <row r="1466" spans="1:8" ht="83.25" customHeight="1">
      <c r="A1466" s="335"/>
      <c r="B1466" s="326"/>
      <c r="C1466" s="36"/>
      <c r="D1466" s="253" t="s">
        <v>414</v>
      </c>
      <c r="E1466" s="251" t="s">
        <v>694</v>
      </c>
      <c r="F1466" s="254"/>
      <c r="G1466" s="255" t="s">
        <v>915</v>
      </c>
      <c r="H1466" s="318" t="s">
        <v>1431</v>
      </c>
    </row>
    <row r="1467" spans="1:8" ht="57" customHeight="1">
      <c r="A1467" s="335"/>
      <c r="B1467" s="326"/>
      <c r="C1467" s="335"/>
      <c r="D1467" s="253"/>
      <c r="E1467" s="251" t="s">
        <v>433</v>
      </c>
      <c r="F1467" s="254"/>
      <c r="G1467" s="257"/>
      <c r="H1467" s="318"/>
    </row>
    <row r="1468" spans="1:8" ht="57" customHeight="1">
      <c r="A1468" s="335"/>
      <c r="B1468" s="326"/>
      <c r="C1468" s="36"/>
      <c r="D1468" s="251" t="s">
        <v>1002</v>
      </c>
      <c r="E1468" s="251" t="s">
        <v>1004</v>
      </c>
      <c r="F1468" s="254"/>
      <c r="G1468" s="257"/>
      <c r="H1468" s="318" t="s">
        <v>1003</v>
      </c>
    </row>
    <row r="1469" spans="1:8" ht="42.95" customHeight="1">
      <c r="A1469" s="335"/>
      <c r="B1469" s="326"/>
      <c r="C1469" s="36"/>
      <c r="D1469" s="251" t="s">
        <v>1075</v>
      </c>
      <c r="E1469" s="251" t="s">
        <v>434</v>
      </c>
      <c r="F1469" s="254"/>
      <c r="G1469" s="268"/>
      <c r="H1469" s="318" t="s">
        <v>1432</v>
      </c>
    </row>
    <row r="1470" spans="1:8" ht="6" customHeight="1">
      <c r="A1470" s="335"/>
      <c r="B1470" s="326"/>
      <c r="C1470" s="36"/>
      <c r="D1470" s="25"/>
      <c r="E1470" s="26"/>
      <c r="F1470" s="37"/>
      <c r="G1470" s="46"/>
      <c r="H1470" s="329"/>
    </row>
    <row r="1471" spans="1:8" ht="6" customHeight="1">
      <c r="A1471" s="335"/>
      <c r="B1471" s="326"/>
      <c r="C1471" s="45"/>
      <c r="D1471" s="14"/>
      <c r="E1471" s="31"/>
      <c r="F1471" s="45"/>
      <c r="G1471" s="43"/>
      <c r="H1471" s="329"/>
    </row>
    <row r="1472" spans="1:8" ht="87.75" customHeight="1">
      <c r="A1472" s="335"/>
      <c r="B1472" s="159"/>
      <c r="C1472" s="335"/>
      <c r="D1472" s="335" t="s">
        <v>36</v>
      </c>
      <c r="E1472" s="326" t="s">
        <v>435</v>
      </c>
      <c r="F1472" s="37"/>
      <c r="G1472" s="43"/>
      <c r="H1472" s="329"/>
    </row>
    <row r="1473" spans="1:8" ht="6" customHeight="1">
      <c r="A1473" s="335"/>
      <c r="B1473" s="159"/>
      <c r="C1473" s="335"/>
      <c r="D1473" s="23"/>
      <c r="E1473" s="24"/>
      <c r="F1473" s="37"/>
      <c r="G1473" s="43"/>
      <c r="H1473" s="329"/>
    </row>
    <row r="1474" spans="1:8" ht="6" customHeight="1">
      <c r="A1474" s="335"/>
      <c r="B1474" s="332"/>
      <c r="C1474" s="335"/>
      <c r="D1474" s="14"/>
      <c r="E1474" s="31"/>
      <c r="F1474" s="45"/>
      <c r="G1474" s="43"/>
      <c r="H1474" s="329"/>
    </row>
    <row r="1475" spans="1:8" ht="71.45" customHeight="1">
      <c r="A1475" s="269"/>
      <c r="B1475" s="251"/>
      <c r="C1475" s="269"/>
      <c r="D1475" s="260" t="s">
        <v>1076</v>
      </c>
      <c r="E1475" s="249" t="s">
        <v>1433</v>
      </c>
      <c r="F1475" s="254"/>
      <c r="G1475" s="300"/>
      <c r="H1475" s="321"/>
    </row>
    <row r="1476" spans="1:8" ht="6" customHeight="1">
      <c r="A1476" s="260"/>
      <c r="B1476" s="250"/>
      <c r="C1476" s="260"/>
      <c r="D1476" s="261"/>
      <c r="E1476" s="250"/>
      <c r="F1476" s="262"/>
      <c r="G1476" s="309"/>
      <c r="H1476" s="262"/>
    </row>
    <row r="1477" spans="1:8" ht="6" customHeight="1">
      <c r="A1477" s="256"/>
      <c r="B1477" s="252"/>
      <c r="C1477" s="256"/>
      <c r="D1477" s="304"/>
      <c r="E1477" s="298"/>
      <c r="F1477" s="305"/>
      <c r="G1477" s="306"/>
      <c r="H1477" s="310"/>
    </row>
    <row r="1478" spans="1:8" ht="161.44999999999999" customHeight="1">
      <c r="A1478" s="269">
        <v>23</v>
      </c>
      <c r="B1478" s="251" t="s">
        <v>436</v>
      </c>
      <c r="C1478" s="269"/>
      <c r="D1478" s="253"/>
      <c r="E1478" s="308" t="s">
        <v>1434</v>
      </c>
      <c r="F1478" s="254"/>
      <c r="G1478" s="255" t="s">
        <v>66</v>
      </c>
      <c r="H1478" s="318" t="s">
        <v>1435</v>
      </c>
    </row>
    <row r="1479" spans="1:8" ht="58.5" customHeight="1">
      <c r="A1479" s="335"/>
      <c r="B1479" s="332"/>
      <c r="C1479" s="335"/>
      <c r="D1479" s="36"/>
      <c r="E1479" s="135" t="s">
        <v>734</v>
      </c>
      <c r="F1479" s="37"/>
      <c r="G1479" s="50"/>
      <c r="H1479" s="329"/>
    </row>
    <row r="1480" spans="1:8" ht="6" customHeight="1">
      <c r="A1480" s="23"/>
      <c r="B1480" s="26"/>
      <c r="C1480" s="23"/>
      <c r="D1480" s="25"/>
      <c r="E1480" s="83"/>
      <c r="F1480" s="33"/>
      <c r="G1480" s="51"/>
      <c r="H1480" s="28"/>
    </row>
    <row r="1481" spans="1:8" ht="6" customHeight="1">
      <c r="A1481" s="14"/>
      <c r="B1481" s="31"/>
      <c r="C1481" s="14"/>
      <c r="D1481" s="15"/>
      <c r="E1481" s="13"/>
      <c r="F1481" s="30"/>
      <c r="G1481" s="52"/>
      <c r="H1481" s="39"/>
    </row>
    <row r="1482" spans="1:8" ht="97.5" customHeight="1">
      <c r="A1482" s="269">
        <v>24</v>
      </c>
      <c r="B1482" s="321" t="s">
        <v>437</v>
      </c>
      <c r="C1482" s="253"/>
      <c r="D1482" s="253"/>
      <c r="E1482" s="251" t="s">
        <v>438</v>
      </c>
      <c r="F1482" s="254"/>
      <c r="G1482" s="255" t="s">
        <v>916</v>
      </c>
      <c r="H1482" s="318" t="s">
        <v>1436</v>
      </c>
    </row>
    <row r="1483" spans="1:8" ht="6" customHeight="1">
      <c r="A1483" s="269"/>
      <c r="B1483" s="321"/>
      <c r="C1483" s="253"/>
      <c r="D1483" s="253"/>
      <c r="E1483" s="251"/>
      <c r="F1483" s="254"/>
      <c r="G1483" s="259"/>
      <c r="H1483" s="321"/>
    </row>
    <row r="1484" spans="1:8" ht="6" customHeight="1">
      <c r="A1484" s="269"/>
      <c r="B1484" s="321"/>
      <c r="C1484" s="253"/>
      <c r="D1484" s="256"/>
      <c r="E1484" s="252"/>
      <c r="F1484" s="254"/>
      <c r="G1484" s="300"/>
      <c r="H1484" s="321"/>
    </row>
    <row r="1485" spans="1:8" ht="123.75" customHeight="1">
      <c r="A1485" s="269"/>
      <c r="B1485" s="251"/>
      <c r="C1485" s="269"/>
      <c r="D1485" s="269" t="s">
        <v>36</v>
      </c>
      <c r="E1485" s="321" t="s">
        <v>439</v>
      </c>
      <c r="F1485" s="254"/>
      <c r="G1485" s="257"/>
      <c r="H1485" s="318" t="s">
        <v>1437</v>
      </c>
    </row>
    <row r="1486" spans="1:8" ht="6" customHeight="1">
      <c r="A1486" s="335"/>
      <c r="B1486" s="332"/>
      <c r="C1486" s="335"/>
      <c r="D1486" s="23"/>
      <c r="E1486" s="24"/>
      <c r="F1486" s="37"/>
      <c r="G1486" s="43"/>
      <c r="H1486" s="329"/>
    </row>
    <row r="1487" spans="1:8" ht="6" customHeight="1">
      <c r="A1487" s="335"/>
      <c r="B1487" s="36"/>
      <c r="C1487" s="335"/>
      <c r="D1487" s="14"/>
      <c r="E1487" s="31"/>
      <c r="F1487" s="37"/>
      <c r="G1487" s="43"/>
      <c r="H1487" s="329"/>
    </row>
    <row r="1488" spans="1:8" ht="54" customHeight="1">
      <c r="A1488" s="335"/>
      <c r="B1488" s="36"/>
      <c r="C1488" s="335"/>
      <c r="D1488" s="335" t="s">
        <v>36</v>
      </c>
      <c r="E1488" s="326" t="s">
        <v>735</v>
      </c>
      <c r="F1488" s="37"/>
      <c r="G1488" s="43"/>
      <c r="H1488" s="318" t="s">
        <v>1438</v>
      </c>
    </row>
    <row r="1489" spans="1:8" ht="82.5" customHeight="1">
      <c r="A1489" s="335"/>
      <c r="B1489" s="36"/>
      <c r="C1489" s="335"/>
      <c r="D1489" s="335"/>
      <c r="E1489" s="326" t="s">
        <v>736</v>
      </c>
      <c r="F1489" s="37"/>
      <c r="G1489" s="43"/>
      <c r="H1489" s="329"/>
    </row>
    <row r="1490" spans="1:8" ht="96.75" customHeight="1">
      <c r="A1490" s="335"/>
      <c r="B1490" s="326"/>
      <c r="C1490" s="335"/>
      <c r="D1490" s="64"/>
      <c r="E1490" s="24" t="s">
        <v>737</v>
      </c>
      <c r="F1490" s="60"/>
      <c r="G1490" s="113"/>
      <c r="H1490" s="320"/>
    </row>
    <row r="1491" spans="1:8" ht="6" customHeight="1">
      <c r="A1491" s="335"/>
      <c r="B1491" s="326"/>
      <c r="C1491" s="335"/>
      <c r="D1491" s="58"/>
      <c r="E1491" s="59"/>
      <c r="F1491" s="60"/>
      <c r="G1491" s="113"/>
      <c r="H1491" s="320"/>
    </row>
    <row r="1492" spans="1:8" ht="6" customHeight="1">
      <c r="A1492" s="14"/>
      <c r="B1492" s="31"/>
      <c r="C1492" s="14"/>
      <c r="D1492" s="107"/>
      <c r="E1492" s="108"/>
      <c r="F1492" s="143"/>
      <c r="G1492" s="144"/>
      <c r="H1492" s="110"/>
    </row>
    <row r="1493" spans="1:8" ht="48" customHeight="1">
      <c r="A1493" s="269">
        <v>25</v>
      </c>
      <c r="B1493" s="251" t="s">
        <v>440</v>
      </c>
      <c r="C1493" s="269"/>
      <c r="D1493" s="253"/>
      <c r="E1493" s="251" t="s">
        <v>441</v>
      </c>
      <c r="F1493" s="254"/>
      <c r="G1493" s="255" t="s">
        <v>916</v>
      </c>
      <c r="H1493" s="318" t="s">
        <v>1439</v>
      </c>
    </row>
    <row r="1494" spans="1:8" ht="6" customHeight="1">
      <c r="A1494" s="269"/>
      <c r="B1494" s="251"/>
      <c r="C1494" s="269"/>
      <c r="D1494" s="256"/>
      <c r="E1494" s="252"/>
      <c r="F1494" s="254"/>
      <c r="G1494" s="311"/>
      <c r="H1494" s="318"/>
    </row>
    <row r="1495" spans="1:8" ht="120.95" customHeight="1">
      <c r="A1495" s="269"/>
      <c r="B1495" s="251"/>
      <c r="C1495" s="269"/>
      <c r="D1495" s="269" t="s">
        <v>36</v>
      </c>
      <c r="E1495" s="321" t="s">
        <v>665</v>
      </c>
      <c r="F1495" s="254"/>
      <c r="G1495" s="311"/>
      <c r="H1495" s="318" t="s">
        <v>1440</v>
      </c>
    </row>
    <row r="1496" spans="1:8" ht="6" customHeight="1">
      <c r="A1496" s="335"/>
      <c r="B1496" s="332"/>
      <c r="C1496" s="335"/>
      <c r="D1496" s="23"/>
      <c r="E1496" s="24"/>
      <c r="F1496" s="37"/>
      <c r="G1496" s="84"/>
      <c r="H1496" s="329"/>
    </row>
    <row r="1497" spans="1:8" ht="6" customHeight="1">
      <c r="A1497" s="335"/>
      <c r="B1497" s="332"/>
      <c r="C1497" s="335"/>
      <c r="D1497" s="14"/>
      <c r="E1497" s="31"/>
      <c r="F1497" s="37"/>
      <c r="G1497" s="84"/>
      <c r="H1497" s="329"/>
    </row>
    <row r="1498" spans="1:8" ht="121.5" customHeight="1">
      <c r="A1498" s="335"/>
      <c r="B1498" s="332"/>
      <c r="C1498" s="335"/>
      <c r="D1498" s="335" t="s">
        <v>36</v>
      </c>
      <c r="E1498" s="326" t="s">
        <v>560</v>
      </c>
      <c r="F1498" s="37"/>
      <c r="G1498" s="84"/>
      <c r="H1498" s="329" t="s">
        <v>442</v>
      </c>
    </row>
    <row r="1499" spans="1:8" ht="6" customHeight="1">
      <c r="A1499" s="335"/>
      <c r="B1499" s="332"/>
      <c r="C1499" s="335"/>
      <c r="D1499" s="23"/>
      <c r="E1499" s="24"/>
      <c r="F1499" s="37"/>
      <c r="G1499" s="84"/>
      <c r="H1499" s="329" t="s">
        <v>1035</v>
      </c>
    </row>
    <row r="1500" spans="1:8" ht="6" customHeight="1">
      <c r="A1500" s="335"/>
      <c r="B1500" s="332"/>
      <c r="C1500" s="335"/>
      <c r="D1500" s="14"/>
      <c r="E1500" s="31"/>
      <c r="F1500" s="37"/>
      <c r="G1500" s="84"/>
      <c r="H1500" s="329"/>
    </row>
    <row r="1501" spans="1:8" ht="84.95" customHeight="1">
      <c r="A1501" s="335"/>
      <c r="B1501" s="332"/>
      <c r="C1501" s="335"/>
      <c r="D1501" s="269" t="s">
        <v>1032</v>
      </c>
      <c r="E1501" s="321" t="s">
        <v>1033</v>
      </c>
      <c r="F1501" s="254"/>
      <c r="G1501" s="311"/>
      <c r="H1501" s="318" t="s">
        <v>1034</v>
      </c>
    </row>
    <row r="1502" spans="1:8" ht="6" customHeight="1">
      <c r="A1502" s="335"/>
      <c r="B1502" s="332"/>
      <c r="C1502" s="335"/>
      <c r="D1502" s="23"/>
      <c r="E1502" s="24"/>
      <c r="F1502" s="37"/>
      <c r="G1502" s="84"/>
      <c r="H1502" s="329"/>
    </row>
    <row r="1503" spans="1:8" ht="6" customHeight="1">
      <c r="A1503" s="23"/>
      <c r="B1503" s="26"/>
      <c r="C1503" s="23"/>
      <c r="D1503" s="25"/>
      <c r="E1503" s="26"/>
      <c r="F1503" s="33"/>
      <c r="G1503" s="145"/>
      <c r="H1503" s="28"/>
    </row>
    <row r="1504" spans="1:8" ht="6" customHeight="1">
      <c r="A1504" s="14"/>
      <c r="B1504" s="13"/>
      <c r="C1504" s="14"/>
      <c r="D1504" s="15"/>
      <c r="E1504" s="13"/>
      <c r="F1504" s="30"/>
      <c r="G1504" s="52"/>
      <c r="H1504" s="17"/>
    </row>
    <row r="1505" spans="1:8" ht="121.5" customHeight="1">
      <c r="A1505" s="269">
        <v>26</v>
      </c>
      <c r="B1505" s="321" t="s">
        <v>1441</v>
      </c>
      <c r="C1505" s="269"/>
      <c r="D1505" s="253"/>
      <c r="E1505" s="251" t="s">
        <v>1442</v>
      </c>
      <c r="F1505" s="37"/>
      <c r="G1505" s="43"/>
      <c r="H1505" s="329" t="s">
        <v>443</v>
      </c>
    </row>
    <row r="1506" spans="1:8" ht="24.95" customHeight="1">
      <c r="A1506" s="335"/>
      <c r="B1506" s="327"/>
      <c r="C1506" s="335"/>
      <c r="D1506" s="36"/>
      <c r="E1506" s="332" t="s">
        <v>561</v>
      </c>
      <c r="F1506" s="37"/>
      <c r="G1506" s="324" t="s">
        <v>66</v>
      </c>
      <c r="H1506" s="329"/>
    </row>
    <row r="1507" spans="1:8" ht="24.95" customHeight="1">
      <c r="A1507" s="335"/>
      <c r="B1507" s="332"/>
      <c r="C1507" s="335"/>
      <c r="D1507" s="36"/>
      <c r="E1507" s="332" t="s">
        <v>562</v>
      </c>
      <c r="F1507" s="37"/>
      <c r="G1507" s="324" t="s">
        <v>66</v>
      </c>
      <c r="H1507" s="329"/>
    </row>
    <row r="1508" spans="1:8" ht="24.95" customHeight="1">
      <c r="A1508" s="335"/>
      <c r="B1508" s="332"/>
      <c r="C1508" s="335"/>
      <c r="D1508" s="36"/>
      <c r="E1508" s="332" t="s">
        <v>563</v>
      </c>
      <c r="F1508" s="37"/>
      <c r="G1508" s="324" t="s">
        <v>66</v>
      </c>
      <c r="H1508" s="329"/>
    </row>
    <row r="1509" spans="1:8" ht="21" customHeight="1">
      <c r="A1509" s="335"/>
      <c r="B1509" s="332"/>
      <c r="C1509" s="335"/>
      <c r="D1509" s="36"/>
      <c r="E1509" s="40" t="s">
        <v>295</v>
      </c>
      <c r="F1509" s="37"/>
      <c r="G1509" s="50"/>
      <c r="H1509" s="329"/>
    </row>
    <row r="1510" spans="1:8" ht="6" customHeight="1">
      <c r="A1510" s="335"/>
      <c r="B1510" s="326"/>
      <c r="C1510" s="335"/>
      <c r="E1510" s="11"/>
      <c r="F1510" s="37"/>
      <c r="G1510" s="43"/>
      <c r="H1510" s="561" t="s">
        <v>883</v>
      </c>
    </row>
    <row r="1511" spans="1:8" ht="15" customHeight="1">
      <c r="A1511" s="335"/>
      <c r="B1511" s="326"/>
      <c r="C1511" s="335"/>
      <c r="D1511" s="121" t="s">
        <v>76</v>
      </c>
      <c r="E1511" s="332" t="s">
        <v>900</v>
      </c>
      <c r="F1511" s="37"/>
      <c r="G1511" s="43"/>
      <c r="H1511" s="561"/>
    </row>
    <row r="1512" spans="1:8" ht="111.75" customHeight="1">
      <c r="A1512" s="335"/>
      <c r="B1512" s="326"/>
      <c r="C1512" s="335"/>
      <c r="E1512" s="593" t="s">
        <v>780</v>
      </c>
      <c r="F1512" s="564"/>
      <c r="G1512" s="43"/>
      <c r="H1512" s="561"/>
    </row>
    <row r="1513" spans="1:8" ht="15" customHeight="1">
      <c r="A1513" s="335"/>
      <c r="B1513" s="326"/>
      <c r="C1513" s="36"/>
      <c r="D1513" s="121" t="s">
        <v>77</v>
      </c>
      <c r="E1513" s="332" t="s">
        <v>901</v>
      </c>
      <c r="F1513" s="37"/>
      <c r="G1513" s="43"/>
      <c r="H1513" s="329"/>
    </row>
    <row r="1514" spans="1:8" ht="46.5" customHeight="1">
      <c r="A1514" s="335"/>
      <c r="B1514" s="326"/>
      <c r="C1514" s="36"/>
      <c r="D1514" s="121"/>
      <c r="E1514" s="592" t="s">
        <v>781</v>
      </c>
      <c r="F1514" s="564"/>
      <c r="G1514" s="43"/>
      <c r="H1514" s="329"/>
    </row>
    <row r="1515" spans="1:8" ht="15" customHeight="1">
      <c r="A1515" s="335"/>
      <c r="B1515" s="326"/>
      <c r="C1515" s="36"/>
      <c r="D1515" s="121" t="s">
        <v>83</v>
      </c>
      <c r="E1515" s="332" t="s">
        <v>902</v>
      </c>
      <c r="F1515" s="37"/>
      <c r="G1515" s="43"/>
      <c r="H1515" s="329"/>
    </row>
    <row r="1516" spans="1:8" ht="101.25" customHeight="1">
      <c r="A1516" s="335"/>
      <c r="B1516" s="326"/>
      <c r="C1516" s="36"/>
      <c r="D1516" s="121"/>
      <c r="E1516" s="592" t="s">
        <v>782</v>
      </c>
      <c r="F1516" s="564"/>
      <c r="G1516" s="43"/>
      <c r="H1516" s="329"/>
    </row>
    <row r="1517" spans="1:8" ht="6" customHeight="1">
      <c r="A1517" s="335"/>
      <c r="B1517" s="326"/>
      <c r="C1517" s="36"/>
      <c r="D1517" s="121"/>
      <c r="E1517" s="332"/>
      <c r="F1517" s="37"/>
      <c r="G1517" s="43"/>
      <c r="H1517" s="329"/>
    </row>
    <row r="1518" spans="1:8" ht="6" customHeight="1">
      <c r="A1518" s="335"/>
      <c r="B1518" s="326"/>
      <c r="C1518" s="37"/>
      <c r="D1518" s="14"/>
      <c r="E1518" s="31" t="s">
        <v>87</v>
      </c>
      <c r="F1518" s="37"/>
      <c r="G1518" s="43"/>
      <c r="H1518" s="329"/>
    </row>
    <row r="1519" spans="1:8" ht="39" customHeight="1">
      <c r="A1519" s="335"/>
      <c r="B1519" s="326"/>
      <c r="C1519" s="335"/>
      <c r="D1519" s="335" t="s">
        <v>36</v>
      </c>
      <c r="E1519" s="321" t="s">
        <v>444</v>
      </c>
      <c r="F1519" s="254"/>
      <c r="G1519" s="268"/>
      <c r="H1519" s="318" t="s">
        <v>1443</v>
      </c>
    </row>
    <row r="1520" spans="1:8" ht="6" customHeight="1">
      <c r="A1520" s="335"/>
      <c r="B1520" s="326"/>
      <c r="C1520" s="335"/>
      <c r="D1520" s="335"/>
      <c r="E1520" s="321"/>
      <c r="F1520" s="254"/>
      <c r="G1520" s="268"/>
      <c r="H1520" s="318"/>
    </row>
    <row r="1521" spans="1:8" ht="6" customHeight="1">
      <c r="A1521" s="335"/>
      <c r="B1521" s="326"/>
      <c r="C1521" s="335"/>
      <c r="D1521" s="14"/>
      <c r="E1521" s="252"/>
      <c r="F1521" s="254"/>
      <c r="G1521" s="268"/>
      <c r="H1521" s="318"/>
    </row>
    <row r="1522" spans="1:8" ht="141" customHeight="1">
      <c r="A1522" s="335"/>
      <c r="B1522" s="326"/>
      <c r="C1522" s="335"/>
      <c r="D1522" s="335" t="s">
        <v>36</v>
      </c>
      <c r="E1522" s="321" t="s">
        <v>1444</v>
      </c>
      <c r="F1522" s="254"/>
      <c r="G1522" s="268"/>
      <c r="H1522" s="318" t="s">
        <v>1443</v>
      </c>
    </row>
    <row r="1523" spans="1:8" ht="6" customHeight="1">
      <c r="A1523" s="335"/>
      <c r="B1523" s="326"/>
      <c r="C1523" s="335"/>
      <c r="D1523" s="23"/>
      <c r="E1523" s="24"/>
      <c r="F1523" s="37"/>
      <c r="G1523" s="46"/>
      <c r="H1523" s="329"/>
    </row>
    <row r="1524" spans="1:8" ht="6" customHeight="1">
      <c r="A1524" s="335"/>
      <c r="B1524" s="319"/>
      <c r="C1524" s="335"/>
      <c r="D1524" s="14"/>
      <c r="E1524" s="31"/>
      <c r="F1524" s="37"/>
      <c r="G1524" s="46"/>
      <c r="H1524" s="329"/>
    </row>
    <row r="1525" spans="1:8" ht="30" customHeight="1">
      <c r="A1525" s="335" t="s">
        <v>87</v>
      </c>
      <c r="B1525" s="319"/>
      <c r="C1525" s="335"/>
      <c r="D1525" s="48" t="s">
        <v>281</v>
      </c>
      <c r="E1525" s="326" t="s">
        <v>445</v>
      </c>
      <c r="F1525" s="37"/>
      <c r="G1525" s="46"/>
      <c r="H1525" s="329"/>
    </row>
    <row r="1526" spans="1:8" ht="6" customHeight="1">
      <c r="A1526" s="335"/>
      <c r="B1526" s="319"/>
      <c r="C1526" s="335"/>
      <c r="D1526" s="49"/>
      <c r="E1526" s="24"/>
      <c r="F1526" s="37"/>
      <c r="G1526" s="46"/>
      <c r="H1526" s="329"/>
    </row>
    <row r="1527" spans="1:8" ht="6" customHeight="1">
      <c r="A1527" s="335"/>
      <c r="B1527" s="319"/>
      <c r="C1527" s="335"/>
      <c r="D1527" s="14"/>
      <c r="E1527" s="31"/>
      <c r="F1527" s="37"/>
      <c r="G1527" s="46"/>
      <c r="H1527" s="329"/>
    </row>
    <row r="1528" spans="1:8" ht="39.950000000000003" customHeight="1">
      <c r="A1528" s="335" t="s">
        <v>87</v>
      </c>
      <c r="B1528" s="319"/>
      <c r="C1528" s="335"/>
      <c r="D1528" s="48" t="s">
        <v>281</v>
      </c>
      <c r="E1528" s="326" t="s">
        <v>446</v>
      </c>
      <c r="F1528" s="37"/>
      <c r="G1528" s="46"/>
      <c r="H1528" s="318" t="s">
        <v>1445</v>
      </c>
    </row>
    <row r="1529" spans="1:8" ht="6" customHeight="1">
      <c r="A1529" s="335"/>
      <c r="B1529" s="319"/>
      <c r="C1529" s="335"/>
      <c r="D1529" s="49"/>
      <c r="E1529" s="24"/>
      <c r="F1529" s="37"/>
      <c r="G1529" s="46"/>
      <c r="H1529" s="318"/>
    </row>
    <row r="1530" spans="1:8" ht="6" customHeight="1">
      <c r="A1530" s="335"/>
      <c r="B1530" s="326"/>
      <c r="C1530" s="335"/>
      <c r="D1530" s="14"/>
      <c r="E1530" s="31"/>
      <c r="F1530" s="37"/>
      <c r="G1530" s="46"/>
      <c r="H1530" s="318"/>
    </row>
    <row r="1531" spans="1:8" ht="69.75" customHeight="1">
      <c r="A1531" s="335" t="s">
        <v>87</v>
      </c>
      <c r="B1531" s="326"/>
      <c r="C1531" s="335"/>
      <c r="D1531" s="48" t="s">
        <v>281</v>
      </c>
      <c r="E1531" s="326" t="s">
        <v>447</v>
      </c>
      <c r="F1531" s="37"/>
      <c r="G1531" s="46"/>
      <c r="H1531" s="318" t="s">
        <v>1446</v>
      </c>
    </row>
    <row r="1532" spans="1:8" ht="6" customHeight="1">
      <c r="A1532" s="335"/>
      <c r="B1532" s="326"/>
      <c r="C1532" s="36"/>
      <c r="D1532" s="49"/>
      <c r="E1532" s="24"/>
      <c r="F1532" s="37"/>
      <c r="G1532" s="43"/>
      <c r="H1532" s="329"/>
    </row>
    <row r="1533" spans="1:8" ht="6" customHeight="1">
      <c r="A1533" s="23"/>
      <c r="B1533" s="24"/>
      <c r="C1533" s="25"/>
      <c r="D1533" s="25"/>
      <c r="E1533" s="26"/>
      <c r="F1533" s="33"/>
      <c r="G1533" s="42"/>
      <c r="H1533" s="28"/>
    </row>
    <row r="1534" spans="1:8" ht="135.94999999999999" customHeight="1">
      <c r="A1534" s="269">
        <v>27</v>
      </c>
      <c r="B1534" s="321" t="s">
        <v>950</v>
      </c>
      <c r="C1534" s="269"/>
      <c r="D1534" s="253"/>
      <c r="E1534" s="251" t="s">
        <v>1448</v>
      </c>
      <c r="F1534" s="254"/>
      <c r="G1534" s="257"/>
      <c r="H1534" s="318"/>
    </row>
    <row r="1535" spans="1:8" ht="131.25" customHeight="1">
      <c r="A1535" s="269"/>
      <c r="B1535" s="321"/>
      <c r="C1535" s="253"/>
      <c r="D1535" s="253"/>
      <c r="E1535" s="251" t="s">
        <v>1447</v>
      </c>
      <c r="F1535" s="254"/>
      <c r="G1535" s="255" t="s">
        <v>916</v>
      </c>
      <c r="H1535" s="321" t="s">
        <v>1449</v>
      </c>
    </row>
    <row r="1536" spans="1:8" ht="42.75" customHeight="1">
      <c r="A1536" s="335"/>
      <c r="B1536" s="326"/>
      <c r="C1536" s="36"/>
      <c r="D1536" s="36"/>
      <c r="E1536" s="251" t="s">
        <v>1085</v>
      </c>
      <c r="F1536" s="37"/>
      <c r="G1536" s="50"/>
      <c r="H1536" s="329"/>
    </row>
    <row r="1537" spans="1:8" ht="42.6" customHeight="1">
      <c r="A1537" s="335"/>
      <c r="B1537" s="326"/>
      <c r="C1537" s="36"/>
      <c r="D1537" s="36"/>
      <c r="E1537" s="251" t="s">
        <v>1086</v>
      </c>
      <c r="F1537" s="37"/>
      <c r="G1537" s="50"/>
      <c r="H1537" s="329"/>
    </row>
    <row r="1538" spans="1:8" ht="42.75" customHeight="1">
      <c r="A1538" s="335"/>
      <c r="B1538" s="326"/>
      <c r="C1538" s="36"/>
      <c r="D1538" s="36"/>
      <c r="E1538" s="251" t="s">
        <v>1087</v>
      </c>
      <c r="F1538" s="37"/>
      <c r="G1538" s="50"/>
      <c r="H1538" s="329"/>
    </row>
    <row r="1539" spans="1:8" ht="42.75" customHeight="1">
      <c r="A1539" s="335"/>
      <c r="B1539" s="326"/>
      <c r="C1539" s="36"/>
      <c r="D1539" s="36"/>
      <c r="E1539" s="251" t="s">
        <v>1088</v>
      </c>
      <c r="F1539" s="37"/>
      <c r="G1539" s="50"/>
      <c r="H1539" s="329"/>
    </row>
    <row r="1540" spans="1:8" ht="171" customHeight="1">
      <c r="A1540" s="335"/>
      <c r="B1540" s="326"/>
      <c r="C1540" s="36"/>
      <c r="D1540" s="36"/>
      <c r="E1540" s="251" t="s">
        <v>1450</v>
      </c>
      <c r="F1540" s="37"/>
      <c r="G1540" s="324" t="s">
        <v>916</v>
      </c>
      <c r="H1540" s="329"/>
    </row>
    <row r="1541" spans="1:8" ht="42.75" customHeight="1">
      <c r="A1541" s="335"/>
      <c r="B1541" s="326"/>
      <c r="C1541" s="36"/>
      <c r="D1541" s="36"/>
      <c r="E1541" s="251" t="s">
        <v>1089</v>
      </c>
      <c r="F1541" s="37"/>
      <c r="G1541" s="50"/>
      <c r="H1541" s="329"/>
    </row>
    <row r="1542" spans="1:8" ht="42.75" customHeight="1">
      <c r="A1542" s="335"/>
      <c r="B1542" s="326"/>
      <c r="C1542" s="36"/>
      <c r="D1542" s="36"/>
      <c r="E1542" s="251" t="s">
        <v>1090</v>
      </c>
      <c r="F1542" s="37"/>
      <c r="G1542" s="50"/>
      <c r="H1542" s="329"/>
    </row>
    <row r="1543" spans="1:8" ht="42.75" customHeight="1">
      <c r="A1543" s="335"/>
      <c r="B1543" s="326"/>
      <c r="C1543" s="36"/>
      <c r="D1543" s="36"/>
      <c r="E1543" s="251" t="s">
        <v>1091</v>
      </c>
      <c r="F1543" s="37"/>
      <c r="G1543" s="50"/>
      <c r="H1543" s="329"/>
    </row>
    <row r="1544" spans="1:8" ht="42.75" customHeight="1">
      <c r="A1544" s="335"/>
      <c r="B1544" s="326"/>
      <c r="C1544" s="36"/>
      <c r="D1544" s="36"/>
      <c r="E1544" s="251" t="s">
        <v>1092</v>
      </c>
      <c r="F1544" s="37"/>
      <c r="G1544" s="50"/>
      <c r="H1544" s="329"/>
    </row>
    <row r="1545" spans="1:8" ht="42.75" customHeight="1">
      <c r="A1545" s="335"/>
      <c r="B1545" s="326"/>
      <c r="C1545" s="36"/>
      <c r="D1545" s="36"/>
      <c r="E1545" s="251" t="s">
        <v>1093</v>
      </c>
      <c r="F1545" s="37"/>
      <c r="G1545" s="50"/>
      <c r="H1545" s="329"/>
    </row>
    <row r="1546" spans="1:8" ht="42.75" customHeight="1">
      <c r="A1546" s="335"/>
      <c r="B1546" s="326"/>
      <c r="C1546" s="36"/>
      <c r="D1546" s="36"/>
      <c r="E1546" s="251" t="s">
        <v>1094</v>
      </c>
      <c r="F1546" s="37"/>
      <c r="G1546" s="50"/>
      <c r="H1546" s="329"/>
    </row>
    <row r="1547" spans="1:8" ht="42.75" customHeight="1">
      <c r="A1547" s="335"/>
      <c r="B1547" s="326"/>
      <c r="C1547" s="36"/>
      <c r="D1547" s="36"/>
      <c r="E1547" s="251" t="s">
        <v>1095</v>
      </c>
      <c r="F1547" s="37"/>
      <c r="G1547" s="50"/>
      <c r="H1547" s="329"/>
    </row>
    <row r="1548" spans="1:8" ht="42.75" customHeight="1">
      <c r="A1548" s="335"/>
      <c r="B1548" s="326"/>
      <c r="C1548" s="36"/>
      <c r="D1548" s="36"/>
      <c r="E1548" s="251" t="s">
        <v>1096</v>
      </c>
      <c r="F1548" s="37"/>
      <c r="G1548" s="50"/>
      <c r="H1548" s="329"/>
    </row>
    <row r="1549" spans="1:8" ht="42.75" customHeight="1">
      <c r="A1549" s="335"/>
      <c r="B1549" s="326"/>
      <c r="C1549" s="36"/>
      <c r="D1549" s="36"/>
      <c r="E1549" s="251" t="s">
        <v>1097</v>
      </c>
      <c r="F1549" s="37"/>
      <c r="G1549" s="50"/>
      <c r="H1549" s="329"/>
    </row>
    <row r="1550" spans="1:8" ht="42.75" customHeight="1">
      <c r="A1550" s="335"/>
      <c r="B1550" s="326"/>
      <c r="C1550" s="36"/>
      <c r="D1550" s="36"/>
      <c r="E1550" s="251" t="s">
        <v>1098</v>
      </c>
      <c r="F1550" s="37"/>
      <c r="G1550" s="50"/>
      <c r="H1550" s="329"/>
    </row>
    <row r="1551" spans="1:8" ht="42.75" customHeight="1">
      <c r="A1551" s="335"/>
      <c r="B1551" s="326"/>
      <c r="C1551" s="36"/>
      <c r="D1551" s="36"/>
      <c r="E1551" s="251" t="s">
        <v>1099</v>
      </c>
      <c r="F1551" s="37"/>
      <c r="G1551" s="50"/>
      <c r="H1551" s="329"/>
    </row>
    <row r="1552" spans="1:8" ht="42.75" customHeight="1">
      <c r="A1552" s="335"/>
      <c r="B1552" s="326"/>
      <c r="C1552" s="36"/>
      <c r="D1552" s="36"/>
      <c r="E1552" s="251" t="s">
        <v>1100</v>
      </c>
      <c r="F1552" s="37"/>
      <c r="G1552" s="50"/>
      <c r="H1552" s="329"/>
    </row>
    <row r="1553" spans="1:8" ht="42.75" customHeight="1">
      <c r="A1553" s="335"/>
      <c r="B1553" s="326"/>
      <c r="C1553" s="36"/>
      <c r="D1553" s="36"/>
      <c r="E1553" s="251" t="s">
        <v>1101</v>
      </c>
      <c r="F1553" s="37"/>
      <c r="G1553" s="50"/>
      <c r="H1553" s="329"/>
    </row>
    <row r="1554" spans="1:8" ht="42.75" customHeight="1">
      <c r="A1554" s="335"/>
      <c r="B1554" s="326"/>
      <c r="C1554" s="36"/>
      <c r="D1554" s="36"/>
      <c r="E1554" s="251" t="s">
        <v>1102</v>
      </c>
      <c r="F1554" s="37"/>
      <c r="G1554" s="50"/>
      <c r="H1554" s="329"/>
    </row>
    <row r="1555" spans="1:8" ht="18" customHeight="1">
      <c r="A1555" s="335"/>
      <c r="B1555" s="332"/>
      <c r="C1555" s="335"/>
      <c r="D1555" s="253"/>
      <c r="E1555" s="292" t="s">
        <v>753</v>
      </c>
      <c r="F1555" s="254"/>
      <c r="G1555" s="312"/>
      <c r="H1555" s="321"/>
    </row>
    <row r="1556" spans="1:8" ht="122.1" customHeight="1">
      <c r="A1556" s="335"/>
      <c r="B1556" s="332"/>
      <c r="C1556" s="335"/>
      <c r="D1556" s="253" t="s">
        <v>951</v>
      </c>
      <c r="E1556" s="251" t="s">
        <v>1451</v>
      </c>
      <c r="F1556" s="254"/>
      <c r="G1556" s="257"/>
      <c r="H1556" s="318" t="s">
        <v>952</v>
      </c>
    </row>
    <row r="1557" spans="1:8" ht="57.95" customHeight="1">
      <c r="A1557" s="335"/>
      <c r="B1557" s="332"/>
      <c r="C1557" s="335"/>
      <c r="D1557" s="253"/>
      <c r="E1557" s="251" t="s">
        <v>953</v>
      </c>
      <c r="F1557" s="254"/>
      <c r="G1557" s="257"/>
      <c r="H1557" s="318"/>
    </row>
    <row r="1558" spans="1:8" ht="107.45" customHeight="1">
      <c r="A1558" s="335"/>
      <c r="B1558" s="332"/>
      <c r="C1558" s="335"/>
      <c r="D1558" s="157"/>
      <c r="E1558" s="251" t="s">
        <v>980</v>
      </c>
      <c r="F1558" s="37"/>
      <c r="G1558" s="43"/>
      <c r="H1558" s="158"/>
    </row>
    <row r="1559" spans="1:8" ht="81" customHeight="1">
      <c r="A1559" s="335"/>
      <c r="B1559" s="332"/>
      <c r="C1559" s="335"/>
      <c r="D1559" s="36"/>
      <c r="E1559" s="251" t="s">
        <v>1453</v>
      </c>
      <c r="F1559" s="37"/>
      <c r="G1559" s="43"/>
      <c r="H1559" s="329"/>
    </row>
    <row r="1560" spans="1:8" ht="93.95" customHeight="1">
      <c r="A1560" s="335"/>
      <c r="B1560" s="332"/>
      <c r="C1560" s="335"/>
      <c r="D1560" s="36"/>
      <c r="E1560" s="251" t="s">
        <v>1452</v>
      </c>
      <c r="F1560" s="37"/>
      <c r="G1560" s="43"/>
      <c r="H1560" s="329"/>
    </row>
    <row r="1561" spans="1:8" ht="42.6" customHeight="1">
      <c r="A1561" s="335"/>
      <c r="B1561" s="332"/>
      <c r="C1561" s="335"/>
      <c r="D1561" s="36"/>
      <c r="E1561" s="251" t="s">
        <v>1041</v>
      </c>
      <c r="F1561" s="37"/>
      <c r="G1561" s="43"/>
      <c r="H1561" s="329"/>
    </row>
    <row r="1562" spans="1:8" ht="68.45" customHeight="1">
      <c r="A1562" s="335"/>
      <c r="B1562" s="332"/>
      <c r="C1562" s="335"/>
      <c r="D1562" s="36"/>
      <c r="E1562" s="251" t="s">
        <v>1042</v>
      </c>
      <c r="F1562" s="37"/>
      <c r="G1562" s="43"/>
      <c r="H1562" s="329"/>
    </row>
    <row r="1563" spans="1:8" ht="32.1" customHeight="1">
      <c r="A1563" s="335"/>
      <c r="B1563" s="332"/>
      <c r="C1563" s="335"/>
      <c r="D1563" s="36"/>
      <c r="E1563" s="251" t="s">
        <v>1043</v>
      </c>
      <c r="F1563" s="37"/>
      <c r="G1563" s="43"/>
      <c r="H1563" s="329"/>
    </row>
    <row r="1564" spans="1:8" ht="81.95" customHeight="1">
      <c r="A1564" s="335"/>
      <c r="B1564" s="332"/>
      <c r="C1564" s="335"/>
      <c r="D1564" s="36"/>
      <c r="E1564" s="251" t="s">
        <v>954</v>
      </c>
      <c r="F1564" s="37"/>
      <c r="G1564" s="43"/>
      <c r="H1564" s="329"/>
    </row>
    <row r="1565" spans="1:8" ht="69" customHeight="1">
      <c r="A1565" s="335"/>
      <c r="B1565" s="332"/>
      <c r="C1565" s="335"/>
      <c r="D1565" s="36"/>
      <c r="E1565" s="251" t="s">
        <v>564</v>
      </c>
      <c r="F1565" s="37"/>
      <c r="G1565" s="43"/>
      <c r="H1565" s="329"/>
    </row>
    <row r="1566" spans="1:8" ht="69.95" customHeight="1">
      <c r="A1566" s="335"/>
      <c r="B1566" s="332"/>
      <c r="C1566" s="335"/>
      <c r="D1566" s="36"/>
      <c r="E1566" s="251" t="s">
        <v>565</v>
      </c>
      <c r="F1566" s="37"/>
      <c r="G1566" s="43"/>
      <c r="H1566" s="329"/>
    </row>
    <row r="1567" spans="1:8" ht="57.6" customHeight="1">
      <c r="A1567" s="335"/>
      <c r="B1567" s="332"/>
      <c r="C1567" s="335"/>
      <c r="D1567" s="36"/>
      <c r="E1567" s="251" t="s">
        <v>1044</v>
      </c>
      <c r="F1567" s="37"/>
      <c r="G1567" s="43"/>
      <c r="H1567" s="329"/>
    </row>
    <row r="1568" spans="1:8" ht="43.5" customHeight="1">
      <c r="A1568" s="335"/>
      <c r="B1568" s="332"/>
      <c r="C1568" s="335"/>
      <c r="D1568" s="253"/>
      <c r="E1568" s="251" t="s">
        <v>955</v>
      </c>
      <c r="F1568" s="37"/>
      <c r="G1568" s="43"/>
      <c r="H1568" s="329"/>
    </row>
    <row r="1569" spans="1:8" ht="41.45" customHeight="1">
      <c r="A1569" s="335"/>
      <c r="B1569" s="332"/>
      <c r="C1569" s="335"/>
      <c r="D1569" s="253"/>
      <c r="E1569" s="251" t="s">
        <v>1045</v>
      </c>
      <c r="F1569" s="37"/>
      <c r="G1569" s="43"/>
      <c r="H1569" s="329"/>
    </row>
    <row r="1570" spans="1:8" ht="6" customHeight="1">
      <c r="A1570" s="335"/>
      <c r="B1570" s="332"/>
      <c r="C1570" s="335"/>
      <c r="D1570" s="253"/>
      <c r="E1570" s="251"/>
      <c r="F1570" s="37"/>
      <c r="G1570" s="43"/>
      <c r="H1570" s="329"/>
    </row>
    <row r="1571" spans="1:8" ht="43.5" customHeight="1">
      <c r="A1571" s="335"/>
      <c r="B1571" s="332"/>
      <c r="C1571" s="335"/>
      <c r="D1571" s="253" t="s">
        <v>956</v>
      </c>
      <c r="E1571" s="251" t="s">
        <v>957</v>
      </c>
      <c r="F1571" s="37"/>
      <c r="G1571" s="43"/>
      <c r="H1571" s="329"/>
    </row>
    <row r="1572" spans="1:8" ht="6" customHeight="1">
      <c r="A1572" s="335"/>
      <c r="B1572" s="332"/>
      <c r="C1572" s="335"/>
      <c r="D1572" s="253"/>
      <c r="E1572" s="251"/>
      <c r="F1572" s="37"/>
      <c r="G1572" s="43"/>
      <c r="H1572" s="329"/>
    </row>
    <row r="1573" spans="1:8" ht="42" customHeight="1">
      <c r="A1573" s="335"/>
      <c r="B1573" s="332"/>
      <c r="C1573" s="335"/>
      <c r="D1573" s="253" t="s">
        <v>958</v>
      </c>
      <c r="E1573" s="251" t="s">
        <v>960</v>
      </c>
      <c r="F1573" s="37"/>
      <c r="G1573" s="43"/>
      <c r="H1573" s="329"/>
    </row>
    <row r="1574" spans="1:8" ht="6" customHeight="1">
      <c r="A1574" s="335"/>
      <c r="B1574" s="332"/>
      <c r="C1574" s="335"/>
      <c r="D1574" s="253"/>
      <c r="E1574" s="251"/>
      <c r="F1574" s="37"/>
      <c r="G1574" s="43"/>
      <c r="H1574" s="329"/>
    </row>
    <row r="1575" spans="1:8" ht="56.1" customHeight="1">
      <c r="A1575" s="335"/>
      <c r="B1575" s="332"/>
      <c r="C1575" s="335"/>
      <c r="D1575" s="253" t="s">
        <v>961</v>
      </c>
      <c r="E1575" s="251" t="s">
        <v>964</v>
      </c>
      <c r="F1575" s="37"/>
      <c r="G1575" s="43"/>
      <c r="H1575" s="329"/>
    </row>
    <row r="1576" spans="1:8" ht="6" customHeight="1">
      <c r="A1576" s="335"/>
      <c r="B1576" s="332"/>
      <c r="C1576" s="335"/>
      <c r="D1576" s="253"/>
      <c r="E1576" s="251" t="s">
        <v>959</v>
      </c>
      <c r="F1576" s="37"/>
      <c r="G1576" s="43"/>
      <c r="H1576" s="329"/>
    </row>
    <row r="1577" spans="1:8" ht="135" customHeight="1">
      <c r="A1577" s="335"/>
      <c r="B1577" s="332"/>
      <c r="C1577" s="335"/>
      <c r="D1577" s="253" t="s">
        <v>962</v>
      </c>
      <c r="E1577" s="251" t="s">
        <v>1046</v>
      </c>
      <c r="F1577" s="37"/>
      <c r="G1577" s="43"/>
      <c r="H1577" s="329"/>
    </row>
    <row r="1578" spans="1:8" ht="6" customHeight="1">
      <c r="A1578" s="335"/>
      <c r="B1578" s="332"/>
      <c r="C1578" s="335"/>
      <c r="D1578" s="36"/>
      <c r="E1578" s="332"/>
      <c r="F1578" s="37"/>
      <c r="G1578" s="43"/>
      <c r="H1578" s="329"/>
    </row>
    <row r="1579" spans="1:8" ht="134.44999999999999" customHeight="1">
      <c r="A1579" s="335"/>
      <c r="B1579" s="332"/>
      <c r="C1579" s="335"/>
      <c r="D1579" s="253" t="s">
        <v>963</v>
      </c>
      <c r="E1579" s="251" t="s">
        <v>1047</v>
      </c>
      <c r="F1579" s="37"/>
      <c r="G1579" s="43"/>
      <c r="H1579" s="329"/>
    </row>
    <row r="1580" spans="1:8" ht="6" customHeight="1">
      <c r="A1580" s="335"/>
      <c r="B1580" s="332"/>
      <c r="C1580" s="335"/>
      <c r="D1580" s="253"/>
      <c r="E1580" s="251"/>
      <c r="F1580" s="37"/>
      <c r="G1580" s="43"/>
      <c r="H1580" s="329"/>
    </row>
    <row r="1581" spans="1:8" ht="135.94999999999999" customHeight="1">
      <c r="A1581" s="335"/>
      <c r="B1581" s="332"/>
      <c r="C1581" s="335"/>
      <c r="D1581" s="253" t="s">
        <v>965</v>
      </c>
      <c r="E1581" s="251" t="s">
        <v>966</v>
      </c>
      <c r="F1581" s="37"/>
      <c r="G1581" s="43"/>
      <c r="H1581" s="329"/>
    </row>
    <row r="1582" spans="1:8" ht="6" customHeight="1">
      <c r="A1582" s="335"/>
      <c r="B1582" s="332"/>
      <c r="C1582" s="335"/>
      <c r="D1582" s="36"/>
      <c r="E1582" s="332"/>
      <c r="F1582" s="37"/>
      <c r="G1582" s="43"/>
      <c r="H1582" s="329"/>
    </row>
    <row r="1583" spans="1:8" ht="142.5" customHeight="1">
      <c r="A1583" s="335"/>
      <c r="B1583" s="332"/>
      <c r="C1583" s="335"/>
      <c r="D1583" s="253" t="s">
        <v>967</v>
      </c>
      <c r="E1583" s="251" t="s">
        <v>1048</v>
      </c>
      <c r="F1583" s="37"/>
      <c r="G1583" s="43"/>
      <c r="H1583" s="329"/>
    </row>
    <row r="1584" spans="1:8" ht="6" customHeight="1">
      <c r="A1584" s="335"/>
      <c r="B1584" s="332"/>
      <c r="C1584" s="335"/>
      <c r="D1584" s="36"/>
      <c r="E1584" s="332"/>
      <c r="F1584" s="37"/>
      <c r="G1584" s="43"/>
      <c r="H1584" s="329"/>
    </row>
    <row r="1585" spans="1:8" ht="148.5" customHeight="1">
      <c r="A1585" s="335"/>
      <c r="B1585" s="332"/>
      <c r="C1585" s="335"/>
      <c r="D1585" s="253" t="s">
        <v>968</v>
      </c>
      <c r="E1585" s="251" t="s">
        <v>1049</v>
      </c>
      <c r="F1585" s="37"/>
      <c r="G1585" s="43"/>
      <c r="H1585" s="329"/>
    </row>
    <row r="1586" spans="1:8" ht="6" customHeight="1">
      <c r="A1586" s="335"/>
      <c r="B1586" s="332"/>
      <c r="C1586" s="335"/>
      <c r="D1586" s="253"/>
      <c r="E1586" s="251"/>
      <c r="F1586" s="37"/>
      <c r="G1586" s="43"/>
      <c r="H1586" s="329"/>
    </row>
    <row r="1587" spans="1:8" ht="147.6" customHeight="1">
      <c r="A1587" s="335"/>
      <c r="B1587" s="332"/>
      <c r="C1587" s="335"/>
      <c r="D1587" s="253" t="s">
        <v>969</v>
      </c>
      <c r="E1587" s="251" t="s">
        <v>1050</v>
      </c>
      <c r="F1587" s="37"/>
      <c r="G1587" s="43"/>
      <c r="H1587" s="329"/>
    </row>
    <row r="1588" spans="1:8" ht="6" customHeight="1">
      <c r="A1588" s="335"/>
      <c r="B1588" s="332"/>
      <c r="C1588" s="335"/>
      <c r="D1588" s="36"/>
      <c r="E1588" s="332"/>
      <c r="F1588" s="37"/>
      <c r="G1588" s="43"/>
      <c r="H1588" s="329"/>
    </row>
    <row r="1589" spans="1:8" ht="338.25" customHeight="1">
      <c r="A1589" s="335"/>
      <c r="B1589" s="332"/>
      <c r="C1589" s="335"/>
      <c r="D1589" s="253" t="s">
        <v>970</v>
      </c>
      <c r="E1589" s="251" t="s">
        <v>1051</v>
      </c>
      <c r="F1589" s="37"/>
      <c r="G1589" s="43"/>
      <c r="H1589" s="329"/>
    </row>
    <row r="1590" spans="1:8" ht="6" customHeight="1">
      <c r="A1590" s="335"/>
      <c r="B1590" s="332"/>
      <c r="C1590" s="335"/>
      <c r="D1590" s="36"/>
      <c r="E1590" s="332"/>
      <c r="F1590" s="37"/>
      <c r="G1590" s="43"/>
      <c r="H1590" s="329"/>
    </row>
    <row r="1591" spans="1:8" ht="147.94999999999999" customHeight="1">
      <c r="A1591" s="335"/>
      <c r="B1591" s="332"/>
      <c r="C1591" s="335"/>
      <c r="D1591" s="253" t="s">
        <v>971</v>
      </c>
      <c r="E1591" s="251" t="s">
        <v>1052</v>
      </c>
      <c r="F1591" s="37"/>
      <c r="G1591" s="43"/>
      <c r="H1591" s="329"/>
    </row>
    <row r="1592" spans="1:8" ht="6" customHeight="1">
      <c r="A1592" s="335"/>
      <c r="B1592" s="332"/>
      <c r="C1592" s="335"/>
      <c r="D1592" s="36"/>
      <c r="E1592" s="332"/>
      <c r="F1592" s="37"/>
      <c r="G1592" s="43"/>
      <c r="H1592" s="329"/>
    </row>
    <row r="1593" spans="1:8" ht="335.25" customHeight="1">
      <c r="A1593" s="335"/>
      <c r="B1593" s="332"/>
      <c r="C1593" s="335"/>
      <c r="D1593" s="253" t="s">
        <v>972</v>
      </c>
      <c r="E1593" s="251" t="s">
        <v>1053</v>
      </c>
      <c r="F1593" s="37"/>
      <c r="G1593" s="43"/>
      <c r="H1593" s="329"/>
    </row>
    <row r="1594" spans="1:8" ht="6" customHeight="1">
      <c r="A1594" s="335"/>
      <c r="B1594" s="332"/>
      <c r="C1594" s="335"/>
      <c r="D1594" s="36"/>
      <c r="E1594" s="332"/>
      <c r="F1594" s="37"/>
      <c r="G1594" s="43"/>
      <c r="H1594" s="329"/>
    </row>
    <row r="1595" spans="1:8" ht="340.5" customHeight="1">
      <c r="A1595" s="335"/>
      <c r="B1595" s="332"/>
      <c r="C1595" s="335"/>
      <c r="D1595" s="253" t="s">
        <v>973</v>
      </c>
      <c r="E1595" s="251" t="s">
        <v>1054</v>
      </c>
      <c r="F1595" s="37"/>
      <c r="G1595" s="43"/>
      <c r="H1595" s="329"/>
    </row>
    <row r="1596" spans="1:8" ht="6" customHeight="1">
      <c r="A1596" s="335"/>
      <c r="B1596" s="332"/>
      <c r="C1596" s="335"/>
      <c r="D1596" s="36"/>
      <c r="E1596" s="332"/>
      <c r="F1596" s="37"/>
      <c r="G1596" s="43"/>
      <c r="H1596" s="329"/>
    </row>
    <row r="1597" spans="1:8" ht="159.94999999999999" customHeight="1">
      <c r="A1597" s="335"/>
      <c r="B1597" s="332"/>
      <c r="C1597" s="335"/>
      <c r="D1597" s="253" t="s">
        <v>974</v>
      </c>
      <c r="E1597" s="251" t="s">
        <v>1055</v>
      </c>
      <c r="F1597" s="37"/>
      <c r="G1597" s="43"/>
      <c r="H1597" s="329"/>
    </row>
    <row r="1598" spans="1:8" ht="6" customHeight="1">
      <c r="A1598" s="335"/>
      <c r="B1598" s="332"/>
      <c r="C1598" s="335"/>
      <c r="D1598" s="36"/>
      <c r="E1598" s="332"/>
      <c r="F1598" s="37"/>
      <c r="G1598" s="43"/>
      <c r="H1598" s="329"/>
    </row>
    <row r="1599" spans="1:8" ht="342.75" customHeight="1">
      <c r="A1599" s="335"/>
      <c r="B1599" s="332"/>
      <c r="C1599" s="335"/>
      <c r="D1599" s="253" t="s">
        <v>975</v>
      </c>
      <c r="E1599" s="251" t="s">
        <v>1056</v>
      </c>
      <c r="F1599" s="37"/>
      <c r="G1599" s="43"/>
      <c r="H1599" s="329"/>
    </row>
    <row r="1600" spans="1:8" ht="6" customHeight="1">
      <c r="A1600" s="335"/>
      <c r="B1600" s="332"/>
      <c r="C1600" s="335"/>
      <c r="D1600" s="36"/>
      <c r="E1600" s="332"/>
      <c r="F1600" s="37"/>
      <c r="G1600" s="43"/>
      <c r="H1600" s="329"/>
    </row>
    <row r="1601" spans="1:8" ht="338.25" customHeight="1">
      <c r="A1601" s="335"/>
      <c r="B1601" s="332"/>
      <c r="C1601" s="335"/>
      <c r="D1601" s="253" t="s">
        <v>976</v>
      </c>
      <c r="E1601" s="251" t="s">
        <v>1057</v>
      </c>
      <c r="F1601" s="37"/>
      <c r="G1601" s="43"/>
      <c r="H1601" s="329"/>
    </row>
    <row r="1602" spans="1:8" ht="6" customHeight="1">
      <c r="A1602" s="335"/>
      <c r="B1602" s="332"/>
      <c r="C1602" s="335"/>
      <c r="D1602" s="36"/>
      <c r="E1602" s="332"/>
      <c r="F1602" s="37"/>
      <c r="G1602" s="43"/>
      <c r="H1602" s="329"/>
    </row>
    <row r="1603" spans="1:8" ht="338.25" customHeight="1">
      <c r="A1603" s="335"/>
      <c r="B1603" s="332"/>
      <c r="C1603" s="335"/>
      <c r="D1603" s="253" t="s">
        <v>977</v>
      </c>
      <c r="E1603" s="251" t="s">
        <v>1058</v>
      </c>
      <c r="F1603" s="37"/>
      <c r="G1603" s="43"/>
      <c r="H1603" s="329"/>
    </row>
    <row r="1604" spans="1:8" ht="6" customHeight="1">
      <c r="A1604" s="335"/>
      <c r="B1604" s="332"/>
      <c r="C1604" s="335"/>
      <c r="D1604" s="36"/>
      <c r="E1604" s="332"/>
      <c r="F1604" s="37"/>
      <c r="G1604" s="43"/>
      <c r="H1604" s="329"/>
    </row>
    <row r="1605" spans="1:8" ht="6" customHeight="1">
      <c r="A1605" s="335"/>
      <c r="B1605" s="332"/>
      <c r="C1605" s="335"/>
      <c r="D1605" s="36"/>
      <c r="E1605" s="332"/>
      <c r="F1605" s="37"/>
      <c r="G1605" s="43"/>
      <c r="H1605" s="329"/>
    </row>
    <row r="1606" spans="1:8" ht="93" customHeight="1">
      <c r="A1606" s="258">
        <v>28</v>
      </c>
      <c r="B1606" s="26" t="s">
        <v>448</v>
      </c>
      <c r="C1606" s="23"/>
      <c r="D1606" s="25"/>
      <c r="E1606" s="26" t="s">
        <v>449</v>
      </c>
      <c r="F1606" s="33"/>
      <c r="G1606" s="44" t="s">
        <v>66</v>
      </c>
      <c r="H1606" s="28" t="s">
        <v>450</v>
      </c>
    </row>
    <row r="1607" spans="1:8" ht="39" customHeight="1">
      <c r="A1607" s="41" t="s">
        <v>451</v>
      </c>
      <c r="B1607" s="78"/>
      <c r="C1607" s="25"/>
      <c r="D1607" s="25"/>
      <c r="E1607" s="26"/>
      <c r="F1607" s="25"/>
      <c r="G1607" s="42"/>
      <c r="H1607" s="24"/>
    </row>
    <row r="1608" spans="1:8" ht="9" customHeight="1">
      <c r="A1608" s="335"/>
      <c r="B1608" s="326"/>
      <c r="C1608" s="15"/>
      <c r="D1608" s="36"/>
      <c r="E1608" s="332"/>
      <c r="F1608" s="37"/>
      <c r="G1608" s="43"/>
      <c r="H1608" s="39"/>
    </row>
    <row r="1609" spans="1:8" ht="58.5" customHeight="1">
      <c r="A1609" s="335">
        <v>1</v>
      </c>
      <c r="B1609" s="326" t="s">
        <v>47</v>
      </c>
      <c r="C1609" s="36"/>
      <c r="D1609" s="36"/>
      <c r="E1609" s="332" t="s">
        <v>48</v>
      </c>
      <c r="F1609" s="37"/>
      <c r="G1609" s="324" t="s">
        <v>78</v>
      </c>
      <c r="H1609" s="326"/>
    </row>
    <row r="1610" spans="1:8" ht="6" customHeight="1">
      <c r="A1610" s="335"/>
      <c r="B1610" s="326"/>
      <c r="C1610" s="36"/>
      <c r="D1610" s="36"/>
      <c r="E1610" s="332"/>
      <c r="F1610" s="37"/>
      <c r="G1610" s="80"/>
      <c r="H1610" s="326"/>
    </row>
    <row r="1611" spans="1:8" ht="23.25" customHeight="1">
      <c r="A1611" s="335"/>
      <c r="B1611" s="326"/>
      <c r="C1611" s="36"/>
      <c r="D1611" s="146" t="s">
        <v>49</v>
      </c>
      <c r="E1611" s="147" t="s">
        <v>50</v>
      </c>
      <c r="F1611" s="45"/>
      <c r="G1611" s="79"/>
      <c r="H1611" s="37"/>
    </row>
    <row r="1612" spans="1:8" ht="69" customHeight="1">
      <c r="A1612" s="335"/>
      <c r="B1612" s="326"/>
      <c r="C1612" s="45"/>
      <c r="D1612" s="23"/>
      <c r="E1612" s="33"/>
      <c r="F1612" s="45"/>
      <c r="G1612" s="79"/>
      <c r="H1612" s="37"/>
    </row>
    <row r="1613" spans="1:8" ht="6" customHeight="1">
      <c r="A1613" s="335"/>
      <c r="B1613" s="326"/>
      <c r="C1613" s="36"/>
      <c r="D1613" s="36"/>
      <c r="E1613" s="36"/>
      <c r="F1613" s="37"/>
      <c r="G1613" s="43"/>
      <c r="H1613" s="45"/>
    </row>
    <row r="1614" spans="1:8" ht="6" customHeight="1">
      <c r="A1614" s="335"/>
      <c r="B1614" s="326"/>
      <c r="C1614" s="36"/>
      <c r="D1614" s="14"/>
      <c r="E1614" s="31"/>
      <c r="F1614" s="45"/>
      <c r="G1614" s="43"/>
      <c r="H1614" s="45"/>
    </row>
    <row r="1615" spans="1:8" ht="192.75" customHeight="1">
      <c r="A1615" s="335"/>
      <c r="B1615" s="326"/>
      <c r="C1615" s="36"/>
      <c r="D1615" s="23" t="s">
        <v>36</v>
      </c>
      <c r="E1615" s="24" t="s">
        <v>452</v>
      </c>
      <c r="F1615" s="37"/>
      <c r="G1615" s="43"/>
      <c r="H1615" s="329"/>
    </row>
    <row r="1616" spans="1:8" ht="6" customHeight="1">
      <c r="A1616" s="335"/>
      <c r="B1616" s="326"/>
      <c r="C1616" s="36"/>
      <c r="D1616" s="36"/>
      <c r="E1616" s="332"/>
      <c r="F1616" s="37"/>
      <c r="G1616" s="43"/>
      <c r="H1616" s="329"/>
    </row>
    <row r="1617" spans="1:8" ht="6" customHeight="1">
      <c r="A1617" s="23"/>
      <c r="B1617" s="24"/>
      <c r="C1617" s="25"/>
      <c r="D1617" s="25"/>
      <c r="E1617" s="26"/>
      <c r="F1617" s="33"/>
      <c r="G1617" s="42"/>
      <c r="H1617" s="28"/>
    </row>
    <row r="1618" spans="1:8" ht="6" customHeight="1">
      <c r="A1618" s="14"/>
      <c r="B1618" s="31"/>
      <c r="C1618" s="36"/>
      <c r="D1618" s="15"/>
      <c r="E1618" s="13"/>
      <c r="F1618" s="15"/>
      <c r="G1618" s="32"/>
      <c r="H1618" s="17"/>
    </row>
    <row r="1619" spans="1:8" ht="38.25" customHeight="1">
      <c r="A1619" s="335">
        <v>2</v>
      </c>
      <c r="B1619" s="326" t="s">
        <v>453</v>
      </c>
      <c r="C1619" s="36"/>
      <c r="D1619" s="25"/>
      <c r="E1619" s="26" t="s">
        <v>1454</v>
      </c>
      <c r="F1619" s="36"/>
      <c r="G1619" s="324" t="s">
        <v>916</v>
      </c>
      <c r="H1619" s="561" t="s">
        <v>454</v>
      </c>
    </row>
    <row r="1620" spans="1:8" ht="7.5" customHeight="1">
      <c r="A1620" s="335"/>
      <c r="B1620" s="326"/>
      <c r="C1620" s="36"/>
      <c r="D1620" s="14"/>
      <c r="E1620" s="31"/>
      <c r="F1620" s="36"/>
      <c r="G1620" s="46"/>
      <c r="H1620" s="561"/>
    </row>
    <row r="1621" spans="1:8" ht="44.25" customHeight="1">
      <c r="A1621" s="335"/>
      <c r="B1621" s="326"/>
      <c r="C1621" s="36"/>
      <c r="D1621" s="335" t="s">
        <v>36</v>
      </c>
      <c r="E1621" s="326" t="s">
        <v>455</v>
      </c>
      <c r="F1621" s="36"/>
      <c r="G1621" s="46"/>
      <c r="H1621" s="561"/>
    </row>
    <row r="1622" spans="1:8" ht="6" customHeight="1">
      <c r="A1622" s="335"/>
      <c r="B1622" s="326"/>
      <c r="C1622" s="36"/>
      <c r="D1622" s="23"/>
      <c r="E1622" s="24"/>
      <c r="F1622" s="36"/>
      <c r="G1622" s="46"/>
      <c r="H1622" s="316"/>
    </row>
    <row r="1623" spans="1:8" ht="6" customHeight="1">
      <c r="A1623" s="23"/>
      <c r="B1623" s="24"/>
      <c r="C1623" s="25"/>
      <c r="D1623" s="25"/>
      <c r="E1623" s="26"/>
      <c r="F1623" s="25"/>
      <c r="G1623" s="53"/>
      <c r="H1623" s="28"/>
    </row>
    <row r="1624" spans="1:8" ht="6" customHeight="1">
      <c r="A1624" s="335"/>
      <c r="B1624" s="326"/>
      <c r="C1624" s="36"/>
      <c r="D1624" s="36"/>
      <c r="E1624" s="332"/>
      <c r="F1624" s="37"/>
      <c r="G1624" s="43"/>
      <c r="H1624" s="329"/>
    </row>
    <row r="1625" spans="1:8" ht="61.5" customHeight="1">
      <c r="A1625" s="335">
        <v>3</v>
      </c>
      <c r="B1625" s="326" t="s">
        <v>456</v>
      </c>
      <c r="C1625" s="36"/>
      <c r="D1625" s="36" t="s">
        <v>67</v>
      </c>
      <c r="E1625" s="332" t="s">
        <v>457</v>
      </c>
      <c r="F1625" s="37"/>
      <c r="G1625" s="324" t="s">
        <v>915</v>
      </c>
      <c r="H1625" s="329" t="s">
        <v>458</v>
      </c>
    </row>
    <row r="1626" spans="1:8" ht="22.5" customHeight="1">
      <c r="A1626" s="335"/>
      <c r="B1626" s="326"/>
      <c r="C1626" s="36"/>
      <c r="D1626" s="36"/>
      <c r="E1626" s="172" t="s">
        <v>459</v>
      </c>
      <c r="F1626" s="37"/>
      <c r="G1626" s="43"/>
      <c r="H1626" s="329"/>
    </row>
    <row r="1627" spans="1:8" ht="38.25" customHeight="1">
      <c r="A1627" s="335"/>
      <c r="B1627" s="326"/>
      <c r="C1627" s="36"/>
      <c r="D1627" s="36"/>
      <c r="E1627" s="172" t="s">
        <v>460</v>
      </c>
      <c r="F1627" s="37"/>
      <c r="G1627" s="43"/>
      <c r="H1627" s="329"/>
    </row>
    <row r="1628" spans="1:8" ht="6" customHeight="1">
      <c r="A1628" s="335"/>
      <c r="B1628" s="326"/>
      <c r="C1628" s="36"/>
      <c r="D1628" s="36"/>
      <c r="E1628" s="332"/>
      <c r="F1628" s="37"/>
      <c r="G1628" s="43"/>
      <c r="H1628" s="329"/>
    </row>
    <row r="1629" spans="1:8" ht="7.5" customHeight="1">
      <c r="A1629" s="335"/>
      <c r="B1629" s="326"/>
      <c r="C1629" s="36"/>
      <c r="D1629" s="14"/>
      <c r="E1629" s="31"/>
      <c r="F1629" s="37"/>
      <c r="G1629" s="43"/>
      <c r="H1629" s="45"/>
    </row>
    <row r="1630" spans="1:8" ht="29.25" customHeight="1">
      <c r="A1630" s="335"/>
      <c r="B1630" s="326"/>
      <c r="C1630" s="36"/>
      <c r="D1630" s="335" t="s">
        <v>36</v>
      </c>
      <c r="E1630" s="148" t="s">
        <v>461</v>
      </c>
      <c r="F1630" s="37"/>
      <c r="G1630" s="43"/>
      <c r="H1630" s="329" t="s">
        <v>462</v>
      </c>
    </row>
    <row r="1631" spans="1:8" ht="244.5" customHeight="1">
      <c r="A1631" s="335"/>
      <c r="B1631" s="326"/>
      <c r="C1631" s="36"/>
      <c r="D1631" s="23"/>
      <c r="E1631" s="24" t="s">
        <v>903</v>
      </c>
      <c r="F1631" s="37"/>
      <c r="G1631" s="43"/>
      <c r="H1631" s="119"/>
    </row>
    <row r="1632" spans="1:8" ht="13.5" customHeight="1">
      <c r="A1632" s="335"/>
      <c r="B1632" s="326"/>
      <c r="C1632" s="36"/>
      <c r="D1632" s="36"/>
      <c r="E1632" s="332"/>
      <c r="F1632" s="37"/>
      <c r="G1632" s="43"/>
      <c r="H1632" s="329"/>
    </row>
    <row r="1633" spans="1:8" ht="33" customHeight="1">
      <c r="A1633" s="335" t="s">
        <v>182</v>
      </c>
      <c r="B1633" s="326" t="s">
        <v>182</v>
      </c>
      <c r="C1633" s="335"/>
      <c r="D1633" s="36" t="s">
        <v>68</v>
      </c>
      <c r="E1633" s="332" t="s">
        <v>463</v>
      </c>
      <c r="F1633" s="37"/>
      <c r="G1633" s="324" t="s">
        <v>915</v>
      </c>
      <c r="H1633" s="329"/>
    </row>
    <row r="1634" spans="1:8" ht="32.25" customHeight="1">
      <c r="A1634" s="335"/>
      <c r="B1634" s="326"/>
      <c r="C1634" s="335"/>
      <c r="D1634" s="36" t="s">
        <v>70</v>
      </c>
      <c r="E1634" s="332" t="s">
        <v>464</v>
      </c>
      <c r="F1634" s="37"/>
      <c r="G1634" s="324" t="s">
        <v>915</v>
      </c>
      <c r="H1634" s="329"/>
    </row>
    <row r="1635" spans="1:8" s="25" customFormat="1" ht="6" hidden="1" customHeight="1">
      <c r="A1635" s="23"/>
      <c r="B1635" s="26"/>
      <c r="C1635" s="23"/>
      <c r="E1635" s="26"/>
      <c r="F1635" s="33"/>
      <c r="G1635" s="51"/>
      <c r="H1635" s="28"/>
    </row>
    <row r="1636" spans="1:8" ht="6" customHeight="1">
      <c r="A1636" s="335"/>
      <c r="B1636" s="332"/>
      <c r="C1636" s="335"/>
      <c r="D1636" s="36"/>
      <c r="E1636" s="332"/>
      <c r="F1636" s="37"/>
      <c r="G1636" s="43"/>
      <c r="H1636" s="329"/>
    </row>
    <row r="1637" spans="1:8" ht="6" customHeight="1">
      <c r="A1637" s="589"/>
      <c r="B1637" s="584"/>
      <c r="C1637" s="335"/>
      <c r="D1637" s="14"/>
      <c r="E1637" s="31"/>
      <c r="F1637" s="37"/>
      <c r="G1637" s="43"/>
      <c r="H1637" s="329"/>
    </row>
    <row r="1638" spans="1:8" ht="195.75" customHeight="1">
      <c r="A1638" s="590"/>
      <c r="B1638" s="591"/>
      <c r="C1638" s="335"/>
      <c r="D1638" s="23" t="s">
        <v>36</v>
      </c>
      <c r="E1638" s="24" t="s">
        <v>465</v>
      </c>
      <c r="F1638" s="37"/>
      <c r="G1638" s="43"/>
      <c r="H1638" s="45"/>
    </row>
    <row r="1639" spans="1:8" ht="6" customHeight="1">
      <c r="A1639" s="335"/>
      <c r="B1639" s="332"/>
      <c r="C1639" s="335"/>
      <c r="D1639" s="36"/>
      <c r="E1639" s="332"/>
      <c r="F1639" s="37"/>
      <c r="G1639" s="43"/>
      <c r="H1639" s="45"/>
    </row>
    <row r="1640" spans="1:8" ht="30" customHeight="1">
      <c r="A1640" s="335"/>
      <c r="B1640" s="332"/>
      <c r="C1640" s="335"/>
      <c r="D1640" s="36" t="s">
        <v>71</v>
      </c>
      <c r="E1640" s="332" t="s">
        <v>466</v>
      </c>
      <c r="F1640" s="37"/>
      <c r="G1640" s="324" t="s">
        <v>915</v>
      </c>
      <c r="H1640" s="37"/>
    </row>
    <row r="1641" spans="1:8" ht="6" hidden="1" customHeight="1">
      <c r="A1641" s="23"/>
      <c r="B1641" s="26"/>
      <c r="C1641" s="23"/>
      <c r="D1641" s="25"/>
      <c r="E1641" s="26"/>
      <c r="F1641" s="33"/>
      <c r="G1641" s="27"/>
      <c r="H1641" s="33"/>
    </row>
  </sheetData>
  <mergeCells count="87">
    <mergeCell ref="A1637:A1638"/>
    <mergeCell ref="B1637:B1638"/>
    <mergeCell ref="B1202:B1203"/>
    <mergeCell ref="H1222:H1224"/>
    <mergeCell ref="H1246:H1247"/>
    <mergeCell ref="H1253:H1254"/>
    <mergeCell ref="H1268:H1269"/>
    <mergeCell ref="B1272:B1274"/>
    <mergeCell ref="H1391:H1392"/>
    <mergeCell ref="H1205:H1206"/>
    <mergeCell ref="H1261:H1262"/>
    <mergeCell ref="H1383:H1384"/>
    <mergeCell ref="H1510:H1512"/>
    <mergeCell ref="E1514:F1514"/>
    <mergeCell ref="E1516:F1516"/>
    <mergeCell ref="E1512:F1512"/>
    <mergeCell ref="K629:N629"/>
    <mergeCell ref="H671:H672"/>
    <mergeCell ref="D708:E708"/>
    <mergeCell ref="H711:H713"/>
    <mergeCell ref="B471:B473"/>
    <mergeCell ref="H476:H477"/>
    <mergeCell ref="H514:H515"/>
    <mergeCell ref="H646:H649"/>
    <mergeCell ref="H662:H664"/>
    <mergeCell ref="H498:H500"/>
    <mergeCell ref="E487:E490"/>
    <mergeCell ref="A3:B3"/>
    <mergeCell ref="B72:B74"/>
    <mergeCell ref="B83:B84"/>
    <mergeCell ref="H87:H89"/>
    <mergeCell ref="B97:B102"/>
    <mergeCell ref="H97:H99"/>
    <mergeCell ref="H114:H117"/>
    <mergeCell ref="H144:H145"/>
    <mergeCell ref="B299:B300"/>
    <mergeCell ref="B179:B181"/>
    <mergeCell ref="B192:B197"/>
    <mergeCell ref="H192:H197"/>
    <mergeCell ref="H277:H279"/>
    <mergeCell ref="B128:B130"/>
    <mergeCell ref="B220:B221"/>
    <mergeCell ref="H226:H228"/>
    <mergeCell ref="H238:H239"/>
    <mergeCell ref="H248:H249"/>
    <mergeCell ref="B289:B290"/>
    <mergeCell ref="B143:B145"/>
    <mergeCell ref="B157:B159"/>
    <mergeCell ref="B1010:B1011"/>
    <mergeCell ref="H436:H439"/>
    <mergeCell ref="H393:H394"/>
    <mergeCell ref="G1425:G1426"/>
    <mergeCell ref="H445:H446"/>
    <mergeCell ref="H396:H397"/>
    <mergeCell ref="H411:H412"/>
    <mergeCell ref="H331:H332"/>
    <mergeCell ref="H311:H314"/>
    <mergeCell ref="B353:B356"/>
    <mergeCell ref="G1427:G1428"/>
    <mergeCell ref="H447:H449"/>
    <mergeCell ref="H1002:H1003"/>
    <mergeCell ref="H1152:H1153"/>
    <mergeCell ref="H1176:H1177"/>
    <mergeCell ref="H1146:H1147"/>
    <mergeCell ref="H1031:H1032"/>
    <mergeCell ref="H1114:H1116"/>
    <mergeCell ref="H1139:H1140"/>
    <mergeCell ref="B417:B418"/>
    <mergeCell ref="B1146:B1147"/>
    <mergeCell ref="H423:H424"/>
    <mergeCell ref="B436:B437"/>
    <mergeCell ref="H1619:H1621"/>
    <mergeCell ref="H940:H942"/>
    <mergeCell ref="H947:H949"/>
    <mergeCell ref="H1428:H1429"/>
    <mergeCell ref="B438:B439"/>
    <mergeCell ref="B977:B978"/>
    <mergeCell ref="B1003:B1005"/>
    <mergeCell ref="H760:H761"/>
    <mergeCell ref="B919:B921"/>
    <mergeCell ref="H718:H720"/>
    <mergeCell ref="H928:H934"/>
    <mergeCell ref="H987:H988"/>
    <mergeCell ref="B1163:B1164"/>
    <mergeCell ref="H1163:H1164"/>
    <mergeCell ref="H1170:H1171"/>
    <mergeCell ref="H1007:H1008"/>
  </mergeCells>
  <phoneticPr fontId="6"/>
  <dataValidations count="4">
    <dataValidation type="list" allowBlank="1" showInputMessage="1" sqref="G7 G9 G11 G13 G19 G23 G72 G91 G97 G112:G114 G128 G143 G146 G157 G173 G179 G188 G190 G192 G202 G235 G238:G239 G242:G243 G246 G248:G249 G252 G256 G258 G267 G276 G282 G287 G298 G305:G308 G318 G320:G321 G323 G327:G328 G349 G357 G362 G367 G372 G378 G384 G391 G393:G394 G396 G431 G436 G445 G458 G476:G477 G512 G514 G521 G532 G559 G565 G571 G576 G592:G593 G598 G603 G608 G619 G624 G635 G637 G639 G641 G644 G649 G657 G662 G664 G711 G717:G718 G757 G765 G775:G777 G803 G826 G875 G884 G900 G904:G905 G919 G926:G927 G986 G1029:G1030 G1111:G1113 G1147:G1149 G1140:G1142 G1153:G1157 G1164:G1167 G1171:G1173 G1181 G1220:G1221 G333:G334 G1296 G1307 G1331 G1344 G1353:G1356 G1362:G1367 G1378 G1423 G1444 G1452:G1455 G1462:G1466 G1482 G1493 G1640 G1619 G1625 G1633:G1635 G589 G338:G340 G855 G867 G1535 G1540" xr:uid="{162B83F1-6BBB-4B65-A5F5-F2A5D3AB813B}">
      <formula1>$M$2:$M$4</formula1>
    </dataValidation>
    <dataValidation type="list" allowBlank="1" showInputMessage="1" sqref="G226 G498 G534:G536 G584 G614 G617 G672:G675 G726 G742 G989:G991 G1143 G1150 G1177:G1180 G1606 G1337:G1341 G1380:G1381 G1425:G1428 G1440:G1441 G1478 G1506:G1508 G1609:G1610 G1247:G1250 G1431:G1435 G1245" xr:uid="{E157D7FE-DC38-4F36-8780-FFC655B4DEF9}">
      <formula1>$N$2:$N$4</formula1>
    </dataValidation>
    <dataValidation type="list" allowBlank="1" showInputMessage="1" sqref="G483:G484" xr:uid="{F8614600-2836-44D9-9207-E41A0EBB5589}">
      <formula1>$P$2:$P$3</formula1>
    </dataValidation>
    <dataValidation type="list" allowBlank="1" showInputMessage="1" sqref="G488 G490"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79" fitToHeight="0" orientation="portrait" useFirstPageNumber="1" r:id="rId1"/>
  <headerFooter scaleWithDoc="0" alignWithMargins="0">
    <oddFooter>&amp;C&amp;P/&amp;N</oddFooter>
  </headerFooter>
  <rowBreaks count="17" manualBreakCount="17">
    <brk id="141" max="7" man="1"/>
    <brk id="154" max="7" man="1"/>
    <brk id="208" max="7" man="1"/>
    <brk id="229" max="7" man="1"/>
    <brk id="254" max="7" man="1"/>
    <brk id="409" max="7" man="1"/>
    <brk id="464" max="7" man="1"/>
    <brk id="527" max="7" man="1"/>
    <brk id="617" max="7" man="1"/>
    <brk id="642" max="7" man="1"/>
    <brk id="772" max="7" man="1"/>
    <brk id="837" max="7" man="1"/>
    <brk id="854" max="7" man="1"/>
    <brk id="939" max="7" man="1"/>
    <brk id="1046" max="7" man="1"/>
    <brk id="1260" max="7" man="1"/>
    <brk id="142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180975</xdr:colOff>
                    <xdr:row>779</xdr:row>
                    <xdr:rowOff>523875</xdr:rowOff>
                  </from>
                  <to>
                    <xdr:col>4</xdr:col>
                    <xdr:colOff>619125</xdr:colOff>
                    <xdr:row>780</xdr:row>
                    <xdr:rowOff>219075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180975</xdr:colOff>
                    <xdr:row>780</xdr:row>
                    <xdr:rowOff>1228725</xdr:rowOff>
                  </from>
                  <to>
                    <xdr:col>4</xdr:col>
                    <xdr:colOff>619125</xdr:colOff>
                    <xdr:row>781</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161925</xdr:colOff>
                    <xdr:row>781</xdr:row>
                    <xdr:rowOff>723900</xdr:rowOff>
                  </from>
                  <to>
                    <xdr:col>4</xdr:col>
                    <xdr:colOff>619125</xdr:colOff>
                    <xdr:row>782</xdr:row>
                    <xdr:rowOff>219075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899</xdr:row>
                    <xdr:rowOff>523875</xdr:rowOff>
                  </from>
                  <to>
                    <xdr:col>7</xdr:col>
                    <xdr:colOff>85725</xdr:colOff>
                    <xdr:row>900</xdr:row>
                    <xdr:rowOff>219075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900</xdr:row>
                    <xdr:rowOff>466725</xdr:rowOff>
                  </from>
                  <to>
                    <xdr:col>7</xdr:col>
                    <xdr:colOff>95250</xdr:colOff>
                    <xdr:row>900</xdr:row>
                    <xdr:rowOff>695325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900</xdr:row>
                    <xdr:rowOff>295275</xdr:rowOff>
                  </from>
                  <to>
                    <xdr:col>7</xdr:col>
                    <xdr:colOff>85725</xdr:colOff>
                    <xdr:row>900</xdr:row>
                    <xdr:rowOff>523875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900</xdr:row>
                    <xdr:rowOff>638175</xdr:rowOff>
                  </from>
                  <to>
                    <xdr:col>7</xdr:col>
                    <xdr:colOff>95250</xdr:colOff>
                    <xdr:row>900</xdr:row>
                    <xdr:rowOff>876300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333375</xdr:colOff>
                    <xdr:row>1637</xdr:row>
                    <xdr:rowOff>1819275</xdr:rowOff>
                  </from>
                  <to>
                    <xdr:col>7</xdr:col>
                    <xdr:colOff>142875</xdr:colOff>
                    <xdr:row>1637</xdr:row>
                    <xdr:rowOff>2047875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333375</xdr:colOff>
                    <xdr:row>1637</xdr:row>
                    <xdr:rowOff>1647825</xdr:rowOff>
                  </from>
                  <to>
                    <xdr:col>7</xdr:col>
                    <xdr:colOff>142875</xdr:colOff>
                    <xdr:row>1637</xdr:row>
                    <xdr:rowOff>1895475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333375</xdr:colOff>
                    <xdr:row>1637</xdr:row>
                    <xdr:rowOff>1476375</xdr:rowOff>
                  </from>
                  <to>
                    <xdr:col>7</xdr:col>
                    <xdr:colOff>142875</xdr:colOff>
                    <xdr:row>1637</xdr:row>
                    <xdr:rowOff>1714500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342900</xdr:colOff>
                    <xdr:row>1637</xdr:row>
                    <xdr:rowOff>1133475</xdr:rowOff>
                  </from>
                  <to>
                    <xdr:col>7</xdr:col>
                    <xdr:colOff>152400</xdr:colOff>
                    <xdr:row>1637</xdr:row>
                    <xdr:rowOff>1371600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342900</xdr:colOff>
                    <xdr:row>1637</xdr:row>
                    <xdr:rowOff>647700</xdr:rowOff>
                  </from>
                  <to>
                    <xdr:col>7</xdr:col>
                    <xdr:colOff>152400</xdr:colOff>
                    <xdr:row>1637</xdr:row>
                    <xdr:rowOff>885825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342900</xdr:colOff>
                    <xdr:row>1637</xdr:row>
                    <xdr:rowOff>304800</xdr:rowOff>
                  </from>
                  <to>
                    <xdr:col>7</xdr:col>
                    <xdr:colOff>152400</xdr:colOff>
                    <xdr:row>1637</xdr:row>
                    <xdr:rowOff>542925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314325</xdr:colOff>
                    <xdr:row>1535</xdr:row>
                    <xdr:rowOff>161925</xdr:rowOff>
                  </from>
                  <to>
                    <xdr:col>7</xdr:col>
                    <xdr:colOff>142875</xdr:colOff>
                    <xdr:row>1535</xdr:row>
                    <xdr:rowOff>390525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314325</xdr:colOff>
                    <xdr:row>1535</xdr:row>
                    <xdr:rowOff>161925</xdr:rowOff>
                  </from>
                  <to>
                    <xdr:col>7</xdr:col>
                    <xdr:colOff>142875</xdr:colOff>
                    <xdr:row>1535</xdr:row>
                    <xdr:rowOff>390525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314325</xdr:colOff>
                    <xdr:row>1536</xdr:row>
                    <xdr:rowOff>161925</xdr:rowOff>
                  </from>
                  <to>
                    <xdr:col>7</xdr:col>
                    <xdr:colOff>142875</xdr:colOff>
                    <xdr:row>1536</xdr:row>
                    <xdr:rowOff>390525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314325</xdr:colOff>
                    <xdr:row>1536</xdr:row>
                    <xdr:rowOff>161925</xdr:rowOff>
                  </from>
                  <to>
                    <xdr:col>7</xdr:col>
                    <xdr:colOff>142875</xdr:colOff>
                    <xdr:row>1536</xdr:row>
                    <xdr:rowOff>390525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314325</xdr:colOff>
                    <xdr:row>1538</xdr:row>
                    <xdr:rowOff>161925</xdr:rowOff>
                  </from>
                  <to>
                    <xdr:col>7</xdr:col>
                    <xdr:colOff>142875</xdr:colOff>
                    <xdr:row>1538</xdr:row>
                    <xdr:rowOff>390525</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314325</xdr:colOff>
                    <xdr:row>1538</xdr:row>
                    <xdr:rowOff>161925</xdr:rowOff>
                  </from>
                  <to>
                    <xdr:col>7</xdr:col>
                    <xdr:colOff>142875</xdr:colOff>
                    <xdr:row>1538</xdr:row>
                    <xdr:rowOff>390525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314325</xdr:colOff>
                    <xdr:row>1537</xdr:row>
                    <xdr:rowOff>161925</xdr:rowOff>
                  </from>
                  <to>
                    <xdr:col>7</xdr:col>
                    <xdr:colOff>142875</xdr:colOff>
                    <xdr:row>1537</xdr:row>
                    <xdr:rowOff>390525</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314325</xdr:colOff>
                    <xdr:row>1537</xdr:row>
                    <xdr:rowOff>161925</xdr:rowOff>
                  </from>
                  <to>
                    <xdr:col>7</xdr:col>
                    <xdr:colOff>142875</xdr:colOff>
                    <xdr:row>1537</xdr:row>
                    <xdr:rowOff>390525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6</xdr:col>
                    <xdr:colOff>314325</xdr:colOff>
                    <xdr:row>1553</xdr:row>
                    <xdr:rowOff>161925</xdr:rowOff>
                  </from>
                  <to>
                    <xdr:col>7</xdr:col>
                    <xdr:colOff>142875</xdr:colOff>
                    <xdr:row>1553</xdr:row>
                    <xdr:rowOff>390525</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6</xdr:col>
                    <xdr:colOff>314325</xdr:colOff>
                    <xdr:row>1553</xdr:row>
                    <xdr:rowOff>161925</xdr:rowOff>
                  </from>
                  <to>
                    <xdr:col>7</xdr:col>
                    <xdr:colOff>142875</xdr:colOff>
                    <xdr:row>1553</xdr:row>
                    <xdr:rowOff>390525</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6</xdr:col>
                    <xdr:colOff>314325</xdr:colOff>
                    <xdr:row>1540</xdr:row>
                    <xdr:rowOff>161925</xdr:rowOff>
                  </from>
                  <to>
                    <xdr:col>7</xdr:col>
                    <xdr:colOff>142875</xdr:colOff>
                    <xdr:row>1540</xdr:row>
                    <xdr:rowOff>390525</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6</xdr:col>
                    <xdr:colOff>314325</xdr:colOff>
                    <xdr:row>1540</xdr:row>
                    <xdr:rowOff>161925</xdr:rowOff>
                  </from>
                  <to>
                    <xdr:col>7</xdr:col>
                    <xdr:colOff>142875</xdr:colOff>
                    <xdr:row>1540</xdr:row>
                    <xdr:rowOff>390525</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6</xdr:col>
                    <xdr:colOff>314325</xdr:colOff>
                    <xdr:row>1540</xdr:row>
                    <xdr:rowOff>161925</xdr:rowOff>
                  </from>
                  <to>
                    <xdr:col>7</xdr:col>
                    <xdr:colOff>142875</xdr:colOff>
                    <xdr:row>1540</xdr:row>
                    <xdr:rowOff>390525</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6</xdr:col>
                    <xdr:colOff>314325</xdr:colOff>
                    <xdr:row>1540</xdr:row>
                    <xdr:rowOff>161925</xdr:rowOff>
                  </from>
                  <to>
                    <xdr:col>7</xdr:col>
                    <xdr:colOff>142875</xdr:colOff>
                    <xdr:row>1540</xdr:row>
                    <xdr:rowOff>390525</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6</xdr:col>
                    <xdr:colOff>314325</xdr:colOff>
                    <xdr:row>1543</xdr:row>
                    <xdr:rowOff>161925</xdr:rowOff>
                  </from>
                  <to>
                    <xdr:col>7</xdr:col>
                    <xdr:colOff>142875</xdr:colOff>
                    <xdr:row>1543</xdr:row>
                    <xdr:rowOff>390525</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6</xdr:col>
                    <xdr:colOff>314325</xdr:colOff>
                    <xdr:row>1543</xdr:row>
                    <xdr:rowOff>161925</xdr:rowOff>
                  </from>
                  <to>
                    <xdr:col>7</xdr:col>
                    <xdr:colOff>142875</xdr:colOff>
                    <xdr:row>1543</xdr:row>
                    <xdr:rowOff>390525</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6</xdr:col>
                    <xdr:colOff>314325</xdr:colOff>
                    <xdr:row>1543</xdr:row>
                    <xdr:rowOff>161925</xdr:rowOff>
                  </from>
                  <to>
                    <xdr:col>7</xdr:col>
                    <xdr:colOff>142875</xdr:colOff>
                    <xdr:row>1543</xdr:row>
                    <xdr:rowOff>390525</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6</xdr:col>
                    <xdr:colOff>314325</xdr:colOff>
                    <xdr:row>1543</xdr:row>
                    <xdr:rowOff>161925</xdr:rowOff>
                  </from>
                  <to>
                    <xdr:col>7</xdr:col>
                    <xdr:colOff>142875</xdr:colOff>
                    <xdr:row>1543</xdr:row>
                    <xdr:rowOff>390525</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6</xdr:col>
                    <xdr:colOff>314325</xdr:colOff>
                    <xdr:row>1544</xdr:row>
                    <xdr:rowOff>161925</xdr:rowOff>
                  </from>
                  <to>
                    <xdr:col>7</xdr:col>
                    <xdr:colOff>142875</xdr:colOff>
                    <xdr:row>1544</xdr:row>
                    <xdr:rowOff>390525</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6</xdr:col>
                    <xdr:colOff>314325</xdr:colOff>
                    <xdr:row>1544</xdr:row>
                    <xdr:rowOff>161925</xdr:rowOff>
                  </from>
                  <to>
                    <xdr:col>7</xdr:col>
                    <xdr:colOff>142875</xdr:colOff>
                    <xdr:row>1544</xdr:row>
                    <xdr:rowOff>390525</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6</xdr:col>
                    <xdr:colOff>314325</xdr:colOff>
                    <xdr:row>1544</xdr:row>
                    <xdr:rowOff>161925</xdr:rowOff>
                  </from>
                  <to>
                    <xdr:col>7</xdr:col>
                    <xdr:colOff>142875</xdr:colOff>
                    <xdr:row>1544</xdr:row>
                    <xdr:rowOff>390525</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6</xdr:col>
                    <xdr:colOff>314325</xdr:colOff>
                    <xdr:row>1544</xdr:row>
                    <xdr:rowOff>161925</xdr:rowOff>
                  </from>
                  <to>
                    <xdr:col>7</xdr:col>
                    <xdr:colOff>142875</xdr:colOff>
                    <xdr:row>1544</xdr:row>
                    <xdr:rowOff>390525</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6</xdr:col>
                    <xdr:colOff>314325</xdr:colOff>
                    <xdr:row>1547</xdr:row>
                    <xdr:rowOff>161925</xdr:rowOff>
                  </from>
                  <to>
                    <xdr:col>7</xdr:col>
                    <xdr:colOff>142875</xdr:colOff>
                    <xdr:row>1547</xdr:row>
                    <xdr:rowOff>390525</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6</xdr:col>
                    <xdr:colOff>314325</xdr:colOff>
                    <xdr:row>1547</xdr:row>
                    <xdr:rowOff>161925</xdr:rowOff>
                  </from>
                  <to>
                    <xdr:col>7</xdr:col>
                    <xdr:colOff>142875</xdr:colOff>
                    <xdr:row>1547</xdr:row>
                    <xdr:rowOff>390525</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6</xdr:col>
                    <xdr:colOff>314325</xdr:colOff>
                    <xdr:row>1547</xdr:row>
                    <xdr:rowOff>161925</xdr:rowOff>
                  </from>
                  <to>
                    <xdr:col>7</xdr:col>
                    <xdr:colOff>142875</xdr:colOff>
                    <xdr:row>1547</xdr:row>
                    <xdr:rowOff>390525</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6</xdr:col>
                    <xdr:colOff>314325</xdr:colOff>
                    <xdr:row>1547</xdr:row>
                    <xdr:rowOff>161925</xdr:rowOff>
                  </from>
                  <to>
                    <xdr:col>7</xdr:col>
                    <xdr:colOff>142875</xdr:colOff>
                    <xdr:row>1547</xdr:row>
                    <xdr:rowOff>390525</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6</xdr:col>
                    <xdr:colOff>314325</xdr:colOff>
                    <xdr:row>1552</xdr:row>
                    <xdr:rowOff>161925</xdr:rowOff>
                  </from>
                  <to>
                    <xdr:col>7</xdr:col>
                    <xdr:colOff>142875</xdr:colOff>
                    <xdr:row>1552</xdr:row>
                    <xdr:rowOff>390525</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6</xdr:col>
                    <xdr:colOff>314325</xdr:colOff>
                    <xdr:row>1552</xdr:row>
                    <xdr:rowOff>161925</xdr:rowOff>
                  </from>
                  <to>
                    <xdr:col>7</xdr:col>
                    <xdr:colOff>142875</xdr:colOff>
                    <xdr:row>1552</xdr:row>
                    <xdr:rowOff>390525</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6</xdr:col>
                    <xdr:colOff>314325</xdr:colOff>
                    <xdr:row>1552</xdr:row>
                    <xdr:rowOff>161925</xdr:rowOff>
                  </from>
                  <to>
                    <xdr:col>7</xdr:col>
                    <xdr:colOff>142875</xdr:colOff>
                    <xdr:row>1552</xdr:row>
                    <xdr:rowOff>390525</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6</xdr:col>
                    <xdr:colOff>314325</xdr:colOff>
                    <xdr:row>1552</xdr:row>
                    <xdr:rowOff>161925</xdr:rowOff>
                  </from>
                  <to>
                    <xdr:col>7</xdr:col>
                    <xdr:colOff>142875</xdr:colOff>
                    <xdr:row>1552</xdr:row>
                    <xdr:rowOff>390525</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6</xdr:col>
                    <xdr:colOff>314325</xdr:colOff>
                    <xdr:row>1551</xdr:row>
                    <xdr:rowOff>161925</xdr:rowOff>
                  </from>
                  <to>
                    <xdr:col>7</xdr:col>
                    <xdr:colOff>142875</xdr:colOff>
                    <xdr:row>1551</xdr:row>
                    <xdr:rowOff>390525</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from>
                    <xdr:col>6</xdr:col>
                    <xdr:colOff>314325</xdr:colOff>
                    <xdr:row>1551</xdr:row>
                    <xdr:rowOff>161925</xdr:rowOff>
                  </from>
                  <to>
                    <xdr:col>7</xdr:col>
                    <xdr:colOff>142875</xdr:colOff>
                    <xdr:row>1551</xdr:row>
                    <xdr:rowOff>390525</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from>
                    <xdr:col>6</xdr:col>
                    <xdr:colOff>314325</xdr:colOff>
                    <xdr:row>1551</xdr:row>
                    <xdr:rowOff>161925</xdr:rowOff>
                  </from>
                  <to>
                    <xdr:col>7</xdr:col>
                    <xdr:colOff>142875</xdr:colOff>
                    <xdr:row>1551</xdr:row>
                    <xdr:rowOff>390525</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from>
                    <xdr:col>6</xdr:col>
                    <xdr:colOff>314325</xdr:colOff>
                    <xdr:row>1551</xdr:row>
                    <xdr:rowOff>161925</xdr:rowOff>
                  </from>
                  <to>
                    <xdr:col>7</xdr:col>
                    <xdr:colOff>142875</xdr:colOff>
                    <xdr:row>1551</xdr:row>
                    <xdr:rowOff>390525</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6</xdr:col>
                    <xdr:colOff>314325</xdr:colOff>
                    <xdr:row>1550</xdr:row>
                    <xdr:rowOff>161925</xdr:rowOff>
                  </from>
                  <to>
                    <xdr:col>7</xdr:col>
                    <xdr:colOff>142875</xdr:colOff>
                    <xdr:row>1550</xdr:row>
                    <xdr:rowOff>390525</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from>
                    <xdr:col>6</xdr:col>
                    <xdr:colOff>314325</xdr:colOff>
                    <xdr:row>1550</xdr:row>
                    <xdr:rowOff>161925</xdr:rowOff>
                  </from>
                  <to>
                    <xdr:col>7</xdr:col>
                    <xdr:colOff>142875</xdr:colOff>
                    <xdr:row>1550</xdr:row>
                    <xdr:rowOff>390525</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6</xdr:col>
                    <xdr:colOff>314325</xdr:colOff>
                    <xdr:row>1550</xdr:row>
                    <xdr:rowOff>161925</xdr:rowOff>
                  </from>
                  <to>
                    <xdr:col>7</xdr:col>
                    <xdr:colOff>142875</xdr:colOff>
                    <xdr:row>1550</xdr:row>
                    <xdr:rowOff>390525</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6</xdr:col>
                    <xdr:colOff>314325</xdr:colOff>
                    <xdr:row>1550</xdr:row>
                    <xdr:rowOff>161925</xdr:rowOff>
                  </from>
                  <to>
                    <xdr:col>7</xdr:col>
                    <xdr:colOff>142875</xdr:colOff>
                    <xdr:row>1550</xdr:row>
                    <xdr:rowOff>390525</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6</xdr:col>
                    <xdr:colOff>314325</xdr:colOff>
                    <xdr:row>1549</xdr:row>
                    <xdr:rowOff>161925</xdr:rowOff>
                  </from>
                  <to>
                    <xdr:col>7</xdr:col>
                    <xdr:colOff>142875</xdr:colOff>
                    <xdr:row>1549</xdr:row>
                    <xdr:rowOff>390525</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6</xdr:col>
                    <xdr:colOff>314325</xdr:colOff>
                    <xdr:row>1549</xdr:row>
                    <xdr:rowOff>161925</xdr:rowOff>
                  </from>
                  <to>
                    <xdr:col>7</xdr:col>
                    <xdr:colOff>142875</xdr:colOff>
                    <xdr:row>1549</xdr:row>
                    <xdr:rowOff>390525</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6</xdr:col>
                    <xdr:colOff>314325</xdr:colOff>
                    <xdr:row>1549</xdr:row>
                    <xdr:rowOff>161925</xdr:rowOff>
                  </from>
                  <to>
                    <xdr:col>7</xdr:col>
                    <xdr:colOff>142875</xdr:colOff>
                    <xdr:row>1549</xdr:row>
                    <xdr:rowOff>390525</xdr:rowOff>
                  </to>
                </anchor>
              </controlPr>
            </control>
          </mc:Choice>
        </mc:AlternateContent>
        <mc:AlternateContent xmlns:mc="http://schemas.openxmlformats.org/markup-compatibility/2006">
          <mc:Choice Requires="x14">
            <control shapeId="1099" r:id="rId58" name="Check Box 75">
              <controlPr defaultSize="0" autoFill="0" autoLine="0" autoPict="0">
                <anchor moveWithCells="1">
                  <from>
                    <xdr:col>6</xdr:col>
                    <xdr:colOff>314325</xdr:colOff>
                    <xdr:row>1549</xdr:row>
                    <xdr:rowOff>161925</xdr:rowOff>
                  </from>
                  <to>
                    <xdr:col>7</xdr:col>
                    <xdr:colOff>142875</xdr:colOff>
                    <xdr:row>1549</xdr:row>
                    <xdr:rowOff>390525</xdr:rowOff>
                  </to>
                </anchor>
              </controlPr>
            </control>
          </mc:Choice>
        </mc:AlternateContent>
        <mc:AlternateContent xmlns:mc="http://schemas.openxmlformats.org/markup-compatibility/2006">
          <mc:Choice Requires="x14">
            <control shapeId="1100" r:id="rId59" name="Check Box 76">
              <controlPr defaultSize="0" autoFill="0" autoLine="0" autoPict="0">
                <anchor moveWithCells="1">
                  <from>
                    <xdr:col>6</xdr:col>
                    <xdr:colOff>314325</xdr:colOff>
                    <xdr:row>1548</xdr:row>
                    <xdr:rowOff>161925</xdr:rowOff>
                  </from>
                  <to>
                    <xdr:col>7</xdr:col>
                    <xdr:colOff>142875</xdr:colOff>
                    <xdr:row>1548</xdr:row>
                    <xdr:rowOff>390525</xdr:rowOff>
                  </to>
                </anchor>
              </controlPr>
            </control>
          </mc:Choice>
        </mc:AlternateContent>
        <mc:AlternateContent xmlns:mc="http://schemas.openxmlformats.org/markup-compatibility/2006">
          <mc:Choice Requires="x14">
            <control shapeId="1101" r:id="rId60" name="Check Box 77">
              <controlPr defaultSize="0" autoFill="0" autoLine="0" autoPict="0">
                <anchor moveWithCells="1">
                  <from>
                    <xdr:col>6</xdr:col>
                    <xdr:colOff>314325</xdr:colOff>
                    <xdr:row>1548</xdr:row>
                    <xdr:rowOff>161925</xdr:rowOff>
                  </from>
                  <to>
                    <xdr:col>7</xdr:col>
                    <xdr:colOff>142875</xdr:colOff>
                    <xdr:row>1548</xdr:row>
                    <xdr:rowOff>390525</xdr:rowOff>
                  </to>
                </anchor>
              </controlPr>
            </control>
          </mc:Choice>
        </mc:AlternateContent>
        <mc:AlternateContent xmlns:mc="http://schemas.openxmlformats.org/markup-compatibility/2006">
          <mc:Choice Requires="x14">
            <control shapeId="1102" r:id="rId61" name="Check Box 78">
              <controlPr defaultSize="0" autoFill="0" autoLine="0" autoPict="0">
                <anchor moveWithCells="1">
                  <from>
                    <xdr:col>6</xdr:col>
                    <xdr:colOff>314325</xdr:colOff>
                    <xdr:row>1548</xdr:row>
                    <xdr:rowOff>161925</xdr:rowOff>
                  </from>
                  <to>
                    <xdr:col>7</xdr:col>
                    <xdr:colOff>142875</xdr:colOff>
                    <xdr:row>1548</xdr:row>
                    <xdr:rowOff>390525</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6</xdr:col>
                    <xdr:colOff>314325</xdr:colOff>
                    <xdr:row>1548</xdr:row>
                    <xdr:rowOff>161925</xdr:rowOff>
                  </from>
                  <to>
                    <xdr:col>7</xdr:col>
                    <xdr:colOff>142875</xdr:colOff>
                    <xdr:row>1548</xdr:row>
                    <xdr:rowOff>390525</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6</xdr:col>
                    <xdr:colOff>314325</xdr:colOff>
                    <xdr:row>1546</xdr:row>
                    <xdr:rowOff>161925</xdr:rowOff>
                  </from>
                  <to>
                    <xdr:col>7</xdr:col>
                    <xdr:colOff>142875</xdr:colOff>
                    <xdr:row>1546</xdr:row>
                    <xdr:rowOff>390525</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6</xdr:col>
                    <xdr:colOff>314325</xdr:colOff>
                    <xdr:row>1546</xdr:row>
                    <xdr:rowOff>161925</xdr:rowOff>
                  </from>
                  <to>
                    <xdr:col>7</xdr:col>
                    <xdr:colOff>142875</xdr:colOff>
                    <xdr:row>1546</xdr:row>
                    <xdr:rowOff>390525</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6</xdr:col>
                    <xdr:colOff>314325</xdr:colOff>
                    <xdr:row>1546</xdr:row>
                    <xdr:rowOff>161925</xdr:rowOff>
                  </from>
                  <to>
                    <xdr:col>7</xdr:col>
                    <xdr:colOff>142875</xdr:colOff>
                    <xdr:row>1546</xdr:row>
                    <xdr:rowOff>390525</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6</xdr:col>
                    <xdr:colOff>314325</xdr:colOff>
                    <xdr:row>1546</xdr:row>
                    <xdr:rowOff>161925</xdr:rowOff>
                  </from>
                  <to>
                    <xdr:col>7</xdr:col>
                    <xdr:colOff>142875</xdr:colOff>
                    <xdr:row>1546</xdr:row>
                    <xdr:rowOff>390525</xdr:rowOff>
                  </to>
                </anchor>
              </controlPr>
            </control>
          </mc:Choice>
        </mc:AlternateContent>
        <mc:AlternateContent xmlns:mc="http://schemas.openxmlformats.org/markup-compatibility/2006">
          <mc:Choice Requires="x14">
            <control shapeId="1108" r:id="rId67" name="Check Box 84">
              <controlPr defaultSize="0" autoFill="0" autoLine="0" autoPict="0">
                <anchor moveWithCells="1">
                  <from>
                    <xdr:col>6</xdr:col>
                    <xdr:colOff>314325</xdr:colOff>
                    <xdr:row>1545</xdr:row>
                    <xdr:rowOff>161925</xdr:rowOff>
                  </from>
                  <to>
                    <xdr:col>7</xdr:col>
                    <xdr:colOff>142875</xdr:colOff>
                    <xdr:row>1545</xdr:row>
                    <xdr:rowOff>390525</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6</xdr:col>
                    <xdr:colOff>314325</xdr:colOff>
                    <xdr:row>1545</xdr:row>
                    <xdr:rowOff>161925</xdr:rowOff>
                  </from>
                  <to>
                    <xdr:col>7</xdr:col>
                    <xdr:colOff>142875</xdr:colOff>
                    <xdr:row>1545</xdr:row>
                    <xdr:rowOff>390525</xdr:rowOff>
                  </to>
                </anchor>
              </controlPr>
            </control>
          </mc:Choice>
        </mc:AlternateContent>
        <mc:AlternateContent xmlns:mc="http://schemas.openxmlformats.org/markup-compatibility/2006">
          <mc:Choice Requires="x14">
            <control shapeId="1110" r:id="rId69" name="Check Box 86">
              <controlPr defaultSize="0" autoFill="0" autoLine="0" autoPict="0">
                <anchor moveWithCells="1">
                  <from>
                    <xdr:col>6</xdr:col>
                    <xdr:colOff>314325</xdr:colOff>
                    <xdr:row>1545</xdr:row>
                    <xdr:rowOff>161925</xdr:rowOff>
                  </from>
                  <to>
                    <xdr:col>7</xdr:col>
                    <xdr:colOff>142875</xdr:colOff>
                    <xdr:row>1545</xdr:row>
                    <xdr:rowOff>390525</xdr:rowOff>
                  </to>
                </anchor>
              </controlPr>
            </control>
          </mc:Choice>
        </mc:AlternateContent>
        <mc:AlternateContent xmlns:mc="http://schemas.openxmlformats.org/markup-compatibility/2006">
          <mc:Choice Requires="x14">
            <control shapeId="1111" r:id="rId70" name="Check Box 87">
              <controlPr defaultSize="0" autoFill="0" autoLine="0" autoPict="0">
                <anchor moveWithCells="1">
                  <from>
                    <xdr:col>6</xdr:col>
                    <xdr:colOff>314325</xdr:colOff>
                    <xdr:row>1545</xdr:row>
                    <xdr:rowOff>161925</xdr:rowOff>
                  </from>
                  <to>
                    <xdr:col>7</xdr:col>
                    <xdr:colOff>142875</xdr:colOff>
                    <xdr:row>1545</xdr:row>
                    <xdr:rowOff>390525</xdr:rowOff>
                  </to>
                </anchor>
              </controlPr>
            </control>
          </mc:Choice>
        </mc:AlternateContent>
        <mc:AlternateContent xmlns:mc="http://schemas.openxmlformats.org/markup-compatibility/2006">
          <mc:Choice Requires="x14">
            <control shapeId="1112" r:id="rId71" name="Check Box 88">
              <controlPr defaultSize="0" autoFill="0" autoLine="0" autoPict="0">
                <anchor moveWithCells="1">
                  <from>
                    <xdr:col>6</xdr:col>
                    <xdr:colOff>314325</xdr:colOff>
                    <xdr:row>1541</xdr:row>
                    <xdr:rowOff>161925</xdr:rowOff>
                  </from>
                  <to>
                    <xdr:col>7</xdr:col>
                    <xdr:colOff>142875</xdr:colOff>
                    <xdr:row>1541</xdr:row>
                    <xdr:rowOff>390525</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6</xdr:col>
                    <xdr:colOff>314325</xdr:colOff>
                    <xdr:row>1541</xdr:row>
                    <xdr:rowOff>161925</xdr:rowOff>
                  </from>
                  <to>
                    <xdr:col>7</xdr:col>
                    <xdr:colOff>142875</xdr:colOff>
                    <xdr:row>1541</xdr:row>
                    <xdr:rowOff>390525</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6</xdr:col>
                    <xdr:colOff>314325</xdr:colOff>
                    <xdr:row>1541</xdr:row>
                    <xdr:rowOff>161925</xdr:rowOff>
                  </from>
                  <to>
                    <xdr:col>7</xdr:col>
                    <xdr:colOff>142875</xdr:colOff>
                    <xdr:row>1541</xdr:row>
                    <xdr:rowOff>390525</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6</xdr:col>
                    <xdr:colOff>314325</xdr:colOff>
                    <xdr:row>1541</xdr:row>
                    <xdr:rowOff>161925</xdr:rowOff>
                  </from>
                  <to>
                    <xdr:col>7</xdr:col>
                    <xdr:colOff>142875</xdr:colOff>
                    <xdr:row>1541</xdr:row>
                    <xdr:rowOff>390525</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6</xdr:col>
                    <xdr:colOff>314325</xdr:colOff>
                    <xdr:row>1542</xdr:row>
                    <xdr:rowOff>161925</xdr:rowOff>
                  </from>
                  <to>
                    <xdr:col>7</xdr:col>
                    <xdr:colOff>142875</xdr:colOff>
                    <xdr:row>1542</xdr:row>
                    <xdr:rowOff>390525</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6</xdr:col>
                    <xdr:colOff>314325</xdr:colOff>
                    <xdr:row>1542</xdr:row>
                    <xdr:rowOff>161925</xdr:rowOff>
                  </from>
                  <to>
                    <xdr:col>7</xdr:col>
                    <xdr:colOff>142875</xdr:colOff>
                    <xdr:row>1542</xdr:row>
                    <xdr:rowOff>390525</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6</xdr:col>
                    <xdr:colOff>314325</xdr:colOff>
                    <xdr:row>1542</xdr:row>
                    <xdr:rowOff>161925</xdr:rowOff>
                  </from>
                  <to>
                    <xdr:col>7</xdr:col>
                    <xdr:colOff>142875</xdr:colOff>
                    <xdr:row>1542</xdr:row>
                    <xdr:rowOff>390525</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6</xdr:col>
                    <xdr:colOff>314325</xdr:colOff>
                    <xdr:row>1542</xdr:row>
                    <xdr:rowOff>161925</xdr:rowOff>
                  </from>
                  <to>
                    <xdr:col>7</xdr:col>
                    <xdr:colOff>142875</xdr:colOff>
                    <xdr:row>1542</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F4DC-1985-4479-B65F-4B67BFB3A669}">
  <sheetPr>
    <pageSetUpPr fitToPage="1"/>
  </sheetPr>
  <dimension ref="A1:BU341"/>
  <sheetViews>
    <sheetView showGridLines="0" view="pageBreakPreview" zoomScale="50" zoomScaleNormal="70" zoomScaleSheetLayoutView="50" workbookViewId="0"/>
  </sheetViews>
  <sheetFormatPr defaultColWidth="4.375" defaultRowHeight="20.25" customHeight="1"/>
  <cols>
    <col min="1" max="1" width="1.625" style="401" customWidth="1"/>
    <col min="2" max="5" width="5.75" style="401" customWidth="1"/>
    <col min="6" max="6" width="16.5" style="401" hidden="1" customWidth="1"/>
    <col min="7" max="58" width="5.625" style="401" customWidth="1"/>
    <col min="59" max="16384" width="4.375" style="401"/>
  </cols>
  <sheetData>
    <row r="1" spans="2:64" s="337" customFormat="1" ht="20.25" customHeight="1">
      <c r="C1" s="338" t="s">
        <v>1241</v>
      </c>
      <c r="D1" s="338"/>
      <c r="E1" s="338"/>
      <c r="F1" s="338"/>
      <c r="G1" s="338"/>
      <c r="H1" s="339" t="s">
        <v>1242</v>
      </c>
      <c r="J1" s="339"/>
      <c r="L1" s="338"/>
      <c r="M1" s="338"/>
      <c r="N1" s="338"/>
      <c r="O1" s="338"/>
      <c r="P1" s="338"/>
      <c r="Q1" s="338"/>
      <c r="R1" s="338"/>
      <c r="AM1" s="340"/>
      <c r="AN1" s="341"/>
      <c r="AO1" s="341" t="s">
        <v>1243</v>
      </c>
      <c r="AP1" s="603" t="s">
        <v>1244</v>
      </c>
      <c r="AQ1" s="604"/>
      <c r="AR1" s="604"/>
      <c r="AS1" s="604"/>
      <c r="AT1" s="604"/>
      <c r="AU1" s="604"/>
      <c r="AV1" s="604"/>
      <c r="AW1" s="604"/>
      <c r="AX1" s="604"/>
      <c r="AY1" s="604"/>
      <c r="AZ1" s="604"/>
      <c r="BA1" s="604"/>
      <c r="BB1" s="604"/>
      <c r="BC1" s="604"/>
      <c r="BD1" s="604"/>
      <c r="BE1" s="604"/>
      <c r="BF1" s="341" t="s">
        <v>1245</v>
      </c>
    </row>
    <row r="2" spans="2:64" s="337" customFormat="1" ht="20.25" customHeight="1">
      <c r="C2" s="338"/>
      <c r="D2" s="338"/>
      <c r="E2" s="338"/>
      <c r="F2" s="338"/>
      <c r="G2" s="338"/>
      <c r="J2" s="339"/>
      <c r="L2" s="338"/>
      <c r="M2" s="338"/>
      <c r="N2" s="338"/>
      <c r="O2" s="338"/>
      <c r="P2" s="338"/>
      <c r="Q2" s="338"/>
      <c r="R2" s="338"/>
      <c r="Y2" s="342" t="s">
        <v>1246</v>
      </c>
      <c r="Z2" s="605">
        <v>6</v>
      </c>
      <c r="AA2" s="605"/>
      <c r="AB2" s="342" t="s">
        <v>1247</v>
      </c>
      <c r="AC2" s="606">
        <f>IF(Z2=0,"",YEAR(DATE(2018+Z2,1,1)))</f>
        <v>2024</v>
      </c>
      <c r="AD2" s="606"/>
      <c r="AE2" s="343" t="s">
        <v>1248</v>
      </c>
      <c r="AF2" s="343" t="s">
        <v>1249</v>
      </c>
      <c r="AG2" s="605">
        <v>4</v>
      </c>
      <c r="AH2" s="605"/>
      <c r="AI2" s="343" t="s">
        <v>1250</v>
      </c>
      <c r="AM2" s="340"/>
      <c r="AN2" s="341"/>
      <c r="AO2" s="341" t="s">
        <v>1251</v>
      </c>
      <c r="AP2" s="605" t="s">
        <v>1252</v>
      </c>
      <c r="AQ2" s="605"/>
      <c r="AR2" s="605"/>
      <c r="AS2" s="605"/>
      <c r="AT2" s="605"/>
      <c r="AU2" s="605"/>
      <c r="AV2" s="605"/>
      <c r="AW2" s="605"/>
      <c r="AX2" s="605"/>
      <c r="AY2" s="605"/>
      <c r="AZ2" s="605"/>
      <c r="BA2" s="605"/>
      <c r="BB2" s="605"/>
      <c r="BC2" s="605"/>
      <c r="BD2" s="605"/>
      <c r="BE2" s="605"/>
      <c r="BF2" s="341" t="s">
        <v>1245</v>
      </c>
    </row>
    <row r="3" spans="2:64" s="350" customFormat="1" ht="20.25" customHeight="1">
      <c r="B3" s="344"/>
      <c r="C3" s="344"/>
      <c r="D3" s="344"/>
      <c r="E3" s="344"/>
      <c r="F3" s="344"/>
      <c r="G3" s="345"/>
      <c r="H3" s="344"/>
      <c r="I3" s="344"/>
      <c r="J3" s="345"/>
      <c r="K3" s="344"/>
      <c r="L3" s="346"/>
      <c r="M3" s="346"/>
      <c r="N3" s="346"/>
      <c r="O3" s="346"/>
      <c r="P3" s="346"/>
      <c r="Q3" s="346"/>
      <c r="R3" s="346"/>
      <c r="S3" s="344"/>
      <c r="T3" s="344"/>
      <c r="U3" s="344"/>
      <c r="V3" s="344"/>
      <c r="W3" s="344"/>
      <c r="X3" s="344"/>
      <c r="Y3" s="344"/>
      <c r="Z3" s="347"/>
      <c r="AA3" s="347"/>
      <c r="AB3" s="348"/>
      <c r="AC3" s="349"/>
      <c r="AD3" s="348"/>
      <c r="AE3" s="344"/>
      <c r="AF3" s="344"/>
      <c r="AG3" s="344"/>
      <c r="AH3" s="344"/>
      <c r="AI3" s="344"/>
      <c r="AJ3" s="344"/>
      <c r="AK3" s="344"/>
      <c r="AL3" s="344"/>
      <c r="AM3" s="344"/>
      <c r="AN3" s="344"/>
      <c r="AO3" s="344"/>
      <c r="AP3" s="344"/>
      <c r="AQ3" s="344"/>
      <c r="AR3" s="344"/>
      <c r="AS3" s="344"/>
      <c r="AT3" s="344"/>
      <c r="BA3" s="351" t="s">
        <v>1253</v>
      </c>
      <c r="BB3" s="594" t="s">
        <v>1254</v>
      </c>
      <c r="BC3" s="595"/>
      <c r="BD3" s="595"/>
      <c r="BE3" s="596"/>
      <c r="BF3" s="341"/>
    </row>
    <row r="4" spans="2:64" s="350" customFormat="1" ht="18.75">
      <c r="B4" s="344"/>
      <c r="C4" s="344"/>
      <c r="D4" s="344"/>
      <c r="E4" s="344"/>
      <c r="F4" s="344"/>
      <c r="G4" s="345"/>
      <c r="H4" s="344"/>
      <c r="I4" s="344"/>
      <c r="J4" s="345"/>
      <c r="K4" s="344"/>
      <c r="L4" s="346"/>
      <c r="M4" s="346"/>
      <c r="N4" s="346"/>
      <c r="O4" s="346"/>
      <c r="P4" s="346"/>
      <c r="Q4" s="346"/>
      <c r="R4" s="346"/>
      <c r="S4" s="344"/>
      <c r="T4" s="344"/>
      <c r="U4" s="344"/>
      <c r="V4" s="344"/>
      <c r="W4" s="344"/>
      <c r="X4" s="344"/>
      <c r="Y4" s="344"/>
      <c r="Z4" s="352"/>
      <c r="AA4" s="352"/>
      <c r="AB4" s="344"/>
      <c r="AC4" s="344"/>
      <c r="AD4" s="344"/>
      <c r="AE4" s="344"/>
      <c r="AF4" s="344"/>
      <c r="AG4" s="353"/>
      <c r="AH4" s="353"/>
      <c r="AI4" s="353"/>
      <c r="AJ4" s="353"/>
      <c r="AK4" s="353"/>
      <c r="AL4" s="353"/>
      <c r="AM4" s="353"/>
      <c r="AN4" s="353"/>
      <c r="AO4" s="353"/>
      <c r="AP4" s="353"/>
      <c r="AQ4" s="353"/>
      <c r="AR4" s="353"/>
      <c r="AS4" s="353"/>
      <c r="AT4" s="353"/>
      <c r="AU4" s="337"/>
      <c r="AV4" s="337"/>
      <c r="AW4" s="337"/>
      <c r="AX4" s="337"/>
      <c r="AY4" s="337"/>
      <c r="AZ4" s="337"/>
      <c r="BA4" s="351" t="s">
        <v>1255</v>
      </c>
      <c r="BB4" s="594" t="s">
        <v>1256</v>
      </c>
      <c r="BC4" s="595"/>
      <c r="BD4" s="595"/>
      <c r="BE4" s="596"/>
      <c r="BF4" s="354"/>
    </row>
    <row r="5" spans="2:64" s="350" customFormat="1" ht="6.75" customHeight="1">
      <c r="B5" s="344"/>
      <c r="C5" s="355"/>
      <c r="D5" s="355"/>
      <c r="E5" s="355"/>
      <c r="F5" s="355"/>
      <c r="G5" s="356"/>
      <c r="H5" s="355"/>
      <c r="I5" s="355"/>
      <c r="J5" s="356"/>
      <c r="K5" s="355"/>
      <c r="L5" s="357"/>
      <c r="M5" s="357"/>
      <c r="N5" s="357"/>
      <c r="O5" s="357"/>
      <c r="P5" s="357"/>
      <c r="Q5" s="357"/>
      <c r="R5" s="357"/>
      <c r="S5" s="355"/>
      <c r="T5" s="355"/>
      <c r="U5" s="355"/>
      <c r="V5" s="355"/>
      <c r="W5" s="355"/>
      <c r="X5" s="355"/>
      <c r="Y5" s="355"/>
      <c r="Z5" s="358"/>
      <c r="AA5" s="358"/>
      <c r="AB5" s="355"/>
      <c r="AC5" s="355"/>
      <c r="AD5" s="355"/>
      <c r="AE5" s="355"/>
      <c r="AF5" s="344"/>
      <c r="AG5" s="353"/>
      <c r="AH5" s="353"/>
      <c r="AI5" s="353"/>
      <c r="AJ5" s="353"/>
      <c r="AK5" s="353"/>
      <c r="AL5" s="353"/>
      <c r="AM5" s="353"/>
      <c r="AN5" s="353"/>
      <c r="AO5" s="353"/>
      <c r="AP5" s="353"/>
      <c r="AQ5" s="353"/>
      <c r="AR5" s="353"/>
      <c r="AS5" s="353"/>
      <c r="AT5" s="353"/>
      <c r="AU5" s="337"/>
      <c r="AV5" s="337"/>
      <c r="AW5" s="337"/>
      <c r="AX5" s="337"/>
      <c r="AY5" s="337"/>
      <c r="AZ5" s="337"/>
      <c r="BA5" s="337"/>
      <c r="BB5" s="337"/>
      <c r="BC5" s="337"/>
      <c r="BD5" s="337"/>
      <c r="BE5" s="354"/>
      <c r="BF5" s="354"/>
    </row>
    <row r="6" spans="2:64" s="350" customFormat="1" ht="20.25" customHeight="1">
      <c r="B6" s="344"/>
      <c r="C6" s="355"/>
      <c r="D6" s="355"/>
      <c r="E6" s="355"/>
      <c r="F6" s="355"/>
      <c r="G6" s="356"/>
      <c r="H6" s="355"/>
      <c r="I6" s="355"/>
      <c r="J6" s="356"/>
      <c r="K6" s="355"/>
      <c r="L6" s="357"/>
      <c r="M6" s="357"/>
      <c r="N6" s="357"/>
      <c r="O6" s="357"/>
      <c r="P6" s="357"/>
      <c r="Q6" s="357"/>
      <c r="R6" s="357"/>
      <c r="S6" s="355"/>
      <c r="T6" s="355"/>
      <c r="U6" s="355"/>
      <c r="V6" s="355"/>
      <c r="W6" s="355"/>
      <c r="X6" s="355"/>
      <c r="Y6" s="355"/>
      <c r="Z6" s="358"/>
      <c r="AA6" s="358"/>
      <c r="AB6" s="355"/>
      <c r="AC6" s="355"/>
      <c r="AD6" s="355"/>
      <c r="AE6" s="355"/>
      <c r="AF6" s="344"/>
      <c r="AG6" s="353"/>
      <c r="AH6" s="353"/>
      <c r="AI6" s="353"/>
      <c r="AJ6" s="353"/>
      <c r="AK6" s="353"/>
      <c r="AL6" s="353" t="s">
        <v>1257</v>
      </c>
      <c r="AM6" s="353"/>
      <c r="AN6" s="353"/>
      <c r="AO6" s="353"/>
      <c r="AP6" s="353"/>
      <c r="AQ6" s="353"/>
      <c r="AR6" s="353"/>
      <c r="AS6" s="353"/>
      <c r="AT6" s="359"/>
      <c r="AU6" s="359"/>
      <c r="AV6" s="360"/>
      <c r="AW6" s="353"/>
      <c r="AX6" s="597">
        <v>40</v>
      </c>
      <c r="AY6" s="598"/>
      <c r="AZ6" s="360" t="s">
        <v>1258</v>
      </c>
      <c r="BA6" s="353"/>
      <c r="BB6" s="597">
        <v>160</v>
      </c>
      <c r="BC6" s="598"/>
      <c r="BD6" s="360" t="s">
        <v>1259</v>
      </c>
      <c r="BE6" s="353"/>
      <c r="BF6" s="354"/>
    </row>
    <row r="7" spans="2:64" s="350" customFormat="1" ht="6.75" customHeight="1">
      <c r="B7" s="344"/>
      <c r="C7" s="355"/>
      <c r="D7" s="355"/>
      <c r="E7" s="355"/>
      <c r="F7" s="355"/>
      <c r="G7" s="356"/>
      <c r="H7" s="355"/>
      <c r="I7" s="355"/>
      <c r="J7" s="356"/>
      <c r="K7" s="355"/>
      <c r="L7" s="357"/>
      <c r="M7" s="357"/>
      <c r="N7" s="357"/>
      <c r="O7" s="357"/>
      <c r="P7" s="357"/>
      <c r="Q7" s="357"/>
      <c r="R7" s="357"/>
      <c r="S7" s="355"/>
      <c r="T7" s="355"/>
      <c r="U7" s="355"/>
      <c r="V7" s="355"/>
      <c r="W7" s="355"/>
      <c r="X7" s="355"/>
      <c r="Y7" s="355"/>
      <c r="Z7" s="358"/>
      <c r="AA7" s="358"/>
      <c r="AB7" s="355"/>
      <c r="AC7" s="355"/>
      <c r="AD7" s="355"/>
      <c r="AE7" s="355"/>
      <c r="AF7" s="344"/>
      <c r="AG7" s="353"/>
      <c r="AH7" s="353"/>
      <c r="AI7" s="353"/>
      <c r="AJ7" s="353"/>
      <c r="AK7" s="353"/>
      <c r="AL7" s="353"/>
      <c r="AM7" s="353"/>
      <c r="AN7" s="353"/>
      <c r="AO7" s="353"/>
      <c r="AP7" s="353"/>
      <c r="AQ7" s="353"/>
      <c r="AR7" s="353"/>
      <c r="AS7" s="353"/>
      <c r="AT7" s="353"/>
      <c r="AU7" s="337"/>
      <c r="AV7" s="337"/>
      <c r="AW7" s="337"/>
      <c r="AX7" s="337"/>
      <c r="AY7" s="337"/>
      <c r="AZ7" s="337"/>
      <c r="BA7" s="337"/>
      <c r="BB7" s="337"/>
      <c r="BC7" s="337"/>
      <c r="BD7" s="337"/>
      <c r="BE7" s="354"/>
      <c r="BF7" s="354"/>
    </row>
    <row r="8" spans="2:64" s="350" customFormat="1" ht="20.25" customHeight="1">
      <c r="B8" s="361"/>
      <c r="C8" s="361"/>
      <c r="D8" s="361"/>
      <c r="E8" s="361"/>
      <c r="F8" s="361"/>
      <c r="G8" s="362"/>
      <c r="H8" s="362"/>
      <c r="I8" s="362"/>
      <c r="J8" s="361"/>
      <c r="K8" s="361"/>
      <c r="L8" s="362"/>
      <c r="M8" s="362"/>
      <c r="N8" s="362"/>
      <c r="O8" s="361"/>
      <c r="P8" s="362"/>
      <c r="Q8" s="362"/>
      <c r="R8" s="362"/>
      <c r="S8" s="363"/>
      <c r="T8" s="364"/>
      <c r="U8" s="364"/>
      <c r="V8" s="365"/>
      <c r="W8" s="344"/>
      <c r="X8" s="344"/>
      <c r="Y8" s="344"/>
      <c r="Z8" s="358"/>
      <c r="AA8" s="366"/>
      <c r="AB8" s="356"/>
      <c r="AC8" s="358"/>
      <c r="AD8" s="358"/>
      <c r="AE8" s="358"/>
      <c r="AF8" s="367"/>
      <c r="AG8" s="368"/>
      <c r="AH8" s="368"/>
      <c r="AI8" s="368"/>
      <c r="AJ8" s="369"/>
      <c r="AK8" s="357"/>
      <c r="AL8" s="366"/>
      <c r="AM8" s="366"/>
      <c r="AN8" s="356"/>
      <c r="AO8" s="359"/>
      <c r="AP8" s="359"/>
      <c r="AQ8" s="359"/>
      <c r="AR8" s="370"/>
      <c r="AS8" s="370"/>
      <c r="AT8" s="353"/>
      <c r="AU8" s="371"/>
      <c r="AV8" s="371"/>
      <c r="AW8" s="372"/>
      <c r="AX8" s="337"/>
      <c r="AY8" s="337" t="s">
        <v>1260</v>
      </c>
      <c r="AZ8" s="337"/>
      <c r="BA8" s="337"/>
      <c r="BB8" s="599">
        <f>DAY(EOMONTH(DATE(AC2,AG2,1),0))</f>
        <v>30</v>
      </c>
      <c r="BC8" s="600"/>
      <c r="BD8" s="337" t="s">
        <v>1261</v>
      </c>
      <c r="BE8" s="337"/>
      <c r="BF8" s="337"/>
      <c r="BJ8" s="341"/>
      <c r="BK8" s="341"/>
      <c r="BL8" s="341"/>
    </row>
    <row r="9" spans="2:64" s="350" customFormat="1" ht="6" customHeight="1">
      <c r="B9" s="373"/>
      <c r="C9" s="373"/>
      <c r="D9" s="373"/>
      <c r="E9" s="373"/>
      <c r="F9" s="373"/>
      <c r="G9" s="361"/>
      <c r="H9" s="362"/>
      <c r="I9" s="359"/>
      <c r="J9" s="359"/>
      <c r="K9" s="373"/>
      <c r="L9" s="361"/>
      <c r="M9" s="362"/>
      <c r="N9" s="359"/>
      <c r="O9" s="359"/>
      <c r="P9" s="361"/>
      <c r="Q9" s="359"/>
      <c r="R9" s="373"/>
      <c r="S9" s="359"/>
      <c r="T9" s="359"/>
      <c r="U9" s="359"/>
      <c r="V9" s="359"/>
      <c r="W9" s="344"/>
      <c r="X9" s="344"/>
      <c r="Y9" s="344"/>
      <c r="Z9" s="355"/>
      <c r="AA9" s="369"/>
      <c r="AB9" s="369"/>
      <c r="AC9" s="355"/>
      <c r="AD9" s="355"/>
      <c r="AE9" s="355"/>
      <c r="AF9" s="374"/>
      <c r="AG9" s="358"/>
      <c r="AH9" s="369"/>
      <c r="AI9" s="355"/>
      <c r="AJ9" s="368"/>
      <c r="AK9" s="369"/>
      <c r="AL9" s="369"/>
      <c r="AM9" s="369"/>
      <c r="AN9" s="369"/>
      <c r="AO9" s="355"/>
      <c r="AP9" s="353"/>
      <c r="AQ9" s="375"/>
      <c r="AR9" s="375"/>
      <c r="AS9" s="375"/>
      <c r="AT9" s="353"/>
      <c r="AU9" s="337"/>
      <c r="AV9" s="337"/>
      <c r="AW9" s="337"/>
      <c r="AX9" s="337"/>
      <c r="AY9" s="337"/>
      <c r="AZ9" s="337"/>
      <c r="BA9" s="337"/>
      <c r="BB9" s="337"/>
      <c r="BC9" s="337"/>
      <c r="BD9" s="337"/>
      <c r="BE9" s="337"/>
      <c r="BF9" s="337"/>
      <c r="BJ9" s="341"/>
      <c r="BK9" s="341"/>
      <c r="BL9" s="341"/>
    </row>
    <row r="10" spans="2:64" s="350" customFormat="1" ht="18.75">
      <c r="B10" s="361"/>
      <c r="C10" s="361"/>
      <c r="D10" s="361"/>
      <c r="E10" s="361"/>
      <c r="F10" s="361"/>
      <c r="G10" s="362"/>
      <c r="H10" s="362"/>
      <c r="I10" s="362"/>
      <c r="J10" s="361"/>
      <c r="K10" s="361"/>
      <c r="L10" s="362"/>
      <c r="M10" s="362"/>
      <c r="N10" s="362"/>
      <c r="O10" s="361"/>
      <c r="P10" s="362"/>
      <c r="Q10" s="362"/>
      <c r="R10" s="362"/>
      <c r="S10" s="363"/>
      <c r="T10" s="364"/>
      <c r="U10" s="364"/>
      <c r="V10" s="365"/>
      <c r="W10" s="344"/>
      <c r="X10" s="344"/>
      <c r="Y10" s="344"/>
      <c r="Z10" s="358"/>
      <c r="AA10" s="366"/>
      <c r="AB10" s="356"/>
      <c r="AC10" s="358"/>
      <c r="AD10" s="358"/>
      <c r="AE10" s="358"/>
      <c r="AF10" s="374"/>
      <c r="AG10" s="368"/>
      <c r="AH10" s="368"/>
      <c r="AI10" s="368"/>
      <c r="AJ10" s="369"/>
      <c r="AK10" s="357"/>
      <c r="AL10" s="366"/>
      <c r="AM10" s="353"/>
      <c r="AN10" s="353"/>
      <c r="AO10" s="376"/>
      <c r="AP10" s="376"/>
      <c r="AQ10" s="376"/>
      <c r="AR10" s="360"/>
      <c r="AS10" s="375"/>
      <c r="AT10" s="375"/>
      <c r="AU10" s="377"/>
      <c r="AV10" s="378"/>
      <c r="AW10" s="378"/>
      <c r="AX10" s="379"/>
      <c r="AY10" s="379"/>
      <c r="AZ10" s="354" t="s">
        <v>1262</v>
      </c>
      <c r="BA10" s="378"/>
      <c r="BB10" s="597">
        <v>1</v>
      </c>
      <c r="BC10" s="601"/>
      <c r="BD10" s="598"/>
      <c r="BE10" s="380" t="s">
        <v>1263</v>
      </c>
      <c r="BF10" s="337"/>
      <c r="BJ10" s="341"/>
      <c r="BK10" s="341"/>
      <c r="BL10" s="341"/>
    </row>
    <row r="11" spans="2:64" s="350" customFormat="1" ht="6" customHeight="1">
      <c r="B11" s="373"/>
      <c r="C11" s="373"/>
      <c r="D11" s="373"/>
      <c r="E11" s="373"/>
      <c r="F11" s="381"/>
      <c r="G11" s="373"/>
      <c r="H11" s="373"/>
      <c r="I11" s="373"/>
      <c r="J11" s="373"/>
      <c r="K11" s="361"/>
      <c r="L11" s="362"/>
      <c r="M11" s="359"/>
      <c r="N11" s="359"/>
      <c r="O11" s="361"/>
      <c r="P11" s="359"/>
      <c r="Q11" s="373"/>
      <c r="R11" s="359"/>
      <c r="S11" s="359"/>
      <c r="T11" s="359"/>
      <c r="U11" s="359"/>
      <c r="V11" s="381"/>
      <c r="W11" s="344"/>
      <c r="X11" s="344"/>
      <c r="Y11" s="344"/>
      <c r="Z11" s="355"/>
      <c r="AA11" s="369"/>
      <c r="AB11" s="369"/>
      <c r="AC11" s="355"/>
      <c r="AD11" s="355"/>
      <c r="AE11" s="355"/>
      <c r="AF11" s="374"/>
      <c r="AG11" s="358"/>
      <c r="AH11" s="368"/>
      <c r="AI11" s="369"/>
      <c r="AJ11" s="368"/>
      <c r="AK11" s="369"/>
      <c r="AL11" s="369"/>
      <c r="AM11" s="369"/>
      <c r="AN11" s="369"/>
      <c r="AO11" s="373"/>
      <c r="AP11" s="373"/>
      <c r="AQ11" s="361"/>
      <c r="AR11" s="382"/>
      <c r="AS11" s="375"/>
      <c r="AT11" s="375"/>
      <c r="AU11" s="377"/>
      <c r="AV11" s="378"/>
      <c r="AW11" s="378"/>
      <c r="AX11" s="379"/>
      <c r="AY11" s="379"/>
      <c r="AZ11" s="378"/>
      <c r="BA11" s="378"/>
      <c r="BB11" s="383"/>
      <c r="BC11" s="383"/>
      <c r="BD11" s="383"/>
      <c r="BE11" s="380"/>
      <c r="BF11" s="337"/>
      <c r="BJ11" s="341"/>
      <c r="BK11" s="341"/>
      <c r="BL11" s="341"/>
    </row>
    <row r="12" spans="2:64" s="350" customFormat="1" ht="20.25" customHeight="1">
      <c r="B12" s="384"/>
      <c r="C12" s="384"/>
      <c r="D12" s="384"/>
      <c r="E12" s="384"/>
      <c r="F12" s="384"/>
      <c r="G12" s="384"/>
      <c r="H12" s="384"/>
      <c r="I12" s="384"/>
      <c r="J12" s="384"/>
      <c r="K12" s="384"/>
      <c r="L12" s="384"/>
      <c r="M12" s="384"/>
      <c r="N12" s="384"/>
      <c r="O12" s="384"/>
      <c r="P12" s="384"/>
      <c r="Q12" s="384"/>
      <c r="R12" s="384"/>
      <c r="S12" s="384"/>
      <c r="T12" s="384"/>
      <c r="U12" s="384"/>
      <c r="V12" s="384"/>
      <c r="W12" s="344"/>
      <c r="X12" s="344"/>
      <c r="Y12" s="344"/>
      <c r="Z12" s="361"/>
      <c r="AA12" s="385"/>
      <c r="AB12" s="385"/>
      <c r="AC12" s="361"/>
      <c r="AD12" s="358"/>
      <c r="AE12" s="358"/>
      <c r="AF12" s="367"/>
      <c r="AG12" s="356"/>
      <c r="AH12" s="368"/>
      <c r="AI12" s="369"/>
      <c r="AJ12" s="368"/>
      <c r="AK12" s="369"/>
      <c r="AL12" s="369"/>
      <c r="AM12" s="369"/>
      <c r="AN12" s="369"/>
      <c r="AO12" s="602"/>
      <c r="AP12" s="602"/>
      <c r="AQ12" s="602"/>
      <c r="AR12" s="360"/>
      <c r="AS12" s="375"/>
      <c r="AT12" s="375"/>
      <c r="AU12" s="377"/>
      <c r="AV12" s="378"/>
      <c r="AW12" s="378"/>
      <c r="AX12" s="379"/>
      <c r="AY12" s="379"/>
      <c r="AZ12" s="378"/>
      <c r="BA12" s="378"/>
      <c r="BB12" s="597">
        <v>1</v>
      </c>
      <c r="BC12" s="601"/>
      <c r="BD12" s="598"/>
      <c r="BE12" s="386" t="s">
        <v>1264</v>
      </c>
      <c r="BF12" s="337"/>
      <c r="BJ12" s="341"/>
      <c r="BK12" s="341"/>
      <c r="BL12" s="341"/>
    </row>
    <row r="13" spans="2:64" s="350" customFormat="1" ht="6.75" customHeight="1">
      <c r="B13" s="384"/>
      <c r="C13" s="384"/>
      <c r="D13" s="384"/>
      <c r="E13" s="384"/>
      <c r="F13" s="384"/>
      <c r="G13" s="384"/>
      <c r="H13" s="384"/>
      <c r="I13" s="384"/>
      <c r="J13" s="384"/>
      <c r="K13" s="384"/>
      <c r="L13" s="384"/>
      <c r="M13" s="384"/>
      <c r="N13" s="384"/>
      <c r="O13" s="384"/>
      <c r="P13" s="384"/>
      <c r="Q13" s="384"/>
      <c r="R13" s="384"/>
      <c r="S13" s="384"/>
      <c r="T13" s="384"/>
      <c r="U13" s="384"/>
      <c r="V13" s="384"/>
      <c r="W13" s="344"/>
      <c r="X13" s="344"/>
      <c r="Y13" s="344"/>
      <c r="Z13" s="362"/>
      <c r="AA13" s="387"/>
      <c r="AB13" s="387"/>
      <c r="AC13" s="362"/>
      <c r="AD13" s="368"/>
      <c r="AE13" s="368"/>
      <c r="AF13" s="374"/>
      <c r="AG13" s="353"/>
      <c r="AH13" s="353"/>
      <c r="AI13" s="353"/>
      <c r="AJ13" s="353"/>
      <c r="AK13" s="353"/>
      <c r="AL13" s="353"/>
      <c r="AM13" s="353"/>
      <c r="AN13" s="353"/>
      <c r="AO13" s="373"/>
      <c r="AP13" s="373"/>
      <c r="AQ13" s="373"/>
      <c r="AR13" s="353"/>
      <c r="AS13" s="375"/>
      <c r="AT13" s="375"/>
      <c r="AU13" s="377"/>
      <c r="AV13" s="378"/>
      <c r="AW13" s="378"/>
      <c r="AX13" s="379"/>
      <c r="AY13" s="379"/>
      <c r="AZ13" s="378"/>
      <c r="BA13" s="378"/>
      <c r="BB13" s="383"/>
      <c r="BC13" s="383"/>
      <c r="BD13" s="383"/>
      <c r="BE13" s="380"/>
      <c r="BF13" s="337"/>
      <c r="BJ13" s="341"/>
      <c r="BK13" s="341"/>
      <c r="BL13" s="341"/>
    </row>
    <row r="14" spans="2:64" s="350" customFormat="1" ht="18.75">
      <c r="B14" s="384"/>
      <c r="C14" s="384"/>
      <c r="D14" s="384"/>
      <c r="E14" s="384"/>
      <c r="F14" s="384"/>
      <c r="G14" s="384"/>
      <c r="H14" s="384"/>
      <c r="I14" s="384"/>
      <c r="J14" s="384"/>
      <c r="K14" s="384"/>
      <c r="L14" s="384"/>
      <c r="M14" s="384"/>
      <c r="N14" s="384"/>
      <c r="O14" s="384"/>
      <c r="P14" s="384"/>
      <c r="Q14" s="384"/>
      <c r="R14" s="384"/>
      <c r="S14" s="384"/>
      <c r="T14" s="384"/>
      <c r="U14" s="384"/>
      <c r="V14" s="384"/>
      <c r="W14" s="344"/>
      <c r="X14" s="344"/>
      <c r="Y14" s="344"/>
      <c r="Z14" s="361"/>
      <c r="AA14" s="385"/>
      <c r="AB14" s="385"/>
      <c r="AC14" s="361"/>
      <c r="AD14" s="358"/>
      <c r="AE14" s="358"/>
      <c r="AF14" s="374"/>
      <c r="AG14" s="353"/>
      <c r="AH14" s="353"/>
      <c r="AI14" s="353"/>
      <c r="AJ14" s="353"/>
      <c r="AK14" s="353"/>
      <c r="AL14" s="353"/>
      <c r="AM14" s="353"/>
      <c r="AN14" s="353"/>
      <c r="AO14" s="359"/>
      <c r="AP14" s="359"/>
      <c r="AQ14" s="359"/>
      <c r="AR14" s="353"/>
      <c r="AS14" s="375"/>
      <c r="AT14" s="388" t="s">
        <v>1265</v>
      </c>
      <c r="AU14" s="634"/>
      <c r="AV14" s="635"/>
      <c r="AW14" s="636"/>
      <c r="AX14" s="383" t="s">
        <v>1124</v>
      </c>
      <c r="AY14" s="634"/>
      <c r="AZ14" s="635"/>
      <c r="BA14" s="636"/>
      <c r="BB14" s="389" t="s">
        <v>1266</v>
      </c>
      <c r="BC14" s="637">
        <f>(AY14-AU14)*24</f>
        <v>0</v>
      </c>
      <c r="BD14" s="638"/>
      <c r="BE14" s="390" t="s">
        <v>1267</v>
      </c>
      <c r="BF14" s="383"/>
      <c r="BJ14" s="341"/>
      <c r="BK14" s="341"/>
      <c r="BL14" s="341"/>
    </row>
    <row r="15" spans="2:64" s="350" customFormat="1" ht="6.75" customHeight="1">
      <c r="B15" s="344"/>
      <c r="C15" s="370"/>
      <c r="D15" s="370"/>
      <c r="E15" s="370"/>
      <c r="F15" s="370"/>
      <c r="G15" s="355"/>
      <c r="H15" s="355"/>
      <c r="I15" s="357"/>
      <c r="J15" s="358"/>
      <c r="K15" s="368"/>
      <c r="L15" s="369"/>
      <c r="M15" s="369"/>
      <c r="N15" s="358"/>
      <c r="O15" s="369"/>
      <c r="P15" s="355"/>
      <c r="Q15" s="368"/>
      <c r="R15" s="369"/>
      <c r="S15" s="369"/>
      <c r="T15" s="369"/>
      <c r="U15" s="369"/>
      <c r="V15" s="355"/>
      <c r="W15" s="357"/>
      <c r="X15" s="391"/>
      <c r="Y15" s="391"/>
      <c r="Z15" s="356"/>
      <c r="AA15" s="358"/>
      <c r="AB15" s="357"/>
      <c r="AC15" s="358"/>
      <c r="AD15" s="368"/>
      <c r="AE15" s="369"/>
      <c r="AF15" s="374"/>
      <c r="AG15" s="367"/>
      <c r="AH15" s="392"/>
      <c r="AI15" s="374"/>
      <c r="AJ15" s="392"/>
      <c r="AK15" s="374"/>
      <c r="AL15" s="374"/>
      <c r="AM15" s="374"/>
      <c r="AN15" s="374"/>
      <c r="AO15" s="393"/>
      <c r="AP15" s="344"/>
      <c r="AQ15" s="352"/>
      <c r="AR15" s="352"/>
      <c r="AS15" s="352"/>
      <c r="AT15" s="352"/>
      <c r="AU15" s="394"/>
      <c r="AV15" s="395"/>
      <c r="AW15" s="395"/>
      <c r="AX15" s="396"/>
      <c r="AY15" s="396"/>
      <c r="AZ15" s="395"/>
      <c r="BA15" s="395"/>
      <c r="BB15" s="397"/>
      <c r="BC15" s="397"/>
      <c r="BD15" s="397"/>
      <c r="BE15" s="398"/>
      <c r="BJ15" s="341"/>
      <c r="BK15" s="341"/>
      <c r="BL15" s="341"/>
    </row>
    <row r="16" spans="2:64" ht="8.4499999999999993" customHeight="1" thickBot="1">
      <c r="B16" s="399"/>
      <c r="C16" s="400"/>
      <c r="D16" s="400"/>
      <c r="E16" s="400"/>
      <c r="F16" s="400"/>
      <c r="G16" s="400"/>
      <c r="H16" s="399"/>
      <c r="I16" s="399"/>
      <c r="J16" s="399"/>
      <c r="K16" s="399"/>
      <c r="L16" s="399"/>
      <c r="M16" s="399"/>
      <c r="N16" s="399"/>
      <c r="O16" s="399"/>
      <c r="P16" s="399"/>
      <c r="Q16" s="399"/>
      <c r="R16" s="399"/>
      <c r="S16" s="399"/>
      <c r="T16" s="399"/>
      <c r="U16" s="399"/>
      <c r="V16" s="399"/>
      <c r="W16" s="399"/>
      <c r="X16" s="400"/>
      <c r="Y16" s="399"/>
      <c r="Z16" s="399"/>
      <c r="AA16" s="399"/>
      <c r="AB16" s="399"/>
      <c r="AC16" s="399"/>
      <c r="AD16" s="399"/>
      <c r="AE16" s="399"/>
      <c r="AF16" s="399"/>
      <c r="AG16" s="399"/>
      <c r="AH16" s="399"/>
      <c r="AI16" s="399"/>
      <c r="AJ16" s="399"/>
      <c r="AK16" s="399"/>
      <c r="AL16" s="399"/>
      <c r="AM16" s="399"/>
      <c r="AN16" s="400"/>
      <c r="AO16" s="399"/>
      <c r="AP16" s="399"/>
      <c r="AQ16" s="399"/>
      <c r="AR16" s="399"/>
      <c r="AS16" s="399"/>
      <c r="AT16" s="399"/>
      <c r="BE16" s="402"/>
      <c r="BF16" s="402"/>
      <c r="BG16" s="402"/>
    </row>
    <row r="17" spans="2:58" ht="20.25" customHeight="1">
      <c r="B17" s="639" t="s">
        <v>1268</v>
      </c>
      <c r="C17" s="642" t="s">
        <v>1269</v>
      </c>
      <c r="D17" s="643"/>
      <c r="E17" s="644"/>
      <c r="F17" s="403"/>
      <c r="G17" s="651" t="s">
        <v>1270</v>
      </c>
      <c r="H17" s="654" t="s">
        <v>1271</v>
      </c>
      <c r="I17" s="643"/>
      <c r="J17" s="643"/>
      <c r="K17" s="644"/>
      <c r="L17" s="654" t="s">
        <v>1272</v>
      </c>
      <c r="M17" s="643"/>
      <c r="N17" s="643"/>
      <c r="O17" s="657"/>
      <c r="P17" s="660"/>
      <c r="Q17" s="661"/>
      <c r="R17" s="662"/>
      <c r="S17" s="669" t="s">
        <v>1273</v>
      </c>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1"/>
      <c r="AX17" s="607" t="str">
        <f>IF(BB3="４週","(11) 1～4週目の勤務時間数合計","(11) 1か月の勤務時間数   合計")</f>
        <v>(11) 1～4週目の勤務時間数合計</v>
      </c>
      <c r="AY17" s="608"/>
      <c r="AZ17" s="613" t="s">
        <v>1274</v>
      </c>
      <c r="BA17" s="614"/>
      <c r="BB17" s="619" t="s">
        <v>1275</v>
      </c>
      <c r="BC17" s="620"/>
      <c r="BD17" s="620"/>
      <c r="BE17" s="620"/>
      <c r="BF17" s="621"/>
    </row>
    <row r="18" spans="2:58" ht="20.25" customHeight="1">
      <c r="B18" s="640"/>
      <c r="C18" s="645"/>
      <c r="D18" s="646"/>
      <c r="E18" s="647"/>
      <c r="F18" s="404"/>
      <c r="G18" s="652"/>
      <c r="H18" s="655"/>
      <c r="I18" s="646"/>
      <c r="J18" s="646"/>
      <c r="K18" s="647"/>
      <c r="L18" s="655"/>
      <c r="M18" s="646"/>
      <c r="N18" s="646"/>
      <c r="O18" s="658"/>
      <c r="P18" s="663"/>
      <c r="Q18" s="664"/>
      <c r="R18" s="665"/>
      <c r="S18" s="628" t="s">
        <v>1276</v>
      </c>
      <c r="T18" s="629"/>
      <c r="U18" s="629"/>
      <c r="V18" s="629"/>
      <c r="W18" s="629"/>
      <c r="X18" s="629"/>
      <c r="Y18" s="630"/>
      <c r="Z18" s="628" t="s">
        <v>1277</v>
      </c>
      <c r="AA18" s="629"/>
      <c r="AB18" s="629"/>
      <c r="AC18" s="629"/>
      <c r="AD18" s="629"/>
      <c r="AE18" s="629"/>
      <c r="AF18" s="630"/>
      <c r="AG18" s="628" t="s">
        <v>1278</v>
      </c>
      <c r="AH18" s="629"/>
      <c r="AI18" s="629"/>
      <c r="AJ18" s="629"/>
      <c r="AK18" s="629"/>
      <c r="AL18" s="629"/>
      <c r="AM18" s="630"/>
      <c r="AN18" s="628" t="s">
        <v>1279</v>
      </c>
      <c r="AO18" s="629"/>
      <c r="AP18" s="629"/>
      <c r="AQ18" s="629"/>
      <c r="AR18" s="629"/>
      <c r="AS18" s="629"/>
      <c r="AT18" s="630"/>
      <c r="AU18" s="631" t="s">
        <v>1280</v>
      </c>
      <c r="AV18" s="632"/>
      <c r="AW18" s="633"/>
      <c r="AX18" s="609"/>
      <c r="AY18" s="610"/>
      <c r="AZ18" s="615"/>
      <c r="BA18" s="616"/>
      <c r="BB18" s="622"/>
      <c r="BC18" s="623"/>
      <c r="BD18" s="623"/>
      <c r="BE18" s="623"/>
      <c r="BF18" s="624"/>
    </row>
    <row r="19" spans="2:58" ht="20.25" customHeight="1">
      <c r="B19" s="640"/>
      <c r="C19" s="645"/>
      <c r="D19" s="646"/>
      <c r="E19" s="647"/>
      <c r="F19" s="404"/>
      <c r="G19" s="652"/>
      <c r="H19" s="655"/>
      <c r="I19" s="646"/>
      <c r="J19" s="646"/>
      <c r="K19" s="647"/>
      <c r="L19" s="655"/>
      <c r="M19" s="646"/>
      <c r="N19" s="646"/>
      <c r="O19" s="658"/>
      <c r="P19" s="663"/>
      <c r="Q19" s="664"/>
      <c r="R19" s="665"/>
      <c r="S19" s="405">
        <v>1</v>
      </c>
      <c r="T19" s="406">
        <v>2</v>
      </c>
      <c r="U19" s="406">
        <v>3</v>
      </c>
      <c r="V19" s="406">
        <v>4</v>
      </c>
      <c r="W19" s="406">
        <v>5</v>
      </c>
      <c r="X19" s="406">
        <v>6</v>
      </c>
      <c r="Y19" s="407">
        <v>7</v>
      </c>
      <c r="Z19" s="405">
        <v>8</v>
      </c>
      <c r="AA19" s="406">
        <v>9</v>
      </c>
      <c r="AB19" s="406">
        <v>10</v>
      </c>
      <c r="AC19" s="406">
        <v>11</v>
      </c>
      <c r="AD19" s="406">
        <v>12</v>
      </c>
      <c r="AE19" s="406">
        <v>13</v>
      </c>
      <c r="AF19" s="407">
        <v>14</v>
      </c>
      <c r="AG19" s="408">
        <v>15</v>
      </c>
      <c r="AH19" s="406">
        <v>16</v>
      </c>
      <c r="AI19" s="406">
        <v>17</v>
      </c>
      <c r="AJ19" s="406">
        <v>18</v>
      </c>
      <c r="AK19" s="406">
        <v>19</v>
      </c>
      <c r="AL19" s="406">
        <v>20</v>
      </c>
      <c r="AM19" s="407">
        <v>21</v>
      </c>
      <c r="AN19" s="405">
        <v>22</v>
      </c>
      <c r="AO19" s="406">
        <v>23</v>
      </c>
      <c r="AP19" s="406">
        <v>24</v>
      </c>
      <c r="AQ19" s="406">
        <v>25</v>
      </c>
      <c r="AR19" s="406">
        <v>26</v>
      </c>
      <c r="AS19" s="406">
        <v>27</v>
      </c>
      <c r="AT19" s="407">
        <v>28</v>
      </c>
      <c r="AU19" s="409" t="str">
        <f>IF($BB$3="暦月",IF(DAY(DATE($AC$2,$AG$2,29))=29,29,""),"")</f>
        <v/>
      </c>
      <c r="AV19" s="410" t="str">
        <f>IF($BB$3="暦月",IF(DAY(DATE($AC$2,$AG$2,30))=30,30,""),"")</f>
        <v/>
      </c>
      <c r="AW19" s="411" t="str">
        <f>IF($BB$3="暦月",IF(DAY(DATE($AC$2,$AG$2,31))=31,31,""),"")</f>
        <v/>
      </c>
      <c r="AX19" s="609"/>
      <c r="AY19" s="610"/>
      <c r="AZ19" s="615"/>
      <c r="BA19" s="616"/>
      <c r="BB19" s="622"/>
      <c r="BC19" s="623"/>
      <c r="BD19" s="623"/>
      <c r="BE19" s="623"/>
      <c r="BF19" s="624"/>
    </row>
    <row r="20" spans="2:58" ht="20.25" hidden="1" customHeight="1">
      <c r="B20" s="640"/>
      <c r="C20" s="645"/>
      <c r="D20" s="646"/>
      <c r="E20" s="647"/>
      <c r="F20" s="404"/>
      <c r="G20" s="652"/>
      <c r="H20" s="655"/>
      <c r="I20" s="646"/>
      <c r="J20" s="646"/>
      <c r="K20" s="647"/>
      <c r="L20" s="655"/>
      <c r="M20" s="646"/>
      <c r="N20" s="646"/>
      <c r="O20" s="658"/>
      <c r="P20" s="663"/>
      <c r="Q20" s="664"/>
      <c r="R20" s="665"/>
      <c r="S20" s="405">
        <f>WEEKDAY(DATE($AC$2,$AG$2,1))</f>
        <v>2</v>
      </c>
      <c r="T20" s="406">
        <f>WEEKDAY(DATE($AC$2,$AG$2,2))</f>
        <v>3</v>
      </c>
      <c r="U20" s="406">
        <f>WEEKDAY(DATE($AC$2,$AG$2,3))</f>
        <v>4</v>
      </c>
      <c r="V20" s="406">
        <f>WEEKDAY(DATE($AC$2,$AG$2,4))</f>
        <v>5</v>
      </c>
      <c r="W20" s="406">
        <f>WEEKDAY(DATE($AC$2,$AG$2,5))</f>
        <v>6</v>
      </c>
      <c r="X20" s="406">
        <f>WEEKDAY(DATE($AC$2,$AG$2,6))</f>
        <v>7</v>
      </c>
      <c r="Y20" s="407">
        <f>WEEKDAY(DATE($AC$2,$AG$2,7))</f>
        <v>1</v>
      </c>
      <c r="Z20" s="405">
        <f>WEEKDAY(DATE($AC$2,$AG$2,8))</f>
        <v>2</v>
      </c>
      <c r="AA20" s="406">
        <f>WEEKDAY(DATE($AC$2,$AG$2,9))</f>
        <v>3</v>
      </c>
      <c r="AB20" s="406">
        <f>WEEKDAY(DATE($AC$2,$AG$2,10))</f>
        <v>4</v>
      </c>
      <c r="AC20" s="406">
        <f>WEEKDAY(DATE($AC$2,$AG$2,11))</f>
        <v>5</v>
      </c>
      <c r="AD20" s="406">
        <f>WEEKDAY(DATE($AC$2,$AG$2,12))</f>
        <v>6</v>
      </c>
      <c r="AE20" s="406">
        <f>WEEKDAY(DATE($AC$2,$AG$2,13))</f>
        <v>7</v>
      </c>
      <c r="AF20" s="407">
        <f>WEEKDAY(DATE($AC$2,$AG$2,14))</f>
        <v>1</v>
      </c>
      <c r="AG20" s="405">
        <f>WEEKDAY(DATE($AC$2,$AG$2,15))</f>
        <v>2</v>
      </c>
      <c r="AH20" s="406">
        <f>WEEKDAY(DATE($AC$2,$AG$2,16))</f>
        <v>3</v>
      </c>
      <c r="AI20" s="406">
        <f>WEEKDAY(DATE($AC$2,$AG$2,17))</f>
        <v>4</v>
      </c>
      <c r="AJ20" s="406">
        <f>WEEKDAY(DATE($AC$2,$AG$2,18))</f>
        <v>5</v>
      </c>
      <c r="AK20" s="406">
        <f>WEEKDAY(DATE($AC$2,$AG$2,19))</f>
        <v>6</v>
      </c>
      <c r="AL20" s="406">
        <f>WEEKDAY(DATE($AC$2,$AG$2,20))</f>
        <v>7</v>
      </c>
      <c r="AM20" s="407">
        <f>WEEKDAY(DATE($AC$2,$AG$2,21))</f>
        <v>1</v>
      </c>
      <c r="AN20" s="405">
        <f>WEEKDAY(DATE($AC$2,$AG$2,22))</f>
        <v>2</v>
      </c>
      <c r="AO20" s="406">
        <f>WEEKDAY(DATE($AC$2,$AG$2,23))</f>
        <v>3</v>
      </c>
      <c r="AP20" s="406">
        <f>WEEKDAY(DATE($AC$2,$AG$2,24))</f>
        <v>4</v>
      </c>
      <c r="AQ20" s="406">
        <f>WEEKDAY(DATE($AC$2,$AG$2,25))</f>
        <v>5</v>
      </c>
      <c r="AR20" s="406">
        <f>WEEKDAY(DATE($AC$2,$AG$2,26))</f>
        <v>6</v>
      </c>
      <c r="AS20" s="406">
        <f>WEEKDAY(DATE($AC$2,$AG$2,27))</f>
        <v>7</v>
      </c>
      <c r="AT20" s="407">
        <f>WEEKDAY(DATE($AC$2,$AG$2,28))</f>
        <v>1</v>
      </c>
      <c r="AU20" s="405">
        <f>IF(AU19=29,WEEKDAY(DATE($AC$2,$AG$2,29)),0)</f>
        <v>0</v>
      </c>
      <c r="AV20" s="406">
        <f>IF(AV19=30,WEEKDAY(DATE($AC$2,$AG$2,30)),0)</f>
        <v>0</v>
      </c>
      <c r="AW20" s="407">
        <f>IF(AW19=31,WEEKDAY(DATE($AC$2,$AG$2,31)),0)</f>
        <v>0</v>
      </c>
      <c r="AX20" s="609"/>
      <c r="AY20" s="610"/>
      <c r="AZ20" s="615"/>
      <c r="BA20" s="616"/>
      <c r="BB20" s="622"/>
      <c r="BC20" s="623"/>
      <c r="BD20" s="623"/>
      <c r="BE20" s="623"/>
      <c r="BF20" s="624"/>
    </row>
    <row r="21" spans="2:58" ht="22.5" customHeight="1" thickBot="1">
      <c r="B21" s="641"/>
      <c r="C21" s="648"/>
      <c r="D21" s="649"/>
      <c r="E21" s="650"/>
      <c r="F21" s="412"/>
      <c r="G21" s="653"/>
      <c r="H21" s="656"/>
      <c r="I21" s="649"/>
      <c r="J21" s="649"/>
      <c r="K21" s="650"/>
      <c r="L21" s="656"/>
      <c r="M21" s="649"/>
      <c r="N21" s="649"/>
      <c r="O21" s="659"/>
      <c r="P21" s="666"/>
      <c r="Q21" s="667"/>
      <c r="R21" s="668"/>
      <c r="S21" s="413" t="str">
        <f>IF(S20=1,"日",IF(S20=2,"月",IF(S20=3,"火",IF(S20=4,"水",IF(S20=5,"木",IF(S20=6,"金","土"))))))</f>
        <v>月</v>
      </c>
      <c r="T21" s="414" t="str">
        <f t="shared" ref="T21:AT21" si="0">IF(T20=1,"日",IF(T20=2,"月",IF(T20=3,"火",IF(T20=4,"水",IF(T20=5,"木",IF(T20=6,"金","土"))))))</f>
        <v>火</v>
      </c>
      <c r="U21" s="414" t="str">
        <f t="shared" si="0"/>
        <v>水</v>
      </c>
      <c r="V21" s="414" t="str">
        <f t="shared" si="0"/>
        <v>木</v>
      </c>
      <c r="W21" s="414" t="str">
        <f t="shared" si="0"/>
        <v>金</v>
      </c>
      <c r="X21" s="414" t="str">
        <f t="shared" si="0"/>
        <v>土</v>
      </c>
      <c r="Y21" s="415" t="str">
        <f t="shared" si="0"/>
        <v>日</v>
      </c>
      <c r="Z21" s="413" t="str">
        <f>IF(Z20=1,"日",IF(Z20=2,"月",IF(Z20=3,"火",IF(Z20=4,"水",IF(Z20=5,"木",IF(Z20=6,"金","土"))))))</f>
        <v>月</v>
      </c>
      <c r="AA21" s="414" t="str">
        <f t="shared" si="0"/>
        <v>火</v>
      </c>
      <c r="AB21" s="414" t="str">
        <f t="shared" si="0"/>
        <v>水</v>
      </c>
      <c r="AC21" s="414" t="str">
        <f t="shared" si="0"/>
        <v>木</v>
      </c>
      <c r="AD21" s="414" t="str">
        <f t="shared" si="0"/>
        <v>金</v>
      </c>
      <c r="AE21" s="414" t="str">
        <f t="shared" si="0"/>
        <v>土</v>
      </c>
      <c r="AF21" s="415" t="str">
        <f t="shared" si="0"/>
        <v>日</v>
      </c>
      <c r="AG21" s="413" t="str">
        <f>IF(AG20=1,"日",IF(AG20=2,"月",IF(AG20=3,"火",IF(AG20=4,"水",IF(AG20=5,"木",IF(AG20=6,"金","土"))))))</f>
        <v>月</v>
      </c>
      <c r="AH21" s="414" t="str">
        <f t="shared" si="0"/>
        <v>火</v>
      </c>
      <c r="AI21" s="414" t="str">
        <f t="shared" si="0"/>
        <v>水</v>
      </c>
      <c r="AJ21" s="414" t="str">
        <f t="shared" si="0"/>
        <v>木</v>
      </c>
      <c r="AK21" s="414" t="str">
        <f t="shared" si="0"/>
        <v>金</v>
      </c>
      <c r="AL21" s="414" t="str">
        <f t="shared" si="0"/>
        <v>土</v>
      </c>
      <c r="AM21" s="415" t="str">
        <f t="shared" si="0"/>
        <v>日</v>
      </c>
      <c r="AN21" s="413" t="str">
        <f>IF(AN20=1,"日",IF(AN20=2,"月",IF(AN20=3,"火",IF(AN20=4,"水",IF(AN20=5,"木",IF(AN20=6,"金","土"))))))</f>
        <v>月</v>
      </c>
      <c r="AO21" s="414" t="str">
        <f t="shared" si="0"/>
        <v>火</v>
      </c>
      <c r="AP21" s="414" t="str">
        <f t="shared" si="0"/>
        <v>水</v>
      </c>
      <c r="AQ21" s="414" t="str">
        <f t="shared" si="0"/>
        <v>木</v>
      </c>
      <c r="AR21" s="414" t="str">
        <f t="shared" si="0"/>
        <v>金</v>
      </c>
      <c r="AS21" s="414" t="str">
        <f t="shared" si="0"/>
        <v>土</v>
      </c>
      <c r="AT21" s="415" t="str">
        <f t="shared" si="0"/>
        <v>日</v>
      </c>
      <c r="AU21" s="414" t="str">
        <f>IF(AU20=1,"日",IF(AU20=2,"月",IF(AU20=3,"火",IF(AU20=4,"水",IF(AU20=5,"木",IF(AU20=6,"金",IF(AU20=0,"","土")))))))</f>
        <v/>
      </c>
      <c r="AV21" s="414" t="str">
        <f>IF(AV20=1,"日",IF(AV20=2,"月",IF(AV20=3,"火",IF(AV20=4,"水",IF(AV20=5,"木",IF(AV20=6,"金",IF(AV20=0,"","土")))))))</f>
        <v/>
      </c>
      <c r="AW21" s="414" t="str">
        <f>IF(AW20=1,"日",IF(AW20=2,"月",IF(AW20=3,"火",IF(AW20=4,"水",IF(AW20=5,"木",IF(AW20=6,"金",IF(AW20=0,"","土")))))))</f>
        <v/>
      </c>
      <c r="AX21" s="611"/>
      <c r="AY21" s="612"/>
      <c r="AZ21" s="617"/>
      <c r="BA21" s="618"/>
      <c r="BB21" s="625"/>
      <c r="BC21" s="626"/>
      <c r="BD21" s="626"/>
      <c r="BE21" s="626"/>
      <c r="BF21" s="627"/>
    </row>
    <row r="22" spans="2:58" ht="20.25" customHeight="1">
      <c r="B22" s="735">
        <v>1</v>
      </c>
      <c r="C22" s="736"/>
      <c r="D22" s="737"/>
      <c r="E22" s="738"/>
      <c r="F22" s="416"/>
      <c r="G22" s="739"/>
      <c r="H22" s="740"/>
      <c r="I22" s="741"/>
      <c r="J22" s="741"/>
      <c r="K22" s="742"/>
      <c r="L22" s="743"/>
      <c r="M22" s="744"/>
      <c r="N22" s="744"/>
      <c r="O22" s="745"/>
      <c r="P22" s="746" t="s">
        <v>1281</v>
      </c>
      <c r="Q22" s="747"/>
      <c r="R22" s="748"/>
      <c r="S22" s="417"/>
      <c r="T22" s="418"/>
      <c r="U22" s="418"/>
      <c r="V22" s="418"/>
      <c r="W22" s="418"/>
      <c r="X22" s="418"/>
      <c r="Y22" s="419"/>
      <c r="Z22" s="417"/>
      <c r="AA22" s="418"/>
      <c r="AB22" s="418"/>
      <c r="AC22" s="418"/>
      <c r="AD22" s="418"/>
      <c r="AE22" s="418"/>
      <c r="AF22" s="419"/>
      <c r="AG22" s="417"/>
      <c r="AH22" s="418"/>
      <c r="AI22" s="418"/>
      <c r="AJ22" s="418"/>
      <c r="AK22" s="418"/>
      <c r="AL22" s="418"/>
      <c r="AM22" s="419"/>
      <c r="AN22" s="417"/>
      <c r="AO22" s="418"/>
      <c r="AP22" s="418"/>
      <c r="AQ22" s="418"/>
      <c r="AR22" s="418"/>
      <c r="AS22" s="418"/>
      <c r="AT22" s="419"/>
      <c r="AU22" s="417"/>
      <c r="AV22" s="418"/>
      <c r="AW22" s="418"/>
      <c r="AX22" s="728"/>
      <c r="AY22" s="729"/>
      <c r="AZ22" s="730"/>
      <c r="BA22" s="731"/>
      <c r="BB22" s="732"/>
      <c r="BC22" s="733"/>
      <c r="BD22" s="733"/>
      <c r="BE22" s="733"/>
      <c r="BF22" s="734"/>
    </row>
    <row r="23" spans="2:58" ht="20.25" customHeight="1">
      <c r="B23" s="699"/>
      <c r="C23" s="703"/>
      <c r="D23" s="704"/>
      <c r="E23" s="705"/>
      <c r="F23" s="420"/>
      <c r="G23" s="710"/>
      <c r="H23" s="715"/>
      <c r="I23" s="713"/>
      <c r="J23" s="713"/>
      <c r="K23" s="714"/>
      <c r="L23" s="719"/>
      <c r="M23" s="720"/>
      <c r="N23" s="720"/>
      <c r="O23" s="721"/>
      <c r="P23" s="685" t="s">
        <v>1282</v>
      </c>
      <c r="Q23" s="686"/>
      <c r="R23" s="687"/>
      <c r="S23" s="421" t="str">
        <f>IF(S22="","",VLOOKUP(S22,'[1]シフト記号表（勤務時間帯）'!$C$6:$K$35,9,FALSE))</f>
        <v/>
      </c>
      <c r="T23" s="422" t="str">
        <f>IF(T22="","",VLOOKUP(T22,'[1]シフト記号表（勤務時間帯）'!$C$6:$K$35,9,FALSE))</f>
        <v/>
      </c>
      <c r="U23" s="422" t="str">
        <f>IF(U22="","",VLOOKUP(U22,'[1]シフト記号表（勤務時間帯）'!$C$6:$K$35,9,FALSE))</f>
        <v/>
      </c>
      <c r="V23" s="422" t="str">
        <f>IF(V22="","",VLOOKUP(V22,'[1]シフト記号表（勤務時間帯）'!$C$6:$K$35,9,FALSE))</f>
        <v/>
      </c>
      <c r="W23" s="422" t="str">
        <f>IF(W22="","",VLOOKUP(W22,'[1]シフト記号表（勤務時間帯）'!$C$6:$K$35,9,FALSE))</f>
        <v/>
      </c>
      <c r="X23" s="422" t="str">
        <f>IF(X22="","",VLOOKUP(X22,'[1]シフト記号表（勤務時間帯）'!$C$6:$K$35,9,FALSE))</f>
        <v/>
      </c>
      <c r="Y23" s="423" t="str">
        <f>IF(Y22="","",VLOOKUP(Y22,'[1]シフト記号表（勤務時間帯）'!$C$6:$K$35,9,FALSE))</f>
        <v/>
      </c>
      <c r="Z23" s="421" t="str">
        <f>IF(Z22="","",VLOOKUP(Z22,'[1]シフト記号表（勤務時間帯）'!$C$6:$K$35,9,FALSE))</f>
        <v/>
      </c>
      <c r="AA23" s="422" t="str">
        <f>IF(AA22="","",VLOOKUP(AA22,'[1]シフト記号表（勤務時間帯）'!$C$6:$K$35,9,FALSE))</f>
        <v/>
      </c>
      <c r="AB23" s="422" t="str">
        <f>IF(AB22="","",VLOOKUP(AB22,'[1]シフト記号表（勤務時間帯）'!$C$6:$K$35,9,FALSE))</f>
        <v/>
      </c>
      <c r="AC23" s="422" t="str">
        <f>IF(AC22="","",VLOOKUP(AC22,'[1]シフト記号表（勤務時間帯）'!$C$6:$K$35,9,FALSE))</f>
        <v/>
      </c>
      <c r="AD23" s="422" t="str">
        <f>IF(AD22="","",VLOOKUP(AD22,'[1]シフト記号表（勤務時間帯）'!$C$6:$K$35,9,FALSE))</f>
        <v/>
      </c>
      <c r="AE23" s="422" t="str">
        <f>IF(AE22="","",VLOOKUP(AE22,'[1]シフト記号表（勤務時間帯）'!$C$6:$K$35,9,FALSE))</f>
        <v/>
      </c>
      <c r="AF23" s="423" t="str">
        <f>IF(AF22="","",VLOOKUP(AF22,'[1]シフト記号表（勤務時間帯）'!$C$6:$K$35,9,FALSE))</f>
        <v/>
      </c>
      <c r="AG23" s="421" t="str">
        <f>IF(AG22="","",VLOOKUP(AG22,'[1]シフト記号表（勤務時間帯）'!$C$6:$K$35,9,FALSE))</f>
        <v/>
      </c>
      <c r="AH23" s="422" t="str">
        <f>IF(AH22="","",VLOOKUP(AH22,'[1]シフト記号表（勤務時間帯）'!$C$6:$K$35,9,FALSE))</f>
        <v/>
      </c>
      <c r="AI23" s="422" t="str">
        <f>IF(AI22="","",VLOOKUP(AI22,'[1]シフト記号表（勤務時間帯）'!$C$6:$K$35,9,FALSE))</f>
        <v/>
      </c>
      <c r="AJ23" s="422" t="str">
        <f>IF(AJ22="","",VLOOKUP(AJ22,'[1]シフト記号表（勤務時間帯）'!$C$6:$K$35,9,FALSE))</f>
        <v/>
      </c>
      <c r="AK23" s="422" t="str">
        <f>IF(AK22="","",VLOOKUP(AK22,'[1]シフト記号表（勤務時間帯）'!$C$6:$K$35,9,FALSE))</f>
        <v/>
      </c>
      <c r="AL23" s="422" t="str">
        <f>IF(AL22="","",VLOOKUP(AL22,'[1]シフト記号表（勤務時間帯）'!$C$6:$K$35,9,FALSE))</f>
        <v/>
      </c>
      <c r="AM23" s="423" t="str">
        <f>IF(AM22="","",VLOOKUP(AM22,'[1]シフト記号表（勤務時間帯）'!$C$6:$K$35,9,FALSE))</f>
        <v/>
      </c>
      <c r="AN23" s="421" t="str">
        <f>IF(AN22="","",VLOOKUP(AN22,'[1]シフト記号表（勤務時間帯）'!$C$6:$K$35,9,FALSE))</f>
        <v/>
      </c>
      <c r="AO23" s="422" t="str">
        <f>IF(AO22="","",VLOOKUP(AO22,'[1]シフト記号表（勤務時間帯）'!$C$6:$K$35,9,FALSE))</f>
        <v/>
      </c>
      <c r="AP23" s="422" t="str">
        <f>IF(AP22="","",VLOOKUP(AP22,'[1]シフト記号表（勤務時間帯）'!$C$6:$K$35,9,FALSE))</f>
        <v/>
      </c>
      <c r="AQ23" s="422" t="str">
        <f>IF(AQ22="","",VLOOKUP(AQ22,'[1]シフト記号表（勤務時間帯）'!$C$6:$K$35,9,FALSE))</f>
        <v/>
      </c>
      <c r="AR23" s="422" t="str">
        <f>IF(AR22="","",VLOOKUP(AR22,'[1]シフト記号表（勤務時間帯）'!$C$6:$K$35,9,FALSE))</f>
        <v/>
      </c>
      <c r="AS23" s="422" t="str">
        <f>IF(AS22="","",VLOOKUP(AS22,'[1]シフト記号表（勤務時間帯）'!$C$6:$K$35,9,FALSE))</f>
        <v/>
      </c>
      <c r="AT23" s="423" t="str">
        <f>IF(AT22="","",VLOOKUP(AT22,'[1]シフト記号表（勤務時間帯）'!$C$6:$K$35,9,FALSE))</f>
        <v/>
      </c>
      <c r="AU23" s="421" t="str">
        <f>IF(AU22="","",VLOOKUP(AU22,'[1]シフト記号表（勤務時間帯）'!$C$6:$K$35,9,FALSE))</f>
        <v/>
      </c>
      <c r="AV23" s="422" t="str">
        <f>IF(AV22="","",VLOOKUP(AV22,'[1]シフト記号表（勤務時間帯）'!$C$6:$K$35,9,FALSE))</f>
        <v/>
      </c>
      <c r="AW23" s="422" t="str">
        <f>IF(AW22="","",VLOOKUP(AW22,'[1]シフト記号表（勤務時間帯）'!$C$6:$K$35,9,FALSE))</f>
        <v/>
      </c>
      <c r="AX23" s="688">
        <f>IF($BB$3="４週",SUM(S23:AT23),IF($BB$3="暦月",SUM(S23:AW23),""))</f>
        <v>0</v>
      </c>
      <c r="AY23" s="689"/>
      <c r="AZ23" s="690">
        <f>IF($BB$3="４週",AX23/4,IF($BB$3="暦月",②勤務形態一覧表!AX23/(②勤務形態一覧表!$BB$8/7),""))</f>
        <v>0</v>
      </c>
      <c r="BA23" s="691"/>
      <c r="BB23" s="679"/>
      <c r="BC23" s="680"/>
      <c r="BD23" s="680"/>
      <c r="BE23" s="680"/>
      <c r="BF23" s="681"/>
    </row>
    <row r="24" spans="2:58" ht="20.25" customHeight="1">
      <c r="B24" s="699"/>
      <c r="C24" s="706"/>
      <c r="D24" s="707"/>
      <c r="E24" s="708"/>
      <c r="F24" s="424"/>
      <c r="G24" s="710"/>
      <c r="H24" s="715"/>
      <c r="I24" s="713"/>
      <c r="J24" s="713"/>
      <c r="K24" s="714"/>
      <c r="L24" s="719"/>
      <c r="M24" s="720"/>
      <c r="N24" s="720"/>
      <c r="O24" s="721"/>
      <c r="P24" s="692" t="s">
        <v>1283</v>
      </c>
      <c r="Q24" s="693"/>
      <c r="R24" s="694"/>
      <c r="S24" s="425" t="str">
        <f>IF(S22="","",VLOOKUP(S22,'[1]シフト記号表（勤務時間帯）'!$C$6:$U$35,19,FALSE))</f>
        <v/>
      </c>
      <c r="T24" s="426" t="str">
        <f>IF(T22="","",VLOOKUP(T22,'[1]シフト記号表（勤務時間帯）'!$C$6:$U$35,19,FALSE))</f>
        <v/>
      </c>
      <c r="U24" s="426" t="str">
        <f>IF(U22="","",VLOOKUP(U22,'[1]シフト記号表（勤務時間帯）'!$C$6:$U$35,19,FALSE))</f>
        <v/>
      </c>
      <c r="V24" s="426" t="str">
        <f>IF(V22="","",VLOOKUP(V22,'[1]シフト記号表（勤務時間帯）'!$C$6:$U$35,19,FALSE))</f>
        <v/>
      </c>
      <c r="W24" s="426" t="str">
        <f>IF(W22="","",VLOOKUP(W22,'[1]シフト記号表（勤務時間帯）'!$C$6:$U$35,19,FALSE))</f>
        <v/>
      </c>
      <c r="X24" s="426" t="str">
        <f>IF(X22="","",VLOOKUP(X22,'[1]シフト記号表（勤務時間帯）'!$C$6:$U$35,19,FALSE))</f>
        <v/>
      </c>
      <c r="Y24" s="427" t="str">
        <f>IF(Y22="","",VLOOKUP(Y22,'[1]シフト記号表（勤務時間帯）'!$C$6:$U$35,19,FALSE))</f>
        <v/>
      </c>
      <c r="Z24" s="425" t="str">
        <f>IF(Z22="","",VLOOKUP(Z22,'[1]シフト記号表（勤務時間帯）'!$C$6:$U$35,19,FALSE))</f>
        <v/>
      </c>
      <c r="AA24" s="426" t="str">
        <f>IF(AA22="","",VLOOKUP(AA22,'[1]シフト記号表（勤務時間帯）'!$C$6:$U$35,19,FALSE))</f>
        <v/>
      </c>
      <c r="AB24" s="426" t="str">
        <f>IF(AB22="","",VLOOKUP(AB22,'[1]シフト記号表（勤務時間帯）'!$C$6:$U$35,19,FALSE))</f>
        <v/>
      </c>
      <c r="AC24" s="426" t="str">
        <f>IF(AC22="","",VLOOKUP(AC22,'[1]シフト記号表（勤務時間帯）'!$C$6:$U$35,19,FALSE))</f>
        <v/>
      </c>
      <c r="AD24" s="426" t="str">
        <f>IF(AD22="","",VLOOKUP(AD22,'[1]シフト記号表（勤務時間帯）'!$C$6:$U$35,19,FALSE))</f>
        <v/>
      </c>
      <c r="AE24" s="426" t="str">
        <f>IF(AE22="","",VLOOKUP(AE22,'[1]シフト記号表（勤務時間帯）'!$C$6:$U$35,19,FALSE))</f>
        <v/>
      </c>
      <c r="AF24" s="427" t="str">
        <f>IF(AF22="","",VLOOKUP(AF22,'[1]シフト記号表（勤務時間帯）'!$C$6:$U$35,19,FALSE))</f>
        <v/>
      </c>
      <c r="AG24" s="425" t="str">
        <f>IF(AG22="","",VLOOKUP(AG22,'[1]シフト記号表（勤務時間帯）'!$C$6:$U$35,19,FALSE))</f>
        <v/>
      </c>
      <c r="AH24" s="426" t="str">
        <f>IF(AH22="","",VLOOKUP(AH22,'[1]シフト記号表（勤務時間帯）'!$C$6:$U$35,19,FALSE))</f>
        <v/>
      </c>
      <c r="AI24" s="426" t="str">
        <f>IF(AI22="","",VLOOKUP(AI22,'[1]シフト記号表（勤務時間帯）'!$C$6:$U$35,19,FALSE))</f>
        <v/>
      </c>
      <c r="AJ24" s="426" t="str">
        <f>IF(AJ22="","",VLOOKUP(AJ22,'[1]シフト記号表（勤務時間帯）'!$C$6:$U$35,19,FALSE))</f>
        <v/>
      </c>
      <c r="AK24" s="426" t="str">
        <f>IF(AK22="","",VLOOKUP(AK22,'[1]シフト記号表（勤務時間帯）'!$C$6:$U$35,19,FALSE))</f>
        <v/>
      </c>
      <c r="AL24" s="426" t="str">
        <f>IF(AL22="","",VLOOKUP(AL22,'[1]シフト記号表（勤務時間帯）'!$C$6:$U$35,19,FALSE))</f>
        <v/>
      </c>
      <c r="AM24" s="427" t="str">
        <f>IF(AM22="","",VLOOKUP(AM22,'[1]シフト記号表（勤務時間帯）'!$C$6:$U$35,19,FALSE))</f>
        <v/>
      </c>
      <c r="AN24" s="425" t="str">
        <f>IF(AN22="","",VLOOKUP(AN22,'[1]シフト記号表（勤務時間帯）'!$C$6:$U$35,19,FALSE))</f>
        <v/>
      </c>
      <c r="AO24" s="426" t="str">
        <f>IF(AO22="","",VLOOKUP(AO22,'[1]シフト記号表（勤務時間帯）'!$C$6:$U$35,19,FALSE))</f>
        <v/>
      </c>
      <c r="AP24" s="426" t="str">
        <f>IF(AP22="","",VLOOKUP(AP22,'[1]シフト記号表（勤務時間帯）'!$C$6:$U$35,19,FALSE))</f>
        <v/>
      </c>
      <c r="AQ24" s="426" t="str">
        <f>IF(AQ22="","",VLOOKUP(AQ22,'[1]シフト記号表（勤務時間帯）'!$C$6:$U$35,19,FALSE))</f>
        <v/>
      </c>
      <c r="AR24" s="426" t="str">
        <f>IF(AR22="","",VLOOKUP(AR22,'[1]シフト記号表（勤務時間帯）'!$C$6:$U$35,19,FALSE))</f>
        <v/>
      </c>
      <c r="AS24" s="426" t="str">
        <f>IF(AS22="","",VLOOKUP(AS22,'[1]シフト記号表（勤務時間帯）'!$C$6:$U$35,19,FALSE))</f>
        <v/>
      </c>
      <c r="AT24" s="427" t="str">
        <f>IF(AT22="","",VLOOKUP(AT22,'[1]シフト記号表（勤務時間帯）'!$C$6:$U$35,19,FALSE))</f>
        <v/>
      </c>
      <c r="AU24" s="425" t="str">
        <f>IF(AU22="","",VLOOKUP(AU22,'[1]シフト記号表（勤務時間帯）'!$C$6:$U$35,19,FALSE))</f>
        <v/>
      </c>
      <c r="AV24" s="426" t="str">
        <f>IF(AV22="","",VLOOKUP(AV22,'[1]シフト記号表（勤務時間帯）'!$C$6:$U$35,19,FALSE))</f>
        <v/>
      </c>
      <c r="AW24" s="426" t="str">
        <f>IF(AW22="","",VLOOKUP(AW22,'[1]シフト記号表（勤務時間帯）'!$C$6:$U$35,19,FALSE))</f>
        <v/>
      </c>
      <c r="AX24" s="695">
        <f>IF($BB$3="４週",SUM(S24:AT24),IF($BB$3="暦月",SUM(S24:AW24),""))</f>
        <v>0</v>
      </c>
      <c r="AY24" s="696"/>
      <c r="AZ24" s="697">
        <f>IF($BB$3="４週",AX24/4,IF($BB$3="暦月",②勤務形態一覧表!AX24/(②勤務形態一覧表!$BB$8/7),""))</f>
        <v>0</v>
      </c>
      <c r="BA24" s="698"/>
      <c r="BB24" s="682"/>
      <c r="BC24" s="683"/>
      <c r="BD24" s="683"/>
      <c r="BE24" s="683"/>
      <c r="BF24" s="684"/>
    </row>
    <row r="25" spans="2:58" ht="20.25" customHeight="1">
      <c r="B25" s="699">
        <f>B22+1</f>
        <v>2</v>
      </c>
      <c r="C25" s="700"/>
      <c r="D25" s="701"/>
      <c r="E25" s="702"/>
      <c r="F25" s="428"/>
      <c r="G25" s="709"/>
      <c r="H25" s="712"/>
      <c r="I25" s="713"/>
      <c r="J25" s="713"/>
      <c r="K25" s="714"/>
      <c r="L25" s="716"/>
      <c r="M25" s="717"/>
      <c r="N25" s="717"/>
      <c r="O25" s="718"/>
      <c r="P25" s="725" t="s">
        <v>1281</v>
      </c>
      <c r="Q25" s="726"/>
      <c r="R25" s="727"/>
      <c r="S25" s="417"/>
      <c r="T25" s="418"/>
      <c r="U25" s="418"/>
      <c r="V25" s="418"/>
      <c r="W25" s="418"/>
      <c r="X25" s="418"/>
      <c r="Y25" s="419"/>
      <c r="Z25" s="417"/>
      <c r="AA25" s="418"/>
      <c r="AB25" s="418"/>
      <c r="AC25" s="418"/>
      <c r="AD25" s="418"/>
      <c r="AE25" s="418"/>
      <c r="AF25" s="419"/>
      <c r="AG25" s="417"/>
      <c r="AH25" s="418"/>
      <c r="AI25" s="418"/>
      <c r="AJ25" s="418"/>
      <c r="AK25" s="418"/>
      <c r="AL25" s="418"/>
      <c r="AM25" s="419"/>
      <c r="AN25" s="417"/>
      <c r="AO25" s="418"/>
      <c r="AP25" s="418"/>
      <c r="AQ25" s="418"/>
      <c r="AR25" s="418"/>
      <c r="AS25" s="418"/>
      <c r="AT25" s="419"/>
      <c r="AU25" s="417"/>
      <c r="AV25" s="418"/>
      <c r="AW25" s="418"/>
      <c r="AX25" s="672"/>
      <c r="AY25" s="673"/>
      <c r="AZ25" s="674"/>
      <c r="BA25" s="675"/>
      <c r="BB25" s="676"/>
      <c r="BC25" s="677"/>
      <c r="BD25" s="677"/>
      <c r="BE25" s="677"/>
      <c r="BF25" s="678"/>
    </row>
    <row r="26" spans="2:58" ht="20.25" customHeight="1">
      <c r="B26" s="699"/>
      <c r="C26" s="703"/>
      <c r="D26" s="704"/>
      <c r="E26" s="705"/>
      <c r="F26" s="420"/>
      <c r="G26" s="710"/>
      <c r="H26" s="715"/>
      <c r="I26" s="713"/>
      <c r="J26" s="713"/>
      <c r="K26" s="714"/>
      <c r="L26" s="719"/>
      <c r="M26" s="720"/>
      <c r="N26" s="720"/>
      <c r="O26" s="721"/>
      <c r="P26" s="685" t="s">
        <v>1282</v>
      </c>
      <c r="Q26" s="686"/>
      <c r="R26" s="687"/>
      <c r="S26" s="421" t="str">
        <f>IF(S25="","",VLOOKUP(S25,'[1]シフト記号表（勤務時間帯）'!$C$6:$K$35,9,FALSE))</f>
        <v/>
      </c>
      <c r="T26" s="422" t="str">
        <f>IF(T25="","",VLOOKUP(T25,'[1]シフト記号表（勤務時間帯）'!$C$6:$K$35,9,FALSE))</f>
        <v/>
      </c>
      <c r="U26" s="422" t="str">
        <f>IF(U25="","",VLOOKUP(U25,'[1]シフト記号表（勤務時間帯）'!$C$6:$K$35,9,FALSE))</f>
        <v/>
      </c>
      <c r="V26" s="422" t="str">
        <f>IF(V25="","",VLOOKUP(V25,'[1]シフト記号表（勤務時間帯）'!$C$6:$K$35,9,FALSE))</f>
        <v/>
      </c>
      <c r="W26" s="422" t="str">
        <f>IF(W25="","",VLOOKUP(W25,'[1]シフト記号表（勤務時間帯）'!$C$6:$K$35,9,FALSE))</f>
        <v/>
      </c>
      <c r="X26" s="422" t="str">
        <f>IF(X25="","",VLOOKUP(X25,'[1]シフト記号表（勤務時間帯）'!$C$6:$K$35,9,FALSE))</f>
        <v/>
      </c>
      <c r="Y26" s="423" t="str">
        <f>IF(Y25="","",VLOOKUP(Y25,'[1]シフト記号表（勤務時間帯）'!$C$6:$K$35,9,FALSE))</f>
        <v/>
      </c>
      <c r="Z26" s="421" t="str">
        <f>IF(Z25="","",VLOOKUP(Z25,'[1]シフト記号表（勤務時間帯）'!$C$6:$K$35,9,FALSE))</f>
        <v/>
      </c>
      <c r="AA26" s="422" t="str">
        <f>IF(AA25="","",VLOOKUP(AA25,'[1]シフト記号表（勤務時間帯）'!$C$6:$K$35,9,FALSE))</f>
        <v/>
      </c>
      <c r="AB26" s="422" t="str">
        <f>IF(AB25="","",VLOOKUP(AB25,'[1]シフト記号表（勤務時間帯）'!$C$6:$K$35,9,FALSE))</f>
        <v/>
      </c>
      <c r="AC26" s="422" t="str">
        <f>IF(AC25="","",VLOOKUP(AC25,'[1]シフト記号表（勤務時間帯）'!$C$6:$K$35,9,FALSE))</f>
        <v/>
      </c>
      <c r="AD26" s="422" t="str">
        <f>IF(AD25="","",VLOOKUP(AD25,'[1]シフト記号表（勤務時間帯）'!$C$6:$K$35,9,FALSE))</f>
        <v/>
      </c>
      <c r="AE26" s="422" t="str">
        <f>IF(AE25="","",VLOOKUP(AE25,'[1]シフト記号表（勤務時間帯）'!$C$6:$K$35,9,FALSE))</f>
        <v/>
      </c>
      <c r="AF26" s="423" t="str">
        <f>IF(AF25="","",VLOOKUP(AF25,'[1]シフト記号表（勤務時間帯）'!$C$6:$K$35,9,FALSE))</f>
        <v/>
      </c>
      <c r="AG26" s="421" t="str">
        <f>IF(AG25="","",VLOOKUP(AG25,'[1]シフト記号表（勤務時間帯）'!$C$6:$K$35,9,FALSE))</f>
        <v/>
      </c>
      <c r="AH26" s="422" t="str">
        <f>IF(AH25="","",VLOOKUP(AH25,'[1]シフト記号表（勤務時間帯）'!$C$6:$K$35,9,FALSE))</f>
        <v/>
      </c>
      <c r="AI26" s="422" t="str">
        <f>IF(AI25="","",VLOOKUP(AI25,'[1]シフト記号表（勤務時間帯）'!$C$6:$K$35,9,FALSE))</f>
        <v/>
      </c>
      <c r="AJ26" s="422" t="str">
        <f>IF(AJ25="","",VLOOKUP(AJ25,'[1]シフト記号表（勤務時間帯）'!$C$6:$K$35,9,FALSE))</f>
        <v/>
      </c>
      <c r="AK26" s="422" t="str">
        <f>IF(AK25="","",VLOOKUP(AK25,'[1]シフト記号表（勤務時間帯）'!$C$6:$K$35,9,FALSE))</f>
        <v/>
      </c>
      <c r="AL26" s="422" t="str">
        <f>IF(AL25="","",VLOOKUP(AL25,'[1]シフト記号表（勤務時間帯）'!$C$6:$K$35,9,FALSE))</f>
        <v/>
      </c>
      <c r="AM26" s="423" t="str">
        <f>IF(AM25="","",VLOOKUP(AM25,'[1]シフト記号表（勤務時間帯）'!$C$6:$K$35,9,FALSE))</f>
        <v/>
      </c>
      <c r="AN26" s="421" t="str">
        <f>IF(AN25="","",VLOOKUP(AN25,'[1]シフト記号表（勤務時間帯）'!$C$6:$K$35,9,FALSE))</f>
        <v/>
      </c>
      <c r="AO26" s="422" t="str">
        <f>IF(AO25="","",VLOOKUP(AO25,'[1]シフト記号表（勤務時間帯）'!$C$6:$K$35,9,FALSE))</f>
        <v/>
      </c>
      <c r="AP26" s="422" t="str">
        <f>IF(AP25="","",VLOOKUP(AP25,'[1]シフト記号表（勤務時間帯）'!$C$6:$K$35,9,FALSE))</f>
        <v/>
      </c>
      <c r="AQ26" s="422" t="str">
        <f>IF(AQ25="","",VLOOKUP(AQ25,'[1]シフト記号表（勤務時間帯）'!$C$6:$K$35,9,FALSE))</f>
        <v/>
      </c>
      <c r="AR26" s="422" t="str">
        <f>IF(AR25="","",VLOOKUP(AR25,'[1]シフト記号表（勤務時間帯）'!$C$6:$K$35,9,FALSE))</f>
        <v/>
      </c>
      <c r="AS26" s="422" t="str">
        <f>IF(AS25="","",VLOOKUP(AS25,'[1]シフト記号表（勤務時間帯）'!$C$6:$K$35,9,FALSE))</f>
        <v/>
      </c>
      <c r="AT26" s="423" t="str">
        <f>IF(AT25="","",VLOOKUP(AT25,'[1]シフト記号表（勤務時間帯）'!$C$6:$K$35,9,FALSE))</f>
        <v/>
      </c>
      <c r="AU26" s="421" t="str">
        <f>IF(AU25="","",VLOOKUP(AU25,'[1]シフト記号表（勤務時間帯）'!$C$6:$K$35,9,FALSE))</f>
        <v/>
      </c>
      <c r="AV26" s="422" t="str">
        <f>IF(AV25="","",VLOOKUP(AV25,'[1]シフト記号表（勤務時間帯）'!$C$6:$K$35,9,FALSE))</f>
        <v/>
      </c>
      <c r="AW26" s="422" t="str">
        <f>IF(AW25="","",VLOOKUP(AW25,'[1]シフト記号表（勤務時間帯）'!$C$6:$K$35,9,FALSE))</f>
        <v/>
      </c>
      <c r="AX26" s="688">
        <f>IF($BB$3="４週",SUM(S26:AT26),IF($BB$3="暦月",SUM(S26:AW26),""))</f>
        <v>0</v>
      </c>
      <c r="AY26" s="689"/>
      <c r="AZ26" s="690">
        <f>IF($BB$3="４週",AX26/4,IF($BB$3="暦月",②勤務形態一覧表!AX26/(②勤務形態一覧表!$BB$8/7),""))</f>
        <v>0</v>
      </c>
      <c r="BA26" s="691"/>
      <c r="BB26" s="679"/>
      <c r="BC26" s="680"/>
      <c r="BD26" s="680"/>
      <c r="BE26" s="680"/>
      <c r="BF26" s="681"/>
    </row>
    <row r="27" spans="2:58" ht="20.25" customHeight="1">
      <c r="B27" s="699"/>
      <c r="C27" s="706"/>
      <c r="D27" s="707"/>
      <c r="E27" s="708"/>
      <c r="F27" s="420"/>
      <c r="G27" s="711"/>
      <c r="H27" s="715"/>
      <c r="I27" s="713"/>
      <c r="J27" s="713"/>
      <c r="K27" s="714"/>
      <c r="L27" s="722"/>
      <c r="M27" s="723"/>
      <c r="N27" s="723"/>
      <c r="O27" s="724"/>
      <c r="P27" s="692" t="s">
        <v>1283</v>
      </c>
      <c r="Q27" s="693"/>
      <c r="R27" s="694"/>
      <c r="S27" s="425" t="str">
        <f>IF(S25="","",VLOOKUP(S25,'[1]シフト記号表（勤務時間帯）'!$C$6:$U$35,19,FALSE))</f>
        <v/>
      </c>
      <c r="T27" s="426" t="str">
        <f>IF(T25="","",VLOOKUP(T25,'[1]シフト記号表（勤務時間帯）'!$C$6:$U$35,19,FALSE))</f>
        <v/>
      </c>
      <c r="U27" s="426" t="str">
        <f>IF(U25="","",VLOOKUP(U25,'[1]シフト記号表（勤務時間帯）'!$C$6:$U$35,19,FALSE))</f>
        <v/>
      </c>
      <c r="V27" s="426" t="str">
        <f>IF(V25="","",VLOOKUP(V25,'[1]シフト記号表（勤務時間帯）'!$C$6:$U$35,19,FALSE))</f>
        <v/>
      </c>
      <c r="W27" s="426" t="str">
        <f>IF(W25="","",VLOOKUP(W25,'[1]シフト記号表（勤務時間帯）'!$C$6:$U$35,19,FALSE))</f>
        <v/>
      </c>
      <c r="X27" s="426" t="str">
        <f>IF(X25="","",VLOOKUP(X25,'[1]シフト記号表（勤務時間帯）'!$C$6:$U$35,19,FALSE))</f>
        <v/>
      </c>
      <c r="Y27" s="427" t="str">
        <f>IF(Y25="","",VLOOKUP(Y25,'[1]シフト記号表（勤務時間帯）'!$C$6:$U$35,19,FALSE))</f>
        <v/>
      </c>
      <c r="Z27" s="425" t="str">
        <f>IF(Z25="","",VLOOKUP(Z25,'[1]シフト記号表（勤務時間帯）'!$C$6:$U$35,19,FALSE))</f>
        <v/>
      </c>
      <c r="AA27" s="426" t="str">
        <f>IF(AA25="","",VLOOKUP(AA25,'[1]シフト記号表（勤務時間帯）'!$C$6:$U$35,19,FALSE))</f>
        <v/>
      </c>
      <c r="AB27" s="426" t="str">
        <f>IF(AB25="","",VLOOKUP(AB25,'[1]シフト記号表（勤務時間帯）'!$C$6:$U$35,19,FALSE))</f>
        <v/>
      </c>
      <c r="AC27" s="426" t="str">
        <f>IF(AC25="","",VLOOKUP(AC25,'[1]シフト記号表（勤務時間帯）'!$C$6:$U$35,19,FALSE))</f>
        <v/>
      </c>
      <c r="AD27" s="426" t="str">
        <f>IF(AD25="","",VLOOKUP(AD25,'[1]シフト記号表（勤務時間帯）'!$C$6:$U$35,19,FALSE))</f>
        <v/>
      </c>
      <c r="AE27" s="426" t="str">
        <f>IF(AE25="","",VLOOKUP(AE25,'[1]シフト記号表（勤務時間帯）'!$C$6:$U$35,19,FALSE))</f>
        <v/>
      </c>
      <c r="AF27" s="427" t="str">
        <f>IF(AF25="","",VLOOKUP(AF25,'[1]シフト記号表（勤務時間帯）'!$C$6:$U$35,19,FALSE))</f>
        <v/>
      </c>
      <c r="AG27" s="425" t="str">
        <f>IF(AG25="","",VLOOKUP(AG25,'[1]シフト記号表（勤務時間帯）'!$C$6:$U$35,19,FALSE))</f>
        <v/>
      </c>
      <c r="AH27" s="426" t="str">
        <f>IF(AH25="","",VLOOKUP(AH25,'[1]シフト記号表（勤務時間帯）'!$C$6:$U$35,19,FALSE))</f>
        <v/>
      </c>
      <c r="AI27" s="426" t="str">
        <f>IF(AI25="","",VLOOKUP(AI25,'[1]シフト記号表（勤務時間帯）'!$C$6:$U$35,19,FALSE))</f>
        <v/>
      </c>
      <c r="AJ27" s="426" t="str">
        <f>IF(AJ25="","",VLOOKUP(AJ25,'[1]シフト記号表（勤務時間帯）'!$C$6:$U$35,19,FALSE))</f>
        <v/>
      </c>
      <c r="AK27" s="426" t="str">
        <f>IF(AK25="","",VLOOKUP(AK25,'[1]シフト記号表（勤務時間帯）'!$C$6:$U$35,19,FALSE))</f>
        <v/>
      </c>
      <c r="AL27" s="426" t="str">
        <f>IF(AL25="","",VLOOKUP(AL25,'[1]シフト記号表（勤務時間帯）'!$C$6:$U$35,19,FALSE))</f>
        <v/>
      </c>
      <c r="AM27" s="427" t="str">
        <f>IF(AM25="","",VLOOKUP(AM25,'[1]シフト記号表（勤務時間帯）'!$C$6:$U$35,19,FALSE))</f>
        <v/>
      </c>
      <c r="AN27" s="425" t="str">
        <f>IF(AN25="","",VLOOKUP(AN25,'[1]シフト記号表（勤務時間帯）'!$C$6:$U$35,19,FALSE))</f>
        <v/>
      </c>
      <c r="AO27" s="426" t="str">
        <f>IF(AO25="","",VLOOKUP(AO25,'[1]シフト記号表（勤務時間帯）'!$C$6:$U$35,19,FALSE))</f>
        <v/>
      </c>
      <c r="AP27" s="426" t="str">
        <f>IF(AP25="","",VLOOKUP(AP25,'[1]シフト記号表（勤務時間帯）'!$C$6:$U$35,19,FALSE))</f>
        <v/>
      </c>
      <c r="AQ27" s="426" t="str">
        <f>IF(AQ25="","",VLOOKUP(AQ25,'[1]シフト記号表（勤務時間帯）'!$C$6:$U$35,19,FALSE))</f>
        <v/>
      </c>
      <c r="AR27" s="426" t="str">
        <f>IF(AR25="","",VLOOKUP(AR25,'[1]シフト記号表（勤務時間帯）'!$C$6:$U$35,19,FALSE))</f>
        <v/>
      </c>
      <c r="AS27" s="426" t="str">
        <f>IF(AS25="","",VLOOKUP(AS25,'[1]シフト記号表（勤務時間帯）'!$C$6:$U$35,19,FALSE))</f>
        <v/>
      </c>
      <c r="AT27" s="427" t="str">
        <f>IF(AT25="","",VLOOKUP(AT25,'[1]シフト記号表（勤務時間帯）'!$C$6:$U$35,19,FALSE))</f>
        <v/>
      </c>
      <c r="AU27" s="425" t="str">
        <f>IF(AU25="","",VLOOKUP(AU25,'[1]シフト記号表（勤務時間帯）'!$C$6:$U$35,19,FALSE))</f>
        <v/>
      </c>
      <c r="AV27" s="426" t="str">
        <f>IF(AV25="","",VLOOKUP(AV25,'[1]シフト記号表（勤務時間帯）'!$C$6:$U$35,19,FALSE))</f>
        <v/>
      </c>
      <c r="AW27" s="426" t="str">
        <f>IF(AW25="","",VLOOKUP(AW25,'[1]シフト記号表（勤務時間帯）'!$C$6:$U$35,19,FALSE))</f>
        <v/>
      </c>
      <c r="AX27" s="695">
        <f>IF($BB$3="４週",SUM(S27:AT27),IF($BB$3="暦月",SUM(S27:AW27),""))</f>
        <v>0</v>
      </c>
      <c r="AY27" s="696"/>
      <c r="AZ27" s="697">
        <f>IF($BB$3="４週",AX27/4,IF($BB$3="暦月",②勤務形態一覧表!AX27/(②勤務形態一覧表!$BB$8/7),""))</f>
        <v>0</v>
      </c>
      <c r="BA27" s="698"/>
      <c r="BB27" s="682"/>
      <c r="BC27" s="683"/>
      <c r="BD27" s="683"/>
      <c r="BE27" s="683"/>
      <c r="BF27" s="684"/>
    </row>
    <row r="28" spans="2:58" ht="20.25" customHeight="1">
      <c r="B28" s="699">
        <f>B25+1</f>
        <v>3</v>
      </c>
      <c r="C28" s="749"/>
      <c r="D28" s="750"/>
      <c r="E28" s="751"/>
      <c r="F28" s="428"/>
      <c r="G28" s="709"/>
      <c r="H28" s="712"/>
      <c r="I28" s="713"/>
      <c r="J28" s="713"/>
      <c r="K28" s="714"/>
      <c r="L28" s="716"/>
      <c r="M28" s="717"/>
      <c r="N28" s="717"/>
      <c r="O28" s="718"/>
      <c r="P28" s="725" t="s">
        <v>1281</v>
      </c>
      <c r="Q28" s="726"/>
      <c r="R28" s="727"/>
      <c r="S28" s="417"/>
      <c r="T28" s="418"/>
      <c r="U28" s="418"/>
      <c r="V28" s="418"/>
      <c r="W28" s="418"/>
      <c r="X28" s="418"/>
      <c r="Y28" s="419"/>
      <c r="Z28" s="417"/>
      <c r="AA28" s="418"/>
      <c r="AB28" s="418"/>
      <c r="AC28" s="418"/>
      <c r="AD28" s="418"/>
      <c r="AE28" s="418"/>
      <c r="AF28" s="419"/>
      <c r="AG28" s="417"/>
      <c r="AH28" s="418"/>
      <c r="AI28" s="418"/>
      <c r="AJ28" s="418"/>
      <c r="AK28" s="418"/>
      <c r="AL28" s="418"/>
      <c r="AM28" s="419"/>
      <c r="AN28" s="417"/>
      <c r="AO28" s="418"/>
      <c r="AP28" s="418"/>
      <c r="AQ28" s="418"/>
      <c r="AR28" s="418"/>
      <c r="AS28" s="418"/>
      <c r="AT28" s="419"/>
      <c r="AU28" s="417"/>
      <c r="AV28" s="418"/>
      <c r="AW28" s="418"/>
      <c r="AX28" s="672"/>
      <c r="AY28" s="673"/>
      <c r="AZ28" s="674"/>
      <c r="BA28" s="675"/>
      <c r="BB28" s="676"/>
      <c r="BC28" s="677"/>
      <c r="BD28" s="677"/>
      <c r="BE28" s="677"/>
      <c r="BF28" s="678"/>
    </row>
    <row r="29" spans="2:58" ht="20.25" customHeight="1">
      <c r="B29" s="699"/>
      <c r="C29" s="752"/>
      <c r="D29" s="753"/>
      <c r="E29" s="754"/>
      <c r="F29" s="420"/>
      <c r="G29" s="710"/>
      <c r="H29" s="715"/>
      <c r="I29" s="713"/>
      <c r="J29" s="713"/>
      <c r="K29" s="714"/>
      <c r="L29" s="719"/>
      <c r="M29" s="720"/>
      <c r="N29" s="720"/>
      <c r="O29" s="721"/>
      <c r="P29" s="685" t="s">
        <v>1282</v>
      </c>
      <c r="Q29" s="686"/>
      <c r="R29" s="687"/>
      <c r="S29" s="421" t="str">
        <f>IF(S28="","",VLOOKUP(S28,'[1]シフト記号表（勤務時間帯）'!$C$6:$K$35,9,FALSE))</f>
        <v/>
      </c>
      <c r="T29" s="422" t="str">
        <f>IF(T28="","",VLOOKUP(T28,'[1]シフト記号表（勤務時間帯）'!$C$6:$K$35,9,FALSE))</f>
        <v/>
      </c>
      <c r="U29" s="422" t="str">
        <f>IF(U28="","",VLOOKUP(U28,'[1]シフト記号表（勤務時間帯）'!$C$6:$K$35,9,FALSE))</f>
        <v/>
      </c>
      <c r="V29" s="422" t="str">
        <f>IF(V28="","",VLOOKUP(V28,'[1]シフト記号表（勤務時間帯）'!$C$6:$K$35,9,FALSE))</f>
        <v/>
      </c>
      <c r="W29" s="422" t="str">
        <f>IF(W28="","",VLOOKUP(W28,'[1]シフト記号表（勤務時間帯）'!$C$6:$K$35,9,FALSE))</f>
        <v/>
      </c>
      <c r="X29" s="422" t="str">
        <f>IF(X28="","",VLOOKUP(X28,'[1]シフト記号表（勤務時間帯）'!$C$6:$K$35,9,FALSE))</f>
        <v/>
      </c>
      <c r="Y29" s="423" t="str">
        <f>IF(Y28="","",VLOOKUP(Y28,'[1]シフト記号表（勤務時間帯）'!$C$6:$K$35,9,FALSE))</f>
        <v/>
      </c>
      <c r="Z29" s="421" t="str">
        <f>IF(Z28="","",VLOOKUP(Z28,'[1]シフト記号表（勤務時間帯）'!$C$6:$K$35,9,FALSE))</f>
        <v/>
      </c>
      <c r="AA29" s="422" t="str">
        <f>IF(AA28="","",VLOOKUP(AA28,'[1]シフト記号表（勤務時間帯）'!$C$6:$K$35,9,FALSE))</f>
        <v/>
      </c>
      <c r="AB29" s="422" t="str">
        <f>IF(AB28="","",VLOOKUP(AB28,'[1]シフト記号表（勤務時間帯）'!$C$6:$K$35,9,FALSE))</f>
        <v/>
      </c>
      <c r="AC29" s="422" t="str">
        <f>IF(AC28="","",VLOOKUP(AC28,'[1]シフト記号表（勤務時間帯）'!$C$6:$K$35,9,FALSE))</f>
        <v/>
      </c>
      <c r="AD29" s="422" t="str">
        <f>IF(AD28="","",VLOOKUP(AD28,'[1]シフト記号表（勤務時間帯）'!$C$6:$K$35,9,FALSE))</f>
        <v/>
      </c>
      <c r="AE29" s="422" t="str">
        <f>IF(AE28="","",VLOOKUP(AE28,'[1]シフト記号表（勤務時間帯）'!$C$6:$K$35,9,FALSE))</f>
        <v/>
      </c>
      <c r="AF29" s="423" t="str">
        <f>IF(AF28="","",VLOOKUP(AF28,'[1]シフト記号表（勤務時間帯）'!$C$6:$K$35,9,FALSE))</f>
        <v/>
      </c>
      <c r="AG29" s="421" t="str">
        <f>IF(AG28="","",VLOOKUP(AG28,'[1]シフト記号表（勤務時間帯）'!$C$6:$K$35,9,FALSE))</f>
        <v/>
      </c>
      <c r="AH29" s="422" t="str">
        <f>IF(AH28="","",VLOOKUP(AH28,'[1]シフト記号表（勤務時間帯）'!$C$6:$K$35,9,FALSE))</f>
        <v/>
      </c>
      <c r="AI29" s="422" t="str">
        <f>IF(AI28="","",VLOOKUP(AI28,'[1]シフト記号表（勤務時間帯）'!$C$6:$K$35,9,FALSE))</f>
        <v/>
      </c>
      <c r="AJ29" s="422" t="str">
        <f>IF(AJ28="","",VLOOKUP(AJ28,'[1]シフト記号表（勤務時間帯）'!$C$6:$K$35,9,FALSE))</f>
        <v/>
      </c>
      <c r="AK29" s="422" t="str">
        <f>IF(AK28="","",VLOOKUP(AK28,'[1]シフト記号表（勤務時間帯）'!$C$6:$K$35,9,FALSE))</f>
        <v/>
      </c>
      <c r="AL29" s="422" t="str">
        <f>IF(AL28="","",VLOOKUP(AL28,'[1]シフト記号表（勤務時間帯）'!$C$6:$K$35,9,FALSE))</f>
        <v/>
      </c>
      <c r="AM29" s="423" t="str">
        <f>IF(AM28="","",VLOOKUP(AM28,'[1]シフト記号表（勤務時間帯）'!$C$6:$K$35,9,FALSE))</f>
        <v/>
      </c>
      <c r="AN29" s="421" t="str">
        <f>IF(AN28="","",VLOOKUP(AN28,'[1]シフト記号表（勤務時間帯）'!$C$6:$K$35,9,FALSE))</f>
        <v/>
      </c>
      <c r="AO29" s="422" t="str">
        <f>IF(AO28="","",VLOOKUP(AO28,'[1]シフト記号表（勤務時間帯）'!$C$6:$K$35,9,FALSE))</f>
        <v/>
      </c>
      <c r="AP29" s="422" t="str">
        <f>IF(AP28="","",VLOOKUP(AP28,'[1]シフト記号表（勤務時間帯）'!$C$6:$K$35,9,FALSE))</f>
        <v/>
      </c>
      <c r="AQ29" s="422" t="str">
        <f>IF(AQ28="","",VLOOKUP(AQ28,'[1]シフト記号表（勤務時間帯）'!$C$6:$K$35,9,FALSE))</f>
        <v/>
      </c>
      <c r="AR29" s="422" t="str">
        <f>IF(AR28="","",VLOOKUP(AR28,'[1]シフト記号表（勤務時間帯）'!$C$6:$K$35,9,FALSE))</f>
        <v/>
      </c>
      <c r="AS29" s="422" t="str">
        <f>IF(AS28="","",VLOOKUP(AS28,'[1]シフト記号表（勤務時間帯）'!$C$6:$K$35,9,FALSE))</f>
        <v/>
      </c>
      <c r="AT29" s="423" t="str">
        <f>IF(AT28="","",VLOOKUP(AT28,'[1]シフト記号表（勤務時間帯）'!$C$6:$K$35,9,FALSE))</f>
        <v/>
      </c>
      <c r="AU29" s="421" t="str">
        <f>IF(AU28="","",VLOOKUP(AU28,'[1]シフト記号表（勤務時間帯）'!$C$6:$K$35,9,FALSE))</f>
        <v/>
      </c>
      <c r="AV29" s="422" t="str">
        <f>IF(AV28="","",VLOOKUP(AV28,'[1]シフト記号表（勤務時間帯）'!$C$6:$K$35,9,FALSE))</f>
        <v/>
      </c>
      <c r="AW29" s="422" t="str">
        <f>IF(AW28="","",VLOOKUP(AW28,'[1]シフト記号表（勤務時間帯）'!$C$6:$K$35,9,FALSE))</f>
        <v/>
      </c>
      <c r="AX29" s="688">
        <f>IF($BB$3="４週",SUM(S29:AT29),IF($BB$3="暦月",SUM(S29:AW29),""))</f>
        <v>0</v>
      </c>
      <c r="AY29" s="689"/>
      <c r="AZ29" s="690">
        <f>IF($BB$3="４週",AX29/4,IF($BB$3="暦月",②勤務形態一覧表!AX29/(②勤務形態一覧表!$BB$8/7),""))</f>
        <v>0</v>
      </c>
      <c r="BA29" s="691"/>
      <c r="BB29" s="679"/>
      <c r="BC29" s="680"/>
      <c r="BD29" s="680"/>
      <c r="BE29" s="680"/>
      <c r="BF29" s="681"/>
    </row>
    <row r="30" spans="2:58" ht="20.25" customHeight="1">
      <c r="B30" s="699"/>
      <c r="C30" s="755"/>
      <c r="D30" s="756"/>
      <c r="E30" s="757"/>
      <c r="F30" s="420">
        <f>C28</f>
        <v>0</v>
      </c>
      <c r="G30" s="711"/>
      <c r="H30" s="715"/>
      <c r="I30" s="713"/>
      <c r="J30" s="713"/>
      <c r="K30" s="714"/>
      <c r="L30" s="722"/>
      <c r="M30" s="723"/>
      <c r="N30" s="723"/>
      <c r="O30" s="724"/>
      <c r="P30" s="692" t="s">
        <v>1283</v>
      </c>
      <c r="Q30" s="693"/>
      <c r="R30" s="694"/>
      <c r="S30" s="425" t="str">
        <f>IF(S28="","",VLOOKUP(S28,'[1]シフト記号表（勤務時間帯）'!$C$6:$U$35,19,FALSE))</f>
        <v/>
      </c>
      <c r="T30" s="426" t="str">
        <f>IF(T28="","",VLOOKUP(T28,'[1]シフト記号表（勤務時間帯）'!$C$6:$U$35,19,FALSE))</f>
        <v/>
      </c>
      <c r="U30" s="426" t="str">
        <f>IF(U28="","",VLOOKUP(U28,'[1]シフト記号表（勤務時間帯）'!$C$6:$U$35,19,FALSE))</f>
        <v/>
      </c>
      <c r="V30" s="426" t="str">
        <f>IF(V28="","",VLOOKUP(V28,'[1]シフト記号表（勤務時間帯）'!$C$6:$U$35,19,FALSE))</f>
        <v/>
      </c>
      <c r="W30" s="426" t="str">
        <f>IF(W28="","",VLOOKUP(W28,'[1]シフト記号表（勤務時間帯）'!$C$6:$U$35,19,FALSE))</f>
        <v/>
      </c>
      <c r="X30" s="426" t="str">
        <f>IF(X28="","",VLOOKUP(X28,'[1]シフト記号表（勤務時間帯）'!$C$6:$U$35,19,FALSE))</f>
        <v/>
      </c>
      <c r="Y30" s="427" t="str">
        <f>IF(Y28="","",VLOOKUP(Y28,'[1]シフト記号表（勤務時間帯）'!$C$6:$U$35,19,FALSE))</f>
        <v/>
      </c>
      <c r="Z30" s="425" t="str">
        <f>IF(Z28="","",VLOOKUP(Z28,'[1]シフト記号表（勤務時間帯）'!$C$6:$U$35,19,FALSE))</f>
        <v/>
      </c>
      <c r="AA30" s="426" t="str">
        <f>IF(AA28="","",VLOOKUP(AA28,'[1]シフト記号表（勤務時間帯）'!$C$6:$U$35,19,FALSE))</f>
        <v/>
      </c>
      <c r="AB30" s="426" t="str">
        <f>IF(AB28="","",VLOOKUP(AB28,'[1]シフト記号表（勤務時間帯）'!$C$6:$U$35,19,FALSE))</f>
        <v/>
      </c>
      <c r="AC30" s="426" t="str">
        <f>IF(AC28="","",VLOOKUP(AC28,'[1]シフト記号表（勤務時間帯）'!$C$6:$U$35,19,FALSE))</f>
        <v/>
      </c>
      <c r="AD30" s="426" t="str">
        <f>IF(AD28="","",VLOOKUP(AD28,'[1]シフト記号表（勤務時間帯）'!$C$6:$U$35,19,FALSE))</f>
        <v/>
      </c>
      <c r="AE30" s="426" t="str">
        <f>IF(AE28="","",VLOOKUP(AE28,'[1]シフト記号表（勤務時間帯）'!$C$6:$U$35,19,FALSE))</f>
        <v/>
      </c>
      <c r="AF30" s="427" t="str">
        <f>IF(AF28="","",VLOOKUP(AF28,'[1]シフト記号表（勤務時間帯）'!$C$6:$U$35,19,FALSE))</f>
        <v/>
      </c>
      <c r="AG30" s="425" t="str">
        <f>IF(AG28="","",VLOOKUP(AG28,'[1]シフト記号表（勤務時間帯）'!$C$6:$U$35,19,FALSE))</f>
        <v/>
      </c>
      <c r="AH30" s="426" t="str">
        <f>IF(AH28="","",VLOOKUP(AH28,'[1]シフト記号表（勤務時間帯）'!$C$6:$U$35,19,FALSE))</f>
        <v/>
      </c>
      <c r="AI30" s="426" t="str">
        <f>IF(AI28="","",VLOOKUP(AI28,'[1]シフト記号表（勤務時間帯）'!$C$6:$U$35,19,FALSE))</f>
        <v/>
      </c>
      <c r="AJ30" s="426" t="str">
        <f>IF(AJ28="","",VLOOKUP(AJ28,'[1]シフト記号表（勤務時間帯）'!$C$6:$U$35,19,FALSE))</f>
        <v/>
      </c>
      <c r="AK30" s="426" t="str">
        <f>IF(AK28="","",VLOOKUP(AK28,'[1]シフト記号表（勤務時間帯）'!$C$6:$U$35,19,FALSE))</f>
        <v/>
      </c>
      <c r="AL30" s="426" t="str">
        <f>IF(AL28="","",VLOOKUP(AL28,'[1]シフト記号表（勤務時間帯）'!$C$6:$U$35,19,FALSE))</f>
        <v/>
      </c>
      <c r="AM30" s="427" t="str">
        <f>IF(AM28="","",VLOOKUP(AM28,'[1]シフト記号表（勤務時間帯）'!$C$6:$U$35,19,FALSE))</f>
        <v/>
      </c>
      <c r="AN30" s="425" t="str">
        <f>IF(AN28="","",VLOOKUP(AN28,'[1]シフト記号表（勤務時間帯）'!$C$6:$U$35,19,FALSE))</f>
        <v/>
      </c>
      <c r="AO30" s="426" t="str">
        <f>IF(AO28="","",VLOOKUP(AO28,'[1]シフト記号表（勤務時間帯）'!$C$6:$U$35,19,FALSE))</f>
        <v/>
      </c>
      <c r="AP30" s="426" t="str">
        <f>IF(AP28="","",VLOOKUP(AP28,'[1]シフト記号表（勤務時間帯）'!$C$6:$U$35,19,FALSE))</f>
        <v/>
      </c>
      <c r="AQ30" s="426" t="str">
        <f>IF(AQ28="","",VLOOKUP(AQ28,'[1]シフト記号表（勤務時間帯）'!$C$6:$U$35,19,FALSE))</f>
        <v/>
      </c>
      <c r="AR30" s="426" t="str">
        <f>IF(AR28="","",VLOOKUP(AR28,'[1]シフト記号表（勤務時間帯）'!$C$6:$U$35,19,FALSE))</f>
        <v/>
      </c>
      <c r="AS30" s="426" t="str">
        <f>IF(AS28="","",VLOOKUP(AS28,'[1]シフト記号表（勤務時間帯）'!$C$6:$U$35,19,FALSE))</f>
        <v/>
      </c>
      <c r="AT30" s="427" t="str">
        <f>IF(AT28="","",VLOOKUP(AT28,'[1]シフト記号表（勤務時間帯）'!$C$6:$U$35,19,FALSE))</f>
        <v/>
      </c>
      <c r="AU30" s="425" t="str">
        <f>IF(AU28="","",VLOOKUP(AU28,'[1]シフト記号表（勤務時間帯）'!$C$6:$U$35,19,FALSE))</f>
        <v/>
      </c>
      <c r="AV30" s="426" t="str">
        <f>IF(AV28="","",VLOOKUP(AV28,'[1]シフト記号表（勤務時間帯）'!$C$6:$U$35,19,FALSE))</f>
        <v/>
      </c>
      <c r="AW30" s="426" t="str">
        <f>IF(AW28="","",VLOOKUP(AW28,'[1]シフト記号表（勤務時間帯）'!$C$6:$U$35,19,FALSE))</f>
        <v/>
      </c>
      <c r="AX30" s="695">
        <f>IF($BB$3="４週",SUM(S30:AT30),IF($BB$3="暦月",SUM(S30:AW30),""))</f>
        <v>0</v>
      </c>
      <c r="AY30" s="696"/>
      <c r="AZ30" s="697">
        <f>IF($BB$3="４週",AX30/4,IF($BB$3="暦月",②勤務形態一覧表!AX30/(②勤務形態一覧表!$BB$8/7),""))</f>
        <v>0</v>
      </c>
      <c r="BA30" s="698"/>
      <c r="BB30" s="682"/>
      <c r="BC30" s="683"/>
      <c r="BD30" s="683"/>
      <c r="BE30" s="683"/>
      <c r="BF30" s="684"/>
    </row>
    <row r="31" spans="2:58" ht="20.25" customHeight="1">
      <c r="B31" s="699">
        <f>B28+1</f>
        <v>4</v>
      </c>
      <c r="C31" s="749"/>
      <c r="D31" s="750"/>
      <c r="E31" s="751"/>
      <c r="F31" s="428"/>
      <c r="G31" s="709"/>
      <c r="H31" s="712"/>
      <c r="I31" s="713"/>
      <c r="J31" s="713"/>
      <c r="K31" s="714"/>
      <c r="L31" s="716"/>
      <c r="M31" s="717"/>
      <c r="N31" s="717"/>
      <c r="O31" s="718"/>
      <c r="P31" s="725" t="s">
        <v>1281</v>
      </c>
      <c r="Q31" s="726"/>
      <c r="R31" s="727"/>
      <c r="S31" s="417"/>
      <c r="T31" s="418"/>
      <c r="U31" s="418"/>
      <c r="V31" s="418"/>
      <c r="W31" s="418"/>
      <c r="X31" s="418"/>
      <c r="Y31" s="419"/>
      <c r="Z31" s="417"/>
      <c r="AA31" s="418"/>
      <c r="AB31" s="418"/>
      <c r="AC31" s="418"/>
      <c r="AD31" s="418"/>
      <c r="AE31" s="418"/>
      <c r="AF31" s="419"/>
      <c r="AG31" s="417"/>
      <c r="AH31" s="418"/>
      <c r="AI31" s="418"/>
      <c r="AJ31" s="418"/>
      <c r="AK31" s="418"/>
      <c r="AL31" s="418"/>
      <c r="AM31" s="419"/>
      <c r="AN31" s="417"/>
      <c r="AO31" s="418"/>
      <c r="AP31" s="418"/>
      <c r="AQ31" s="418"/>
      <c r="AR31" s="418"/>
      <c r="AS31" s="418"/>
      <c r="AT31" s="419"/>
      <c r="AU31" s="417"/>
      <c r="AV31" s="418"/>
      <c r="AW31" s="418"/>
      <c r="AX31" s="672"/>
      <c r="AY31" s="673"/>
      <c r="AZ31" s="674"/>
      <c r="BA31" s="675"/>
      <c r="BB31" s="676"/>
      <c r="BC31" s="677"/>
      <c r="BD31" s="677"/>
      <c r="BE31" s="677"/>
      <c r="BF31" s="678"/>
    </row>
    <row r="32" spans="2:58" ht="20.25" customHeight="1">
      <c r="B32" s="699"/>
      <c r="C32" s="752"/>
      <c r="D32" s="753"/>
      <c r="E32" s="754"/>
      <c r="F32" s="420"/>
      <c r="G32" s="710"/>
      <c r="H32" s="715"/>
      <c r="I32" s="713"/>
      <c r="J32" s="713"/>
      <c r="K32" s="714"/>
      <c r="L32" s="719"/>
      <c r="M32" s="720"/>
      <c r="N32" s="720"/>
      <c r="O32" s="721"/>
      <c r="P32" s="685" t="s">
        <v>1282</v>
      </c>
      <c r="Q32" s="686"/>
      <c r="R32" s="687"/>
      <c r="S32" s="421" t="str">
        <f>IF(S31="","",VLOOKUP(S31,'[1]シフト記号表（勤務時間帯）'!$C$6:$K$35,9,FALSE))</f>
        <v/>
      </c>
      <c r="T32" s="422" t="str">
        <f>IF(T31="","",VLOOKUP(T31,'[1]シフト記号表（勤務時間帯）'!$C$6:$K$35,9,FALSE))</f>
        <v/>
      </c>
      <c r="U32" s="422" t="str">
        <f>IF(U31="","",VLOOKUP(U31,'[1]シフト記号表（勤務時間帯）'!$C$6:$K$35,9,FALSE))</f>
        <v/>
      </c>
      <c r="V32" s="422" t="str">
        <f>IF(V31="","",VLOOKUP(V31,'[1]シフト記号表（勤務時間帯）'!$C$6:$K$35,9,FALSE))</f>
        <v/>
      </c>
      <c r="W32" s="422" t="str">
        <f>IF(W31="","",VLOOKUP(W31,'[1]シフト記号表（勤務時間帯）'!$C$6:$K$35,9,FALSE))</f>
        <v/>
      </c>
      <c r="X32" s="422" t="str">
        <f>IF(X31="","",VLOOKUP(X31,'[1]シフト記号表（勤務時間帯）'!$C$6:$K$35,9,FALSE))</f>
        <v/>
      </c>
      <c r="Y32" s="423" t="str">
        <f>IF(Y31="","",VLOOKUP(Y31,'[1]シフト記号表（勤務時間帯）'!$C$6:$K$35,9,FALSE))</f>
        <v/>
      </c>
      <c r="Z32" s="421" t="str">
        <f>IF(Z31="","",VLOOKUP(Z31,'[1]シフト記号表（勤務時間帯）'!$C$6:$K$35,9,FALSE))</f>
        <v/>
      </c>
      <c r="AA32" s="422" t="str">
        <f>IF(AA31="","",VLOOKUP(AA31,'[1]シフト記号表（勤務時間帯）'!$C$6:$K$35,9,FALSE))</f>
        <v/>
      </c>
      <c r="AB32" s="422" t="str">
        <f>IF(AB31="","",VLOOKUP(AB31,'[1]シフト記号表（勤務時間帯）'!$C$6:$K$35,9,FALSE))</f>
        <v/>
      </c>
      <c r="AC32" s="422" t="str">
        <f>IF(AC31="","",VLOOKUP(AC31,'[1]シフト記号表（勤務時間帯）'!$C$6:$K$35,9,FALSE))</f>
        <v/>
      </c>
      <c r="AD32" s="422" t="str">
        <f>IF(AD31="","",VLOOKUP(AD31,'[1]シフト記号表（勤務時間帯）'!$C$6:$K$35,9,FALSE))</f>
        <v/>
      </c>
      <c r="AE32" s="422" t="str">
        <f>IF(AE31="","",VLOOKUP(AE31,'[1]シフト記号表（勤務時間帯）'!$C$6:$K$35,9,FALSE))</f>
        <v/>
      </c>
      <c r="AF32" s="423" t="str">
        <f>IF(AF31="","",VLOOKUP(AF31,'[1]シフト記号表（勤務時間帯）'!$C$6:$K$35,9,FALSE))</f>
        <v/>
      </c>
      <c r="AG32" s="421" t="str">
        <f>IF(AG31="","",VLOOKUP(AG31,'[1]シフト記号表（勤務時間帯）'!$C$6:$K$35,9,FALSE))</f>
        <v/>
      </c>
      <c r="AH32" s="422" t="str">
        <f>IF(AH31="","",VLOOKUP(AH31,'[1]シフト記号表（勤務時間帯）'!$C$6:$K$35,9,FALSE))</f>
        <v/>
      </c>
      <c r="AI32" s="422" t="str">
        <f>IF(AI31="","",VLOOKUP(AI31,'[1]シフト記号表（勤務時間帯）'!$C$6:$K$35,9,FALSE))</f>
        <v/>
      </c>
      <c r="AJ32" s="422" t="str">
        <f>IF(AJ31="","",VLOOKUP(AJ31,'[1]シフト記号表（勤務時間帯）'!$C$6:$K$35,9,FALSE))</f>
        <v/>
      </c>
      <c r="AK32" s="422" t="str">
        <f>IF(AK31="","",VLOOKUP(AK31,'[1]シフト記号表（勤務時間帯）'!$C$6:$K$35,9,FALSE))</f>
        <v/>
      </c>
      <c r="AL32" s="422" t="str">
        <f>IF(AL31="","",VLOOKUP(AL31,'[1]シフト記号表（勤務時間帯）'!$C$6:$K$35,9,FALSE))</f>
        <v/>
      </c>
      <c r="AM32" s="423" t="str">
        <f>IF(AM31="","",VLOOKUP(AM31,'[1]シフト記号表（勤務時間帯）'!$C$6:$K$35,9,FALSE))</f>
        <v/>
      </c>
      <c r="AN32" s="421" t="str">
        <f>IF(AN31="","",VLOOKUP(AN31,'[1]シフト記号表（勤務時間帯）'!$C$6:$K$35,9,FALSE))</f>
        <v/>
      </c>
      <c r="AO32" s="422" t="str">
        <f>IF(AO31="","",VLOOKUP(AO31,'[1]シフト記号表（勤務時間帯）'!$C$6:$K$35,9,FALSE))</f>
        <v/>
      </c>
      <c r="AP32" s="422" t="str">
        <f>IF(AP31="","",VLOOKUP(AP31,'[1]シフト記号表（勤務時間帯）'!$C$6:$K$35,9,FALSE))</f>
        <v/>
      </c>
      <c r="AQ32" s="422" t="str">
        <f>IF(AQ31="","",VLOOKUP(AQ31,'[1]シフト記号表（勤務時間帯）'!$C$6:$K$35,9,FALSE))</f>
        <v/>
      </c>
      <c r="AR32" s="422" t="str">
        <f>IF(AR31="","",VLOOKUP(AR31,'[1]シフト記号表（勤務時間帯）'!$C$6:$K$35,9,FALSE))</f>
        <v/>
      </c>
      <c r="AS32" s="422" t="str">
        <f>IF(AS31="","",VLOOKUP(AS31,'[1]シフト記号表（勤務時間帯）'!$C$6:$K$35,9,FALSE))</f>
        <v/>
      </c>
      <c r="AT32" s="423" t="str">
        <f>IF(AT31="","",VLOOKUP(AT31,'[1]シフト記号表（勤務時間帯）'!$C$6:$K$35,9,FALSE))</f>
        <v/>
      </c>
      <c r="AU32" s="421" t="str">
        <f>IF(AU31="","",VLOOKUP(AU31,'[1]シフト記号表（勤務時間帯）'!$C$6:$K$35,9,FALSE))</f>
        <v/>
      </c>
      <c r="AV32" s="422" t="str">
        <f>IF(AV31="","",VLOOKUP(AV31,'[1]シフト記号表（勤務時間帯）'!$C$6:$K$35,9,FALSE))</f>
        <v/>
      </c>
      <c r="AW32" s="422" t="str">
        <f>IF(AW31="","",VLOOKUP(AW31,'[1]シフト記号表（勤務時間帯）'!$C$6:$K$35,9,FALSE))</f>
        <v/>
      </c>
      <c r="AX32" s="688">
        <f>IF($BB$3="４週",SUM(S32:AT32),IF($BB$3="暦月",SUM(S32:AW32),""))</f>
        <v>0</v>
      </c>
      <c r="AY32" s="689"/>
      <c r="AZ32" s="690">
        <f>IF($BB$3="４週",AX32/4,IF($BB$3="暦月",②勤務形態一覧表!AX32/(②勤務形態一覧表!$BB$8/7),""))</f>
        <v>0</v>
      </c>
      <c r="BA32" s="691"/>
      <c r="BB32" s="679"/>
      <c r="BC32" s="680"/>
      <c r="BD32" s="680"/>
      <c r="BE32" s="680"/>
      <c r="BF32" s="681"/>
    </row>
    <row r="33" spans="2:58" ht="20.25" customHeight="1">
      <c r="B33" s="699"/>
      <c r="C33" s="755"/>
      <c r="D33" s="756"/>
      <c r="E33" s="757"/>
      <c r="F33" s="420">
        <f>C31</f>
        <v>0</v>
      </c>
      <c r="G33" s="711"/>
      <c r="H33" s="715"/>
      <c r="I33" s="713"/>
      <c r="J33" s="713"/>
      <c r="K33" s="714"/>
      <c r="L33" s="722"/>
      <c r="M33" s="723"/>
      <c r="N33" s="723"/>
      <c r="O33" s="724"/>
      <c r="P33" s="692" t="s">
        <v>1283</v>
      </c>
      <c r="Q33" s="693"/>
      <c r="R33" s="694"/>
      <c r="S33" s="425" t="str">
        <f>IF(S31="","",VLOOKUP(S31,'[1]シフト記号表（勤務時間帯）'!$C$6:$U$35,19,FALSE))</f>
        <v/>
      </c>
      <c r="T33" s="426" t="str">
        <f>IF(T31="","",VLOOKUP(T31,'[1]シフト記号表（勤務時間帯）'!$C$6:$U$35,19,FALSE))</f>
        <v/>
      </c>
      <c r="U33" s="426" t="str">
        <f>IF(U31="","",VLOOKUP(U31,'[1]シフト記号表（勤務時間帯）'!$C$6:$U$35,19,FALSE))</f>
        <v/>
      </c>
      <c r="V33" s="426" t="str">
        <f>IF(V31="","",VLOOKUP(V31,'[1]シフト記号表（勤務時間帯）'!$C$6:$U$35,19,FALSE))</f>
        <v/>
      </c>
      <c r="W33" s="426" t="str">
        <f>IF(W31="","",VLOOKUP(W31,'[1]シフト記号表（勤務時間帯）'!$C$6:$U$35,19,FALSE))</f>
        <v/>
      </c>
      <c r="X33" s="426" t="str">
        <f>IF(X31="","",VLOOKUP(X31,'[1]シフト記号表（勤務時間帯）'!$C$6:$U$35,19,FALSE))</f>
        <v/>
      </c>
      <c r="Y33" s="427" t="str">
        <f>IF(Y31="","",VLOOKUP(Y31,'[1]シフト記号表（勤務時間帯）'!$C$6:$U$35,19,FALSE))</f>
        <v/>
      </c>
      <c r="Z33" s="425" t="str">
        <f>IF(Z31="","",VLOOKUP(Z31,'[1]シフト記号表（勤務時間帯）'!$C$6:$U$35,19,FALSE))</f>
        <v/>
      </c>
      <c r="AA33" s="426" t="str">
        <f>IF(AA31="","",VLOOKUP(AA31,'[1]シフト記号表（勤務時間帯）'!$C$6:$U$35,19,FALSE))</f>
        <v/>
      </c>
      <c r="AB33" s="426" t="str">
        <f>IF(AB31="","",VLOOKUP(AB31,'[1]シフト記号表（勤務時間帯）'!$C$6:$U$35,19,FALSE))</f>
        <v/>
      </c>
      <c r="AC33" s="426" t="str">
        <f>IF(AC31="","",VLOOKUP(AC31,'[1]シフト記号表（勤務時間帯）'!$C$6:$U$35,19,FALSE))</f>
        <v/>
      </c>
      <c r="AD33" s="426" t="str">
        <f>IF(AD31="","",VLOOKUP(AD31,'[1]シフト記号表（勤務時間帯）'!$C$6:$U$35,19,FALSE))</f>
        <v/>
      </c>
      <c r="AE33" s="426" t="str">
        <f>IF(AE31="","",VLOOKUP(AE31,'[1]シフト記号表（勤務時間帯）'!$C$6:$U$35,19,FALSE))</f>
        <v/>
      </c>
      <c r="AF33" s="427" t="str">
        <f>IF(AF31="","",VLOOKUP(AF31,'[1]シフト記号表（勤務時間帯）'!$C$6:$U$35,19,FALSE))</f>
        <v/>
      </c>
      <c r="AG33" s="425" t="str">
        <f>IF(AG31="","",VLOOKUP(AG31,'[1]シフト記号表（勤務時間帯）'!$C$6:$U$35,19,FALSE))</f>
        <v/>
      </c>
      <c r="AH33" s="426" t="str">
        <f>IF(AH31="","",VLOOKUP(AH31,'[1]シフト記号表（勤務時間帯）'!$C$6:$U$35,19,FALSE))</f>
        <v/>
      </c>
      <c r="AI33" s="426" t="str">
        <f>IF(AI31="","",VLOOKUP(AI31,'[1]シフト記号表（勤務時間帯）'!$C$6:$U$35,19,FALSE))</f>
        <v/>
      </c>
      <c r="AJ33" s="426" t="str">
        <f>IF(AJ31="","",VLOOKUP(AJ31,'[1]シフト記号表（勤務時間帯）'!$C$6:$U$35,19,FALSE))</f>
        <v/>
      </c>
      <c r="AK33" s="426" t="str">
        <f>IF(AK31="","",VLOOKUP(AK31,'[1]シフト記号表（勤務時間帯）'!$C$6:$U$35,19,FALSE))</f>
        <v/>
      </c>
      <c r="AL33" s="426" t="str">
        <f>IF(AL31="","",VLOOKUP(AL31,'[1]シフト記号表（勤務時間帯）'!$C$6:$U$35,19,FALSE))</f>
        <v/>
      </c>
      <c r="AM33" s="427" t="str">
        <f>IF(AM31="","",VLOOKUP(AM31,'[1]シフト記号表（勤務時間帯）'!$C$6:$U$35,19,FALSE))</f>
        <v/>
      </c>
      <c r="AN33" s="425" t="str">
        <f>IF(AN31="","",VLOOKUP(AN31,'[1]シフト記号表（勤務時間帯）'!$C$6:$U$35,19,FALSE))</f>
        <v/>
      </c>
      <c r="AO33" s="426" t="str">
        <f>IF(AO31="","",VLOOKUP(AO31,'[1]シフト記号表（勤務時間帯）'!$C$6:$U$35,19,FALSE))</f>
        <v/>
      </c>
      <c r="AP33" s="426" t="str">
        <f>IF(AP31="","",VLOOKUP(AP31,'[1]シフト記号表（勤務時間帯）'!$C$6:$U$35,19,FALSE))</f>
        <v/>
      </c>
      <c r="AQ33" s="426" t="str">
        <f>IF(AQ31="","",VLOOKUP(AQ31,'[1]シフト記号表（勤務時間帯）'!$C$6:$U$35,19,FALSE))</f>
        <v/>
      </c>
      <c r="AR33" s="426" t="str">
        <f>IF(AR31="","",VLOOKUP(AR31,'[1]シフト記号表（勤務時間帯）'!$C$6:$U$35,19,FALSE))</f>
        <v/>
      </c>
      <c r="AS33" s="426" t="str">
        <f>IF(AS31="","",VLOOKUP(AS31,'[1]シフト記号表（勤務時間帯）'!$C$6:$U$35,19,FALSE))</f>
        <v/>
      </c>
      <c r="AT33" s="427" t="str">
        <f>IF(AT31="","",VLOOKUP(AT31,'[1]シフト記号表（勤務時間帯）'!$C$6:$U$35,19,FALSE))</f>
        <v/>
      </c>
      <c r="AU33" s="425" t="str">
        <f>IF(AU31="","",VLOOKUP(AU31,'[1]シフト記号表（勤務時間帯）'!$C$6:$U$35,19,FALSE))</f>
        <v/>
      </c>
      <c r="AV33" s="426" t="str">
        <f>IF(AV31="","",VLOOKUP(AV31,'[1]シフト記号表（勤務時間帯）'!$C$6:$U$35,19,FALSE))</f>
        <v/>
      </c>
      <c r="AW33" s="426" t="str">
        <f>IF(AW31="","",VLOOKUP(AW31,'[1]シフト記号表（勤務時間帯）'!$C$6:$U$35,19,FALSE))</f>
        <v/>
      </c>
      <c r="AX33" s="695">
        <f>IF($BB$3="４週",SUM(S33:AT33),IF($BB$3="暦月",SUM(S33:AW33),""))</f>
        <v>0</v>
      </c>
      <c r="AY33" s="696"/>
      <c r="AZ33" s="697">
        <f>IF($BB$3="４週",AX33/4,IF($BB$3="暦月",②勤務形態一覧表!AX33/(②勤務形態一覧表!$BB$8/7),""))</f>
        <v>0</v>
      </c>
      <c r="BA33" s="698"/>
      <c r="BB33" s="682"/>
      <c r="BC33" s="683"/>
      <c r="BD33" s="683"/>
      <c r="BE33" s="683"/>
      <c r="BF33" s="684"/>
    </row>
    <row r="34" spans="2:58" ht="20.25" customHeight="1">
      <c r="B34" s="699">
        <f>B31+1</f>
        <v>5</v>
      </c>
      <c r="C34" s="749"/>
      <c r="D34" s="750"/>
      <c r="E34" s="751"/>
      <c r="F34" s="428"/>
      <c r="G34" s="709"/>
      <c r="H34" s="712"/>
      <c r="I34" s="713"/>
      <c r="J34" s="713"/>
      <c r="K34" s="714"/>
      <c r="L34" s="716"/>
      <c r="M34" s="717"/>
      <c r="N34" s="717"/>
      <c r="O34" s="718"/>
      <c r="P34" s="725" t="s">
        <v>1281</v>
      </c>
      <c r="Q34" s="726"/>
      <c r="R34" s="727"/>
      <c r="S34" s="417"/>
      <c r="T34" s="418"/>
      <c r="U34" s="418"/>
      <c r="V34" s="418"/>
      <c r="W34" s="418"/>
      <c r="X34" s="418"/>
      <c r="Y34" s="419"/>
      <c r="Z34" s="417"/>
      <c r="AA34" s="418"/>
      <c r="AB34" s="418"/>
      <c r="AC34" s="418"/>
      <c r="AD34" s="418"/>
      <c r="AE34" s="418"/>
      <c r="AF34" s="419"/>
      <c r="AG34" s="417"/>
      <c r="AH34" s="418"/>
      <c r="AI34" s="418"/>
      <c r="AJ34" s="418"/>
      <c r="AK34" s="418"/>
      <c r="AL34" s="418"/>
      <c r="AM34" s="419"/>
      <c r="AN34" s="417"/>
      <c r="AO34" s="418"/>
      <c r="AP34" s="418"/>
      <c r="AQ34" s="418"/>
      <c r="AR34" s="418"/>
      <c r="AS34" s="418"/>
      <c r="AT34" s="419"/>
      <c r="AU34" s="417"/>
      <c r="AV34" s="418"/>
      <c r="AW34" s="418"/>
      <c r="AX34" s="672"/>
      <c r="AY34" s="673"/>
      <c r="AZ34" s="674"/>
      <c r="BA34" s="675"/>
      <c r="BB34" s="676"/>
      <c r="BC34" s="677"/>
      <c r="BD34" s="677"/>
      <c r="BE34" s="677"/>
      <c r="BF34" s="678"/>
    </row>
    <row r="35" spans="2:58" ht="20.25" customHeight="1">
      <c r="B35" s="699"/>
      <c r="C35" s="752"/>
      <c r="D35" s="753"/>
      <c r="E35" s="754"/>
      <c r="F35" s="420"/>
      <c r="G35" s="710"/>
      <c r="H35" s="715"/>
      <c r="I35" s="713"/>
      <c r="J35" s="713"/>
      <c r="K35" s="714"/>
      <c r="L35" s="719"/>
      <c r="M35" s="720"/>
      <c r="N35" s="720"/>
      <c r="O35" s="721"/>
      <c r="P35" s="685" t="s">
        <v>1282</v>
      </c>
      <c r="Q35" s="686"/>
      <c r="R35" s="687"/>
      <c r="S35" s="421" t="str">
        <f>IF(S34="","",VLOOKUP(S34,'[1]シフト記号表（勤務時間帯）'!$C$6:$K$35,9,FALSE))</f>
        <v/>
      </c>
      <c r="T35" s="422" t="str">
        <f>IF(T34="","",VLOOKUP(T34,'[1]シフト記号表（勤務時間帯）'!$C$6:$K$35,9,FALSE))</f>
        <v/>
      </c>
      <c r="U35" s="422" t="str">
        <f>IF(U34="","",VLOOKUP(U34,'[1]シフト記号表（勤務時間帯）'!$C$6:$K$35,9,FALSE))</f>
        <v/>
      </c>
      <c r="V35" s="422" t="str">
        <f>IF(V34="","",VLOOKUP(V34,'[1]シフト記号表（勤務時間帯）'!$C$6:$K$35,9,FALSE))</f>
        <v/>
      </c>
      <c r="W35" s="422" t="str">
        <f>IF(W34="","",VLOOKUP(W34,'[1]シフト記号表（勤務時間帯）'!$C$6:$K$35,9,FALSE))</f>
        <v/>
      </c>
      <c r="X35" s="422" t="str">
        <f>IF(X34="","",VLOOKUP(X34,'[1]シフト記号表（勤務時間帯）'!$C$6:$K$35,9,FALSE))</f>
        <v/>
      </c>
      <c r="Y35" s="423" t="str">
        <f>IF(Y34="","",VLOOKUP(Y34,'[1]シフト記号表（勤務時間帯）'!$C$6:$K$35,9,FALSE))</f>
        <v/>
      </c>
      <c r="Z35" s="421" t="str">
        <f>IF(Z34="","",VLOOKUP(Z34,'[1]シフト記号表（勤務時間帯）'!$C$6:$K$35,9,FALSE))</f>
        <v/>
      </c>
      <c r="AA35" s="422" t="str">
        <f>IF(AA34="","",VLOOKUP(AA34,'[1]シフト記号表（勤務時間帯）'!$C$6:$K$35,9,FALSE))</f>
        <v/>
      </c>
      <c r="AB35" s="422" t="str">
        <f>IF(AB34="","",VLOOKUP(AB34,'[1]シフト記号表（勤務時間帯）'!$C$6:$K$35,9,FALSE))</f>
        <v/>
      </c>
      <c r="AC35" s="422" t="str">
        <f>IF(AC34="","",VLOOKUP(AC34,'[1]シフト記号表（勤務時間帯）'!$C$6:$K$35,9,FALSE))</f>
        <v/>
      </c>
      <c r="AD35" s="422" t="str">
        <f>IF(AD34="","",VLOOKUP(AD34,'[1]シフト記号表（勤務時間帯）'!$C$6:$K$35,9,FALSE))</f>
        <v/>
      </c>
      <c r="AE35" s="422" t="str">
        <f>IF(AE34="","",VLOOKUP(AE34,'[1]シフト記号表（勤務時間帯）'!$C$6:$K$35,9,FALSE))</f>
        <v/>
      </c>
      <c r="AF35" s="423" t="str">
        <f>IF(AF34="","",VLOOKUP(AF34,'[1]シフト記号表（勤務時間帯）'!$C$6:$K$35,9,FALSE))</f>
        <v/>
      </c>
      <c r="AG35" s="421" t="str">
        <f>IF(AG34="","",VLOOKUP(AG34,'[1]シフト記号表（勤務時間帯）'!$C$6:$K$35,9,FALSE))</f>
        <v/>
      </c>
      <c r="AH35" s="422" t="str">
        <f>IF(AH34="","",VLOOKUP(AH34,'[1]シフト記号表（勤務時間帯）'!$C$6:$K$35,9,FALSE))</f>
        <v/>
      </c>
      <c r="AI35" s="422" t="str">
        <f>IF(AI34="","",VLOOKUP(AI34,'[1]シフト記号表（勤務時間帯）'!$C$6:$K$35,9,FALSE))</f>
        <v/>
      </c>
      <c r="AJ35" s="422" t="str">
        <f>IF(AJ34="","",VLOOKUP(AJ34,'[1]シフト記号表（勤務時間帯）'!$C$6:$K$35,9,FALSE))</f>
        <v/>
      </c>
      <c r="AK35" s="422" t="str">
        <f>IF(AK34="","",VLOOKUP(AK34,'[1]シフト記号表（勤務時間帯）'!$C$6:$K$35,9,FALSE))</f>
        <v/>
      </c>
      <c r="AL35" s="422" t="str">
        <f>IF(AL34="","",VLOOKUP(AL34,'[1]シフト記号表（勤務時間帯）'!$C$6:$K$35,9,FALSE))</f>
        <v/>
      </c>
      <c r="AM35" s="423" t="str">
        <f>IF(AM34="","",VLOOKUP(AM34,'[1]シフト記号表（勤務時間帯）'!$C$6:$K$35,9,FALSE))</f>
        <v/>
      </c>
      <c r="AN35" s="421" t="str">
        <f>IF(AN34="","",VLOOKUP(AN34,'[1]シフト記号表（勤務時間帯）'!$C$6:$K$35,9,FALSE))</f>
        <v/>
      </c>
      <c r="AO35" s="422" t="str">
        <f>IF(AO34="","",VLOOKUP(AO34,'[1]シフト記号表（勤務時間帯）'!$C$6:$K$35,9,FALSE))</f>
        <v/>
      </c>
      <c r="AP35" s="422" t="str">
        <f>IF(AP34="","",VLOOKUP(AP34,'[1]シフト記号表（勤務時間帯）'!$C$6:$K$35,9,FALSE))</f>
        <v/>
      </c>
      <c r="AQ35" s="422" t="str">
        <f>IF(AQ34="","",VLOOKUP(AQ34,'[1]シフト記号表（勤務時間帯）'!$C$6:$K$35,9,FALSE))</f>
        <v/>
      </c>
      <c r="AR35" s="422" t="str">
        <f>IF(AR34="","",VLOOKUP(AR34,'[1]シフト記号表（勤務時間帯）'!$C$6:$K$35,9,FALSE))</f>
        <v/>
      </c>
      <c r="AS35" s="422" t="str">
        <f>IF(AS34="","",VLOOKUP(AS34,'[1]シフト記号表（勤務時間帯）'!$C$6:$K$35,9,FALSE))</f>
        <v/>
      </c>
      <c r="AT35" s="423" t="str">
        <f>IF(AT34="","",VLOOKUP(AT34,'[1]シフト記号表（勤務時間帯）'!$C$6:$K$35,9,FALSE))</f>
        <v/>
      </c>
      <c r="AU35" s="421" t="str">
        <f>IF(AU34="","",VLOOKUP(AU34,'[1]シフト記号表（勤務時間帯）'!$C$6:$K$35,9,FALSE))</f>
        <v/>
      </c>
      <c r="AV35" s="422" t="str">
        <f>IF(AV34="","",VLOOKUP(AV34,'[1]シフト記号表（勤務時間帯）'!$C$6:$K$35,9,FALSE))</f>
        <v/>
      </c>
      <c r="AW35" s="422" t="str">
        <f>IF(AW34="","",VLOOKUP(AW34,'[1]シフト記号表（勤務時間帯）'!$C$6:$K$35,9,FALSE))</f>
        <v/>
      </c>
      <c r="AX35" s="688">
        <f>IF($BB$3="４週",SUM(S35:AT35),IF($BB$3="暦月",SUM(S35:AW35),""))</f>
        <v>0</v>
      </c>
      <c r="AY35" s="689"/>
      <c r="AZ35" s="690">
        <f>IF($BB$3="４週",AX35/4,IF($BB$3="暦月",②勤務形態一覧表!AX35/(②勤務形態一覧表!$BB$8/7),""))</f>
        <v>0</v>
      </c>
      <c r="BA35" s="691"/>
      <c r="BB35" s="679"/>
      <c r="BC35" s="680"/>
      <c r="BD35" s="680"/>
      <c r="BE35" s="680"/>
      <c r="BF35" s="681"/>
    </row>
    <row r="36" spans="2:58" ht="20.25" customHeight="1">
      <c r="B36" s="699"/>
      <c r="C36" s="755"/>
      <c r="D36" s="756"/>
      <c r="E36" s="757"/>
      <c r="F36" s="420">
        <f>C34</f>
        <v>0</v>
      </c>
      <c r="G36" s="711"/>
      <c r="H36" s="715"/>
      <c r="I36" s="713"/>
      <c r="J36" s="713"/>
      <c r="K36" s="714"/>
      <c r="L36" s="722"/>
      <c r="M36" s="723"/>
      <c r="N36" s="723"/>
      <c r="O36" s="724"/>
      <c r="P36" s="692" t="s">
        <v>1283</v>
      </c>
      <c r="Q36" s="693"/>
      <c r="R36" s="694"/>
      <c r="S36" s="425" t="str">
        <f>IF(S34="","",VLOOKUP(S34,'[1]シフト記号表（勤務時間帯）'!$C$6:$U$35,19,FALSE))</f>
        <v/>
      </c>
      <c r="T36" s="426" t="str">
        <f>IF(T34="","",VLOOKUP(T34,'[1]シフト記号表（勤務時間帯）'!$C$6:$U$35,19,FALSE))</f>
        <v/>
      </c>
      <c r="U36" s="426" t="str">
        <f>IF(U34="","",VLOOKUP(U34,'[1]シフト記号表（勤務時間帯）'!$C$6:$U$35,19,FALSE))</f>
        <v/>
      </c>
      <c r="V36" s="426" t="str">
        <f>IF(V34="","",VLOOKUP(V34,'[1]シフト記号表（勤務時間帯）'!$C$6:$U$35,19,FALSE))</f>
        <v/>
      </c>
      <c r="W36" s="426" t="str">
        <f>IF(W34="","",VLOOKUP(W34,'[1]シフト記号表（勤務時間帯）'!$C$6:$U$35,19,FALSE))</f>
        <v/>
      </c>
      <c r="X36" s="426" t="str">
        <f>IF(X34="","",VLOOKUP(X34,'[1]シフト記号表（勤務時間帯）'!$C$6:$U$35,19,FALSE))</f>
        <v/>
      </c>
      <c r="Y36" s="427" t="str">
        <f>IF(Y34="","",VLOOKUP(Y34,'[1]シフト記号表（勤務時間帯）'!$C$6:$U$35,19,FALSE))</f>
        <v/>
      </c>
      <c r="Z36" s="425" t="str">
        <f>IF(Z34="","",VLOOKUP(Z34,'[1]シフト記号表（勤務時間帯）'!$C$6:$U$35,19,FALSE))</f>
        <v/>
      </c>
      <c r="AA36" s="426" t="str">
        <f>IF(AA34="","",VLOOKUP(AA34,'[1]シフト記号表（勤務時間帯）'!$C$6:$U$35,19,FALSE))</f>
        <v/>
      </c>
      <c r="AB36" s="426" t="str">
        <f>IF(AB34="","",VLOOKUP(AB34,'[1]シフト記号表（勤務時間帯）'!$C$6:$U$35,19,FALSE))</f>
        <v/>
      </c>
      <c r="AC36" s="426" t="str">
        <f>IF(AC34="","",VLOOKUP(AC34,'[1]シフト記号表（勤務時間帯）'!$C$6:$U$35,19,FALSE))</f>
        <v/>
      </c>
      <c r="AD36" s="426" t="str">
        <f>IF(AD34="","",VLOOKUP(AD34,'[1]シフト記号表（勤務時間帯）'!$C$6:$U$35,19,FALSE))</f>
        <v/>
      </c>
      <c r="AE36" s="426" t="str">
        <f>IF(AE34="","",VLOOKUP(AE34,'[1]シフト記号表（勤務時間帯）'!$C$6:$U$35,19,FALSE))</f>
        <v/>
      </c>
      <c r="AF36" s="427" t="str">
        <f>IF(AF34="","",VLOOKUP(AF34,'[1]シフト記号表（勤務時間帯）'!$C$6:$U$35,19,FALSE))</f>
        <v/>
      </c>
      <c r="AG36" s="425" t="str">
        <f>IF(AG34="","",VLOOKUP(AG34,'[1]シフト記号表（勤務時間帯）'!$C$6:$U$35,19,FALSE))</f>
        <v/>
      </c>
      <c r="AH36" s="426" t="str">
        <f>IF(AH34="","",VLOOKUP(AH34,'[1]シフト記号表（勤務時間帯）'!$C$6:$U$35,19,FALSE))</f>
        <v/>
      </c>
      <c r="AI36" s="426" t="str">
        <f>IF(AI34="","",VLOOKUP(AI34,'[1]シフト記号表（勤務時間帯）'!$C$6:$U$35,19,FALSE))</f>
        <v/>
      </c>
      <c r="AJ36" s="426" t="str">
        <f>IF(AJ34="","",VLOOKUP(AJ34,'[1]シフト記号表（勤務時間帯）'!$C$6:$U$35,19,FALSE))</f>
        <v/>
      </c>
      <c r="AK36" s="426" t="str">
        <f>IF(AK34="","",VLOOKUP(AK34,'[1]シフト記号表（勤務時間帯）'!$C$6:$U$35,19,FALSE))</f>
        <v/>
      </c>
      <c r="AL36" s="426" t="str">
        <f>IF(AL34="","",VLOOKUP(AL34,'[1]シフト記号表（勤務時間帯）'!$C$6:$U$35,19,FALSE))</f>
        <v/>
      </c>
      <c r="AM36" s="427" t="str">
        <f>IF(AM34="","",VLOOKUP(AM34,'[1]シフト記号表（勤務時間帯）'!$C$6:$U$35,19,FALSE))</f>
        <v/>
      </c>
      <c r="AN36" s="425" t="str">
        <f>IF(AN34="","",VLOOKUP(AN34,'[1]シフト記号表（勤務時間帯）'!$C$6:$U$35,19,FALSE))</f>
        <v/>
      </c>
      <c r="AO36" s="426" t="str">
        <f>IF(AO34="","",VLOOKUP(AO34,'[1]シフト記号表（勤務時間帯）'!$C$6:$U$35,19,FALSE))</f>
        <v/>
      </c>
      <c r="AP36" s="426" t="str">
        <f>IF(AP34="","",VLOOKUP(AP34,'[1]シフト記号表（勤務時間帯）'!$C$6:$U$35,19,FALSE))</f>
        <v/>
      </c>
      <c r="AQ36" s="426" t="str">
        <f>IF(AQ34="","",VLOOKUP(AQ34,'[1]シフト記号表（勤務時間帯）'!$C$6:$U$35,19,FALSE))</f>
        <v/>
      </c>
      <c r="AR36" s="426" t="str">
        <f>IF(AR34="","",VLOOKUP(AR34,'[1]シフト記号表（勤務時間帯）'!$C$6:$U$35,19,FALSE))</f>
        <v/>
      </c>
      <c r="AS36" s="426" t="str">
        <f>IF(AS34="","",VLOOKUP(AS34,'[1]シフト記号表（勤務時間帯）'!$C$6:$U$35,19,FALSE))</f>
        <v/>
      </c>
      <c r="AT36" s="427" t="str">
        <f>IF(AT34="","",VLOOKUP(AT34,'[1]シフト記号表（勤務時間帯）'!$C$6:$U$35,19,FALSE))</f>
        <v/>
      </c>
      <c r="AU36" s="425" t="str">
        <f>IF(AU34="","",VLOOKUP(AU34,'[1]シフト記号表（勤務時間帯）'!$C$6:$U$35,19,FALSE))</f>
        <v/>
      </c>
      <c r="AV36" s="426" t="str">
        <f>IF(AV34="","",VLOOKUP(AV34,'[1]シフト記号表（勤務時間帯）'!$C$6:$U$35,19,FALSE))</f>
        <v/>
      </c>
      <c r="AW36" s="426" t="str">
        <f>IF(AW34="","",VLOOKUP(AW34,'[1]シフト記号表（勤務時間帯）'!$C$6:$U$35,19,FALSE))</f>
        <v/>
      </c>
      <c r="AX36" s="695">
        <f>IF($BB$3="４週",SUM(S36:AT36),IF($BB$3="暦月",SUM(S36:AW36),""))</f>
        <v>0</v>
      </c>
      <c r="AY36" s="696"/>
      <c r="AZ36" s="697">
        <f>IF($BB$3="４週",AX36/4,IF($BB$3="暦月",②勤務形態一覧表!AX36/(②勤務形態一覧表!$BB$8/7),""))</f>
        <v>0</v>
      </c>
      <c r="BA36" s="698"/>
      <c r="BB36" s="682"/>
      <c r="BC36" s="683"/>
      <c r="BD36" s="683"/>
      <c r="BE36" s="683"/>
      <c r="BF36" s="684"/>
    </row>
    <row r="37" spans="2:58" ht="20.25" customHeight="1">
      <c r="B37" s="699">
        <f>B34+1</f>
        <v>6</v>
      </c>
      <c r="C37" s="749"/>
      <c r="D37" s="750"/>
      <c r="E37" s="751"/>
      <c r="F37" s="428"/>
      <c r="G37" s="709"/>
      <c r="H37" s="712"/>
      <c r="I37" s="713"/>
      <c r="J37" s="713"/>
      <c r="K37" s="714"/>
      <c r="L37" s="716"/>
      <c r="M37" s="717"/>
      <c r="N37" s="717"/>
      <c r="O37" s="718"/>
      <c r="P37" s="725" t="s">
        <v>1281</v>
      </c>
      <c r="Q37" s="726"/>
      <c r="R37" s="727"/>
      <c r="S37" s="417"/>
      <c r="T37" s="418"/>
      <c r="U37" s="418"/>
      <c r="V37" s="418"/>
      <c r="W37" s="418"/>
      <c r="X37" s="418"/>
      <c r="Y37" s="419"/>
      <c r="Z37" s="417"/>
      <c r="AA37" s="418"/>
      <c r="AB37" s="418"/>
      <c r="AC37" s="418"/>
      <c r="AD37" s="418"/>
      <c r="AE37" s="418"/>
      <c r="AF37" s="419"/>
      <c r="AG37" s="417"/>
      <c r="AH37" s="418"/>
      <c r="AI37" s="418"/>
      <c r="AJ37" s="418"/>
      <c r="AK37" s="418"/>
      <c r="AL37" s="418"/>
      <c r="AM37" s="419"/>
      <c r="AN37" s="417"/>
      <c r="AO37" s="418"/>
      <c r="AP37" s="418"/>
      <c r="AQ37" s="418"/>
      <c r="AR37" s="418"/>
      <c r="AS37" s="418"/>
      <c r="AT37" s="419"/>
      <c r="AU37" s="417"/>
      <c r="AV37" s="418"/>
      <c r="AW37" s="418"/>
      <c r="AX37" s="672"/>
      <c r="AY37" s="673"/>
      <c r="AZ37" s="674"/>
      <c r="BA37" s="675"/>
      <c r="BB37" s="676"/>
      <c r="BC37" s="677"/>
      <c r="BD37" s="677"/>
      <c r="BE37" s="677"/>
      <c r="BF37" s="678"/>
    </row>
    <row r="38" spans="2:58" ht="20.25" customHeight="1">
      <c r="B38" s="699"/>
      <c r="C38" s="752"/>
      <c r="D38" s="753"/>
      <c r="E38" s="754"/>
      <c r="F38" s="420"/>
      <c r="G38" s="710"/>
      <c r="H38" s="715"/>
      <c r="I38" s="713"/>
      <c r="J38" s="713"/>
      <c r="K38" s="714"/>
      <c r="L38" s="719"/>
      <c r="M38" s="720"/>
      <c r="N38" s="720"/>
      <c r="O38" s="721"/>
      <c r="P38" s="685" t="s">
        <v>1282</v>
      </c>
      <c r="Q38" s="686"/>
      <c r="R38" s="687"/>
      <c r="S38" s="421" t="str">
        <f>IF(S37="","",VLOOKUP(S37,'[1]シフト記号表（勤務時間帯）'!$C$6:$K$35,9,FALSE))</f>
        <v/>
      </c>
      <c r="T38" s="422" t="str">
        <f>IF(T37="","",VLOOKUP(T37,'[1]シフト記号表（勤務時間帯）'!$C$6:$K$35,9,FALSE))</f>
        <v/>
      </c>
      <c r="U38" s="422" t="str">
        <f>IF(U37="","",VLOOKUP(U37,'[1]シフト記号表（勤務時間帯）'!$C$6:$K$35,9,FALSE))</f>
        <v/>
      </c>
      <c r="V38" s="422" t="str">
        <f>IF(V37="","",VLOOKUP(V37,'[1]シフト記号表（勤務時間帯）'!$C$6:$K$35,9,FALSE))</f>
        <v/>
      </c>
      <c r="W38" s="422" t="str">
        <f>IF(W37="","",VLOOKUP(W37,'[1]シフト記号表（勤務時間帯）'!$C$6:$K$35,9,FALSE))</f>
        <v/>
      </c>
      <c r="X38" s="422" t="str">
        <f>IF(X37="","",VLOOKUP(X37,'[1]シフト記号表（勤務時間帯）'!$C$6:$K$35,9,FALSE))</f>
        <v/>
      </c>
      <c r="Y38" s="423" t="str">
        <f>IF(Y37="","",VLOOKUP(Y37,'[1]シフト記号表（勤務時間帯）'!$C$6:$K$35,9,FALSE))</f>
        <v/>
      </c>
      <c r="Z38" s="421" t="str">
        <f>IF(Z37="","",VLOOKUP(Z37,'[1]シフト記号表（勤務時間帯）'!$C$6:$K$35,9,FALSE))</f>
        <v/>
      </c>
      <c r="AA38" s="422" t="str">
        <f>IF(AA37="","",VLOOKUP(AA37,'[1]シフト記号表（勤務時間帯）'!$C$6:$K$35,9,FALSE))</f>
        <v/>
      </c>
      <c r="AB38" s="422" t="str">
        <f>IF(AB37="","",VLOOKUP(AB37,'[1]シフト記号表（勤務時間帯）'!$C$6:$K$35,9,FALSE))</f>
        <v/>
      </c>
      <c r="AC38" s="422" t="str">
        <f>IF(AC37="","",VLOOKUP(AC37,'[1]シフト記号表（勤務時間帯）'!$C$6:$K$35,9,FALSE))</f>
        <v/>
      </c>
      <c r="AD38" s="422" t="str">
        <f>IF(AD37="","",VLOOKUP(AD37,'[1]シフト記号表（勤務時間帯）'!$C$6:$K$35,9,FALSE))</f>
        <v/>
      </c>
      <c r="AE38" s="422" t="str">
        <f>IF(AE37="","",VLOOKUP(AE37,'[1]シフト記号表（勤務時間帯）'!$C$6:$K$35,9,FALSE))</f>
        <v/>
      </c>
      <c r="AF38" s="423" t="str">
        <f>IF(AF37="","",VLOOKUP(AF37,'[1]シフト記号表（勤務時間帯）'!$C$6:$K$35,9,FALSE))</f>
        <v/>
      </c>
      <c r="AG38" s="421" t="str">
        <f>IF(AG37="","",VLOOKUP(AG37,'[1]シフト記号表（勤務時間帯）'!$C$6:$K$35,9,FALSE))</f>
        <v/>
      </c>
      <c r="AH38" s="422" t="str">
        <f>IF(AH37="","",VLOOKUP(AH37,'[1]シフト記号表（勤務時間帯）'!$C$6:$K$35,9,FALSE))</f>
        <v/>
      </c>
      <c r="AI38" s="422" t="str">
        <f>IF(AI37="","",VLOOKUP(AI37,'[1]シフト記号表（勤務時間帯）'!$C$6:$K$35,9,FALSE))</f>
        <v/>
      </c>
      <c r="AJ38" s="422" t="str">
        <f>IF(AJ37="","",VLOOKUP(AJ37,'[1]シフト記号表（勤務時間帯）'!$C$6:$K$35,9,FALSE))</f>
        <v/>
      </c>
      <c r="AK38" s="422" t="str">
        <f>IF(AK37="","",VLOOKUP(AK37,'[1]シフト記号表（勤務時間帯）'!$C$6:$K$35,9,FALSE))</f>
        <v/>
      </c>
      <c r="AL38" s="422" t="str">
        <f>IF(AL37="","",VLOOKUP(AL37,'[1]シフト記号表（勤務時間帯）'!$C$6:$K$35,9,FALSE))</f>
        <v/>
      </c>
      <c r="AM38" s="423" t="str">
        <f>IF(AM37="","",VLOOKUP(AM37,'[1]シフト記号表（勤務時間帯）'!$C$6:$K$35,9,FALSE))</f>
        <v/>
      </c>
      <c r="AN38" s="421" t="str">
        <f>IF(AN37="","",VLOOKUP(AN37,'[1]シフト記号表（勤務時間帯）'!$C$6:$K$35,9,FALSE))</f>
        <v/>
      </c>
      <c r="AO38" s="422" t="str">
        <f>IF(AO37="","",VLOOKUP(AO37,'[1]シフト記号表（勤務時間帯）'!$C$6:$K$35,9,FALSE))</f>
        <v/>
      </c>
      <c r="AP38" s="422" t="str">
        <f>IF(AP37="","",VLOOKUP(AP37,'[1]シフト記号表（勤務時間帯）'!$C$6:$K$35,9,FALSE))</f>
        <v/>
      </c>
      <c r="AQ38" s="422" t="str">
        <f>IF(AQ37="","",VLOOKUP(AQ37,'[1]シフト記号表（勤務時間帯）'!$C$6:$K$35,9,FALSE))</f>
        <v/>
      </c>
      <c r="AR38" s="422" t="str">
        <f>IF(AR37="","",VLOOKUP(AR37,'[1]シフト記号表（勤務時間帯）'!$C$6:$K$35,9,FALSE))</f>
        <v/>
      </c>
      <c r="AS38" s="422" t="str">
        <f>IF(AS37="","",VLOOKUP(AS37,'[1]シフト記号表（勤務時間帯）'!$C$6:$K$35,9,FALSE))</f>
        <v/>
      </c>
      <c r="AT38" s="423" t="str">
        <f>IF(AT37="","",VLOOKUP(AT37,'[1]シフト記号表（勤務時間帯）'!$C$6:$K$35,9,FALSE))</f>
        <v/>
      </c>
      <c r="AU38" s="421" t="str">
        <f>IF(AU37="","",VLOOKUP(AU37,'[1]シフト記号表（勤務時間帯）'!$C$6:$K$35,9,FALSE))</f>
        <v/>
      </c>
      <c r="AV38" s="422" t="str">
        <f>IF(AV37="","",VLOOKUP(AV37,'[1]シフト記号表（勤務時間帯）'!$C$6:$K$35,9,FALSE))</f>
        <v/>
      </c>
      <c r="AW38" s="422" t="str">
        <f>IF(AW37="","",VLOOKUP(AW37,'[1]シフト記号表（勤務時間帯）'!$C$6:$K$35,9,FALSE))</f>
        <v/>
      </c>
      <c r="AX38" s="688">
        <f>IF($BB$3="４週",SUM(S38:AT38),IF($BB$3="暦月",SUM(S38:AW38),""))</f>
        <v>0</v>
      </c>
      <c r="AY38" s="689"/>
      <c r="AZ38" s="690">
        <f>IF($BB$3="４週",AX38/4,IF($BB$3="暦月",②勤務形態一覧表!AX38/(②勤務形態一覧表!$BB$8/7),""))</f>
        <v>0</v>
      </c>
      <c r="BA38" s="691"/>
      <c r="BB38" s="679"/>
      <c r="BC38" s="680"/>
      <c r="BD38" s="680"/>
      <c r="BE38" s="680"/>
      <c r="BF38" s="681"/>
    </row>
    <row r="39" spans="2:58" ht="20.25" customHeight="1">
      <c r="B39" s="699"/>
      <c r="C39" s="755"/>
      <c r="D39" s="756"/>
      <c r="E39" s="757"/>
      <c r="F39" s="420">
        <f>C37</f>
        <v>0</v>
      </c>
      <c r="G39" s="711"/>
      <c r="H39" s="715"/>
      <c r="I39" s="713"/>
      <c r="J39" s="713"/>
      <c r="K39" s="714"/>
      <c r="L39" s="722"/>
      <c r="M39" s="723"/>
      <c r="N39" s="723"/>
      <c r="O39" s="724"/>
      <c r="P39" s="692" t="s">
        <v>1283</v>
      </c>
      <c r="Q39" s="693"/>
      <c r="R39" s="694"/>
      <c r="S39" s="425" t="str">
        <f>IF(S37="","",VLOOKUP(S37,'[1]シフト記号表（勤務時間帯）'!$C$6:$U$35,19,FALSE))</f>
        <v/>
      </c>
      <c r="T39" s="426" t="str">
        <f>IF(T37="","",VLOOKUP(T37,'[1]シフト記号表（勤務時間帯）'!$C$6:$U$35,19,FALSE))</f>
        <v/>
      </c>
      <c r="U39" s="426" t="str">
        <f>IF(U37="","",VLOOKUP(U37,'[1]シフト記号表（勤務時間帯）'!$C$6:$U$35,19,FALSE))</f>
        <v/>
      </c>
      <c r="V39" s="426" t="str">
        <f>IF(V37="","",VLOOKUP(V37,'[1]シフト記号表（勤務時間帯）'!$C$6:$U$35,19,FALSE))</f>
        <v/>
      </c>
      <c r="W39" s="426" t="str">
        <f>IF(W37="","",VLOOKUP(W37,'[1]シフト記号表（勤務時間帯）'!$C$6:$U$35,19,FALSE))</f>
        <v/>
      </c>
      <c r="X39" s="426" t="str">
        <f>IF(X37="","",VLOOKUP(X37,'[1]シフト記号表（勤務時間帯）'!$C$6:$U$35,19,FALSE))</f>
        <v/>
      </c>
      <c r="Y39" s="427" t="str">
        <f>IF(Y37="","",VLOOKUP(Y37,'[1]シフト記号表（勤務時間帯）'!$C$6:$U$35,19,FALSE))</f>
        <v/>
      </c>
      <c r="Z39" s="425" t="str">
        <f>IF(Z37="","",VLOOKUP(Z37,'[1]シフト記号表（勤務時間帯）'!$C$6:$U$35,19,FALSE))</f>
        <v/>
      </c>
      <c r="AA39" s="426" t="str">
        <f>IF(AA37="","",VLOOKUP(AA37,'[1]シフト記号表（勤務時間帯）'!$C$6:$U$35,19,FALSE))</f>
        <v/>
      </c>
      <c r="AB39" s="426" t="str">
        <f>IF(AB37="","",VLOOKUP(AB37,'[1]シフト記号表（勤務時間帯）'!$C$6:$U$35,19,FALSE))</f>
        <v/>
      </c>
      <c r="AC39" s="426" t="str">
        <f>IF(AC37="","",VLOOKUP(AC37,'[1]シフト記号表（勤務時間帯）'!$C$6:$U$35,19,FALSE))</f>
        <v/>
      </c>
      <c r="AD39" s="426" t="str">
        <f>IF(AD37="","",VLOOKUP(AD37,'[1]シフト記号表（勤務時間帯）'!$C$6:$U$35,19,FALSE))</f>
        <v/>
      </c>
      <c r="AE39" s="426" t="str">
        <f>IF(AE37="","",VLOOKUP(AE37,'[1]シフト記号表（勤務時間帯）'!$C$6:$U$35,19,FALSE))</f>
        <v/>
      </c>
      <c r="AF39" s="427" t="str">
        <f>IF(AF37="","",VLOOKUP(AF37,'[1]シフト記号表（勤務時間帯）'!$C$6:$U$35,19,FALSE))</f>
        <v/>
      </c>
      <c r="AG39" s="425" t="str">
        <f>IF(AG37="","",VLOOKUP(AG37,'[1]シフト記号表（勤務時間帯）'!$C$6:$U$35,19,FALSE))</f>
        <v/>
      </c>
      <c r="AH39" s="426" t="str">
        <f>IF(AH37="","",VLOOKUP(AH37,'[1]シフト記号表（勤務時間帯）'!$C$6:$U$35,19,FALSE))</f>
        <v/>
      </c>
      <c r="AI39" s="426" t="str">
        <f>IF(AI37="","",VLOOKUP(AI37,'[1]シフト記号表（勤務時間帯）'!$C$6:$U$35,19,FALSE))</f>
        <v/>
      </c>
      <c r="AJ39" s="426" t="str">
        <f>IF(AJ37="","",VLOOKUP(AJ37,'[1]シフト記号表（勤務時間帯）'!$C$6:$U$35,19,FALSE))</f>
        <v/>
      </c>
      <c r="AK39" s="426" t="str">
        <f>IF(AK37="","",VLOOKUP(AK37,'[1]シフト記号表（勤務時間帯）'!$C$6:$U$35,19,FALSE))</f>
        <v/>
      </c>
      <c r="AL39" s="426" t="str">
        <f>IF(AL37="","",VLOOKUP(AL37,'[1]シフト記号表（勤務時間帯）'!$C$6:$U$35,19,FALSE))</f>
        <v/>
      </c>
      <c r="AM39" s="427" t="str">
        <f>IF(AM37="","",VLOOKUP(AM37,'[1]シフト記号表（勤務時間帯）'!$C$6:$U$35,19,FALSE))</f>
        <v/>
      </c>
      <c r="AN39" s="425" t="str">
        <f>IF(AN37="","",VLOOKUP(AN37,'[1]シフト記号表（勤務時間帯）'!$C$6:$U$35,19,FALSE))</f>
        <v/>
      </c>
      <c r="AO39" s="426" t="str">
        <f>IF(AO37="","",VLOOKUP(AO37,'[1]シフト記号表（勤務時間帯）'!$C$6:$U$35,19,FALSE))</f>
        <v/>
      </c>
      <c r="AP39" s="426" t="str">
        <f>IF(AP37="","",VLOOKUP(AP37,'[1]シフト記号表（勤務時間帯）'!$C$6:$U$35,19,FALSE))</f>
        <v/>
      </c>
      <c r="AQ39" s="426" t="str">
        <f>IF(AQ37="","",VLOOKUP(AQ37,'[1]シフト記号表（勤務時間帯）'!$C$6:$U$35,19,FALSE))</f>
        <v/>
      </c>
      <c r="AR39" s="426" t="str">
        <f>IF(AR37="","",VLOOKUP(AR37,'[1]シフト記号表（勤務時間帯）'!$C$6:$U$35,19,FALSE))</f>
        <v/>
      </c>
      <c r="AS39" s="426" t="str">
        <f>IF(AS37="","",VLOOKUP(AS37,'[1]シフト記号表（勤務時間帯）'!$C$6:$U$35,19,FALSE))</f>
        <v/>
      </c>
      <c r="AT39" s="427" t="str">
        <f>IF(AT37="","",VLOOKUP(AT37,'[1]シフト記号表（勤務時間帯）'!$C$6:$U$35,19,FALSE))</f>
        <v/>
      </c>
      <c r="AU39" s="425" t="str">
        <f>IF(AU37="","",VLOOKUP(AU37,'[1]シフト記号表（勤務時間帯）'!$C$6:$U$35,19,FALSE))</f>
        <v/>
      </c>
      <c r="AV39" s="426" t="str">
        <f>IF(AV37="","",VLOOKUP(AV37,'[1]シフト記号表（勤務時間帯）'!$C$6:$U$35,19,FALSE))</f>
        <v/>
      </c>
      <c r="AW39" s="426" t="str">
        <f>IF(AW37="","",VLOOKUP(AW37,'[1]シフト記号表（勤務時間帯）'!$C$6:$U$35,19,FALSE))</f>
        <v/>
      </c>
      <c r="AX39" s="695">
        <f>IF($BB$3="４週",SUM(S39:AT39),IF($BB$3="暦月",SUM(S39:AW39),""))</f>
        <v>0</v>
      </c>
      <c r="AY39" s="696"/>
      <c r="AZ39" s="697">
        <f>IF($BB$3="４週",AX39/4,IF($BB$3="暦月",②勤務形態一覧表!AX39/(②勤務形態一覧表!$BB$8/7),""))</f>
        <v>0</v>
      </c>
      <c r="BA39" s="698"/>
      <c r="BB39" s="682"/>
      <c r="BC39" s="683"/>
      <c r="BD39" s="683"/>
      <c r="BE39" s="683"/>
      <c r="BF39" s="684"/>
    </row>
    <row r="40" spans="2:58" ht="20.25" customHeight="1">
      <c r="B40" s="699">
        <f>B37+1</f>
        <v>7</v>
      </c>
      <c r="C40" s="749"/>
      <c r="D40" s="750"/>
      <c r="E40" s="751"/>
      <c r="F40" s="428"/>
      <c r="G40" s="709"/>
      <c r="H40" s="712"/>
      <c r="I40" s="713"/>
      <c r="J40" s="713"/>
      <c r="K40" s="714"/>
      <c r="L40" s="716"/>
      <c r="M40" s="717"/>
      <c r="N40" s="717"/>
      <c r="O40" s="718"/>
      <c r="P40" s="725" t="s">
        <v>1281</v>
      </c>
      <c r="Q40" s="726"/>
      <c r="R40" s="727"/>
      <c r="S40" s="417"/>
      <c r="T40" s="418"/>
      <c r="U40" s="418"/>
      <c r="V40" s="418"/>
      <c r="W40" s="418"/>
      <c r="X40" s="418"/>
      <c r="Y40" s="419"/>
      <c r="Z40" s="417"/>
      <c r="AA40" s="418"/>
      <c r="AB40" s="418"/>
      <c r="AC40" s="418"/>
      <c r="AD40" s="418"/>
      <c r="AE40" s="418"/>
      <c r="AF40" s="419"/>
      <c r="AG40" s="417"/>
      <c r="AH40" s="418"/>
      <c r="AI40" s="418"/>
      <c r="AJ40" s="418"/>
      <c r="AK40" s="418"/>
      <c r="AL40" s="418"/>
      <c r="AM40" s="419"/>
      <c r="AN40" s="417"/>
      <c r="AO40" s="418"/>
      <c r="AP40" s="418"/>
      <c r="AQ40" s="418"/>
      <c r="AR40" s="418"/>
      <c r="AS40" s="418"/>
      <c r="AT40" s="419"/>
      <c r="AU40" s="417"/>
      <c r="AV40" s="418"/>
      <c r="AW40" s="418"/>
      <c r="AX40" s="672"/>
      <c r="AY40" s="673"/>
      <c r="AZ40" s="674"/>
      <c r="BA40" s="675"/>
      <c r="BB40" s="676"/>
      <c r="BC40" s="677"/>
      <c r="BD40" s="677"/>
      <c r="BE40" s="677"/>
      <c r="BF40" s="678"/>
    </row>
    <row r="41" spans="2:58" ht="20.25" customHeight="1">
      <c r="B41" s="699"/>
      <c r="C41" s="752"/>
      <c r="D41" s="753"/>
      <c r="E41" s="754"/>
      <c r="F41" s="420"/>
      <c r="G41" s="710"/>
      <c r="H41" s="715"/>
      <c r="I41" s="713"/>
      <c r="J41" s="713"/>
      <c r="K41" s="714"/>
      <c r="L41" s="719"/>
      <c r="M41" s="720"/>
      <c r="N41" s="720"/>
      <c r="O41" s="721"/>
      <c r="P41" s="685" t="s">
        <v>1282</v>
      </c>
      <c r="Q41" s="686"/>
      <c r="R41" s="687"/>
      <c r="S41" s="421" t="str">
        <f>IF(S40="","",VLOOKUP(S40,'[1]シフト記号表（勤務時間帯）'!$C$6:$K$35,9,FALSE))</f>
        <v/>
      </c>
      <c r="T41" s="422" t="str">
        <f>IF(T40="","",VLOOKUP(T40,'[1]シフト記号表（勤務時間帯）'!$C$6:$K$35,9,FALSE))</f>
        <v/>
      </c>
      <c r="U41" s="422" t="str">
        <f>IF(U40="","",VLOOKUP(U40,'[1]シフト記号表（勤務時間帯）'!$C$6:$K$35,9,FALSE))</f>
        <v/>
      </c>
      <c r="V41" s="422" t="str">
        <f>IF(V40="","",VLOOKUP(V40,'[1]シフト記号表（勤務時間帯）'!$C$6:$K$35,9,FALSE))</f>
        <v/>
      </c>
      <c r="W41" s="422" t="str">
        <f>IF(W40="","",VLOOKUP(W40,'[1]シフト記号表（勤務時間帯）'!$C$6:$K$35,9,FALSE))</f>
        <v/>
      </c>
      <c r="X41" s="422" t="str">
        <f>IF(X40="","",VLOOKUP(X40,'[1]シフト記号表（勤務時間帯）'!$C$6:$K$35,9,FALSE))</f>
        <v/>
      </c>
      <c r="Y41" s="423" t="str">
        <f>IF(Y40="","",VLOOKUP(Y40,'[1]シフト記号表（勤務時間帯）'!$C$6:$K$35,9,FALSE))</f>
        <v/>
      </c>
      <c r="Z41" s="421" t="str">
        <f>IF(Z40="","",VLOOKUP(Z40,'[1]シフト記号表（勤務時間帯）'!$C$6:$K$35,9,FALSE))</f>
        <v/>
      </c>
      <c r="AA41" s="422" t="str">
        <f>IF(AA40="","",VLOOKUP(AA40,'[1]シフト記号表（勤務時間帯）'!$C$6:$K$35,9,FALSE))</f>
        <v/>
      </c>
      <c r="AB41" s="422" t="str">
        <f>IF(AB40="","",VLOOKUP(AB40,'[1]シフト記号表（勤務時間帯）'!$C$6:$K$35,9,FALSE))</f>
        <v/>
      </c>
      <c r="AC41" s="422" t="str">
        <f>IF(AC40="","",VLOOKUP(AC40,'[1]シフト記号表（勤務時間帯）'!$C$6:$K$35,9,FALSE))</f>
        <v/>
      </c>
      <c r="AD41" s="422" t="str">
        <f>IF(AD40="","",VLOOKUP(AD40,'[1]シフト記号表（勤務時間帯）'!$C$6:$K$35,9,FALSE))</f>
        <v/>
      </c>
      <c r="AE41" s="422" t="str">
        <f>IF(AE40="","",VLOOKUP(AE40,'[1]シフト記号表（勤務時間帯）'!$C$6:$K$35,9,FALSE))</f>
        <v/>
      </c>
      <c r="AF41" s="423" t="str">
        <f>IF(AF40="","",VLOOKUP(AF40,'[1]シフト記号表（勤務時間帯）'!$C$6:$K$35,9,FALSE))</f>
        <v/>
      </c>
      <c r="AG41" s="421" t="str">
        <f>IF(AG40="","",VLOOKUP(AG40,'[1]シフト記号表（勤務時間帯）'!$C$6:$K$35,9,FALSE))</f>
        <v/>
      </c>
      <c r="AH41" s="422" t="str">
        <f>IF(AH40="","",VLOOKUP(AH40,'[1]シフト記号表（勤務時間帯）'!$C$6:$K$35,9,FALSE))</f>
        <v/>
      </c>
      <c r="AI41" s="422" t="str">
        <f>IF(AI40="","",VLOOKUP(AI40,'[1]シフト記号表（勤務時間帯）'!$C$6:$K$35,9,FALSE))</f>
        <v/>
      </c>
      <c r="AJ41" s="422" t="str">
        <f>IF(AJ40="","",VLOOKUP(AJ40,'[1]シフト記号表（勤務時間帯）'!$C$6:$K$35,9,FALSE))</f>
        <v/>
      </c>
      <c r="AK41" s="422" t="str">
        <f>IF(AK40="","",VLOOKUP(AK40,'[1]シフト記号表（勤務時間帯）'!$C$6:$K$35,9,FALSE))</f>
        <v/>
      </c>
      <c r="AL41" s="422" t="str">
        <f>IF(AL40="","",VLOOKUP(AL40,'[1]シフト記号表（勤務時間帯）'!$C$6:$K$35,9,FALSE))</f>
        <v/>
      </c>
      <c r="AM41" s="423" t="str">
        <f>IF(AM40="","",VLOOKUP(AM40,'[1]シフト記号表（勤務時間帯）'!$C$6:$K$35,9,FALSE))</f>
        <v/>
      </c>
      <c r="AN41" s="421" t="str">
        <f>IF(AN40="","",VLOOKUP(AN40,'[1]シフト記号表（勤務時間帯）'!$C$6:$K$35,9,FALSE))</f>
        <v/>
      </c>
      <c r="AO41" s="422" t="str">
        <f>IF(AO40="","",VLOOKUP(AO40,'[1]シフト記号表（勤務時間帯）'!$C$6:$K$35,9,FALSE))</f>
        <v/>
      </c>
      <c r="AP41" s="422" t="str">
        <f>IF(AP40="","",VLOOKUP(AP40,'[1]シフト記号表（勤務時間帯）'!$C$6:$K$35,9,FALSE))</f>
        <v/>
      </c>
      <c r="AQ41" s="422" t="str">
        <f>IF(AQ40="","",VLOOKUP(AQ40,'[1]シフト記号表（勤務時間帯）'!$C$6:$K$35,9,FALSE))</f>
        <v/>
      </c>
      <c r="AR41" s="422" t="str">
        <f>IF(AR40="","",VLOOKUP(AR40,'[1]シフト記号表（勤務時間帯）'!$C$6:$K$35,9,FALSE))</f>
        <v/>
      </c>
      <c r="AS41" s="422" t="str">
        <f>IF(AS40="","",VLOOKUP(AS40,'[1]シフト記号表（勤務時間帯）'!$C$6:$K$35,9,FALSE))</f>
        <v/>
      </c>
      <c r="AT41" s="423" t="str">
        <f>IF(AT40="","",VLOOKUP(AT40,'[1]シフト記号表（勤務時間帯）'!$C$6:$K$35,9,FALSE))</f>
        <v/>
      </c>
      <c r="AU41" s="421" t="str">
        <f>IF(AU40="","",VLOOKUP(AU40,'[1]シフト記号表（勤務時間帯）'!$C$6:$K$35,9,FALSE))</f>
        <v/>
      </c>
      <c r="AV41" s="422" t="str">
        <f>IF(AV40="","",VLOOKUP(AV40,'[1]シフト記号表（勤務時間帯）'!$C$6:$K$35,9,FALSE))</f>
        <v/>
      </c>
      <c r="AW41" s="422" t="str">
        <f>IF(AW40="","",VLOOKUP(AW40,'[1]シフト記号表（勤務時間帯）'!$C$6:$K$35,9,FALSE))</f>
        <v/>
      </c>
      <c r="AX41" s="688">
        <f>IF($BB$3="４週",SUM(S41:AT41),IF($BB$3="暦月",SUM(S41:AW41),""))</f>
        <v>0</v>
      </c>
      <c r="AY41" s="689"/>
      <c r="AZ41" s="690">
        <f>IF($BB$3="４週",AX41/4,IF($BB$3="暦月",②勤務形態一覧表!AX41/(②勤務形態一覧表!$BB$8/7),""))</f>
        <v>0</v>
      </c>
      <c r="BA41" s="691"/>
      <c r="BB41" s="679"/>
      <c r="BC41" s="680"/>
      <c r="BD41" s="680"/>
      <c r="BE41" s="680"/>
      <c r="BF41" s="681"/>
    </row>
    <row r="42" spans="2:58" ht="20.25" customHeight="1">
      <c r="B42" s="699"/>
      <c r="C42" s="755"/>
      <c r="D42" s="756"/>
      <c r="E42" s="757"/>
      <c r="F42" s="420">
        <f>C40</f>
        <v>0</v>
      </c>
      <c r="G42" s="711"/>
      <c r="H42" s="715"/>
      <c r="I42" s="713"/>
      <c r="J42" s="713"/>
      <c r="K42" s="714"/>
      <c r="L42" s="722"/>
      <c r="M42" s="723"/>
      <c r="N42" s="723"/>
      <c r="O42" s="724"/>
      <c r="P42" s="692" t="s">
        <v>1283</v>
      </c>
      <c r="Q42" s="693"/>
      <c r="R42" s="694"/>
      <c r="S42" s="425" t="str">
        <f>IF(S40="","",VLOOKUP(S40,'[1]シフト記号表（勤務時間帯）'!$C$6:$U$35,19,FALSE))</f>
        <v/>
      </c>
      <c r="T42" s="426" t="str">
        <f>IF(T40="","",VLOOKUP(T40,'[1]シフト記号表（勤務時間帯）'!$C$6:$U$35,19,FALSE))</f>
        <v/>
      </c>
      <c r="U42" s="426" t="str">
        <f>IF(U40="","",VLOOKUP(U40,'[1]シフト記号表（勤務時間帯）'!$C$6:$U$35,19,FALSE))</f>
        <v/>
      </c>
      <c r="V42" s="426" t="str">
        <f>IF(V40="","",VLOOKUP(V40,'[1]シフト記号表（勤務時間帯）'!$C$6:$U$35,19,FALSE))</f>
        <v/>
      </c>
      <c r="W42" s="426" t="str">
        <f>IF(W40="","",VLOOKUP(W40,'[1]シフト記号表（勤務時間帯）'!$C$6:$U$35,19,FALSE))</f>
        <v/>
      </c>
      <c r="X42" s="426" t="str">
        <f>IF(X40="","",VLOOKUP(X40,'[1]シフト記号表（勤務時間帯）'!$C$6:$U$35,19,FALSE))</f>
        <v/>
      </c>
      <c r="Y42" s="427" t="str">
        <f>IF(Y40="","",VLOOKUP(Y40,'[1]シフト記号表（勤務時間帯）'!$C$6:$U$35,19,FALSE))</f>
        <v/>
      </c>
      <c r="Z42" s="425" t="str">
        <f>IF(Z40="","",VLOOKUP(Z40,'[1]シフト記号表（勤務時間帯）'!$C$6:$U$35,19,FALSE))</f>
        <v/>
      </c>
      <c r="AA42" s="426" t="str">
        <f>IF(AA40="","",VLOOKUP(AA40,'[1]シフト記号表（勤務時間帯）'!$C$6:$U$35,19,FALSE))</f>
        <v/>
      </c>
      <c r="AB42" s="426" t="str">
        <f>IF(AB40="","",VLOOKUP(AB40,'[1]シフト記号表（勤務時間帯）'!$C$6:$U$35,19,FALSE))</f>
        <v/>
      </c>
      <c r="AC42" s="426" t="str">
        <f>IF(AC40="","",VLOOKUP(AC40,'[1]シフト記号表（勤務時間帯）'!$C$6:$U$35,19,FALSE))</f>
        <v/>
      </c>
      <c r="AD42" s="426" t="str">
        <f>IF(AD40="","",VLOOKUP(AD40,'[1]シフト記号表（勤務時間帯）'!$C$6:$U$35,19,FALSE))</f>
        <v/>
      </c>
      <c r="AE42" s="426" t="str">
        <f>IF(AE40="","",VLOOKUP(AE40,'[1]シフト記号表（勤務時間帯）'!$C$6:$U$35,19,FALSE))</f>
        <v/>
      </c>
      <c r="AF42" s="427" t="str">
        <f>IF(AF40="","",VLOOKUP(AF40,'[1]シフト記号表（勤務時間帯）'!$C$6:$U$35,19,FALSE))</f>
        <v/>
      </c>
      <c r="AG42" s="425" t="str">
        <f>IF(AG40="","",VLOOKUP(AG40,'[1]シフト記号表（勤務時間帯）'!$C$6:$U$35,19,FALSE))</f>
        <v/>
      </c>
      <c r="AH42" s="426" t="str">
        <f>IF(AH40="","",VLOOKUP(AH40,'[1]シフト記号表（勤務時間帯）'!$C$6:$U$35,19,FALSE))</f>
        <v/>
      </c>
      <c r="AI42" s="426" t="str">
        <f>IF(AI40="","",VLOOKUP(AI40,'[1]シフト記号表（勤務時間帯）'!$C$6:$U$35,19,FALSE))</f>
        <v/>
      </c>
      <c r="AJ42" s="426" t="str">
        <f>IF(AJ40="","",VLOOKUP(AJ40,'[1]シフト記号表（勤務時間帯）'!$C$6:$U$35,19,FALSE))</f>
        <v/>
      </c>
      <c r="AK42" s="426" t="str">
        <f>IF(AK40="","",VLOOKUP(AK40,'[1]シフト記号表（勤務時間帯）'!$C$6:$U$35,19,FALSE))</f>
        <v/>
      </c>
      <c r="AL42" s="426" t="str">
        <f>IF(AL40="","",VLOOKUP(AL40,'[1]シフト記号表（勤務時間帯）'!$C$6:$U$35,19,FALSE))</f>
        <v/>
      </c>
      <c r="AM42" s="427" t="str">
        <f>IF(AM40="","",VLOOKUP(AM40,'[1]シフト記号表（勤務時間帯）'!$C$6:$U$35,19,FALSE))</f>
        <v/>
      </c>
      <c r="AN42" s="425" t="str">
        <f>IF(AN40="","",VLOOKUP(AN40,'[1]シフト記号表（勤務時間帯）'!$C$6:$U$35,19,FALSE))</f>
        <v/>
      </c>
      <c r="AO42" s="426" t="str">
        <f>IF(AO40="","",VLOOKUP(AO40,'[1]シフト記号表（勤務時間帯）'!$C$6:$U$35,19,FALSE))</f>
        <v/>
      </c>
      <c r="AP42" s="426" t="str">
        <f>IF(AP40="","",VLOOKUP(AP40,'[1]シフト記号表（勤務時間帯）'!$C$6:$U$35,19,FALSE))</f>
        <v/>
      </c>
      <c r="AQ42" s="426" t="str">
        <f>IF(AQ40="","",VLOOKUP(AQ40,'[1]シフト記号表（勤務時間帯）'!$C$6:$U$35,19,FALSE))</f>
        <v/>
      </c>
      <c r="AR42" s="426" t="str">
        <f>IF(AR40="","",VLOOKUP(AR40,'[1]シフト記号表（勤務時間帯）'!$C$6:$U$35,19,FALSE))</f>
        <v/>
      </c>
      <c r="AS42" s="426" t="str">
        <f>IF(AS40="","",VLOOKUP(AS40,'[1]シフト記号表（勤務時間帯）'!$C$6:$U$35,19,FALSE))</f>
        <v/>
      </c>
      <c r="AT42" s="427" t="str">
        <f>IF(AT40="","",VLOOKUP(AT40,'[1]シフト記号表（勤務時間帯）'!$C$6:$U$35,19,FALSE))</f>
        <v/>
      </c>
      <c r="AU42" s="425" t="str">
        <f>IF(AU40="","",VLOOKUP(AU40,'[1]シフト記号表（勤務時間帯）'!$C$6:$U$35,19,FALSE))</f>
        <v/>
      </c>
      <c r="AV42" s="426" t="str">
        <f>IF(AV40="","",VLOOKUP(AV40,'[1]シフト記号表（勤務時間帯）'!$C$6:$U$35,19,FALSE))</f>
        <v/>
      </c>
      <c r="AW42" s="426" t="str">
        <f>IF(AW40="","",VLOOKUP(AW40,'[1]シフト記号表（勤務時間帯）'!$C$6:$U$35,19,FALSE))</f>
        <v/>
      </c>
      <c r="AX42" s="695">
        <f>IF($BB$3="４週",SUM(S42:AT42),IF($BB$3="暦月",SUM(S42:AW42),""))</f>
        <v>0</v>
      </c>
      <c r="AY42" s="696"/>
      <c r="AZ42" s="697">
        <f>IF($BB$3="４週",AX42/4,IF($BB$3="暦月",②勤務形態一覧表!AX42/(②勤務形態一覧表!$BB$8/7),""))</f>
        <v>0</v>
      </c>
      <c r="BA42" s="698"/>
      <c r="BB42" s="682"/>
      <c r="BC42" s="683"/>
      <c r="BD42" s="683"/>
      <c r="BE42" s="683"/>
      <c r="BF42" s="684"/>
    </row>
    <row r="43" spans="2:58" ht="20.25" customHeight="1">
      <c r="B43" s="699">
        <f>B40+1</f>
        <v>8</v>
      </c>
      <c r="C43" s="749"/>
      <c r="D43" s="750"/>
      <c r="E43" s="751"/>
      <c r="F43" s="428"/>
      <c r="G43" s="709"/>
      <c r="H43" s="712"/>
      <c r="I43" s="713"/>
      <c r="J43" s="713"/>
      <c r="K43" s="714"/>
      <c r="L43" s="716"/>
      <c r="M43" s="717"/>
      <c r="N43" s="717"/>
      <c r="O43" s="718"/>
      <c r="P43" s="725" t="s">
        <v>1281</v>
      </c>
      <c r="Q43" s="726"/>
      <c r="R43" s="727"/>
      <c r="S43" s="417"/>
      <c r="T43" s="418"/>
      <c r="U43" s="418"/>
      <c r="V43" s="418"/>
      <c r="W43" s="418"/>
      <c r="X43" s="418"/>
      <c r="Y43" s="419"/>
      <c r="Z43" s="417"/>
      <c r="AA43" s="418"/>
      <c r="AB43" s="418"/>
      <c r="AC43" s="418"/>
      <c r="AD43" s="418"/>
      <c r="AE43" s="418"/>
      <c r="AF43" s="419"/>
      <c r="AG43" s="417"/>
      <c r="AH43" s="418"/>
      <c r="AI43" s="418"/>
      <c r="AJ43" s="418"/>
      <c r="AK43" s="418"/>
      <c r="AL43" s="418"/>
      <c r="AM43" s="419"/>
      <c r="AN43" s="417"/>
      <c r="AO43" s="418"/>
      <c r="AP43" s="418"/>
      <c r="AQ43" s="418"/>
      <c r="AR43" s="418"/>
      <c r="AS43" s="418"/>
      <c r="AT43" s="419"/>
      <c r="AU43" s="417"/>
      <c r="AV43" s="418"/>
      <c r="AW43" s="418"/>
      <c r="AX43" s="672"/>
      <c r="AY43" s="673"/>
      <c r="AZ43" s="674"/>
      <c r="BA43" s="675"/>
      <c r="BB43" s="676"/>
      <c r="BC43" s="677"/>
      <c r="BD43" s="677"/>
      <c r="BE43" s="677"/>
      <c r="BF43" s="678"/>
    </row>
    <row r="44" spans="2:58" ht="20.25" customHeight="1">
      <c r="B44" s="699"/>
      <c r="C44" s="752"/>
      <c r="D44" s="753"/>
      <c r="E44" s="754"/>
      <c r="F44" s="420"/>
      <c r="G44" s="710"/>
      <c r="H44" s="715"/>
      <c r="I44" s="713"/>
      <c r="J44" s="713"/>
      <c r="K44" s="714"/>
      <c r="L44" s="719"/>
      <c r="M44" s="720"/>
      <c r="N44" s="720"/>
      <c r="O44" s="721"/>
      <c r="P44" s="685" t="s">
        <v>1282</v>
      </c>
      <c r="Q44" s="686"/>
      <c r="R44" s="687"/>
      <c r="S44" s="421" t="str">
        <f>IF(S43="","",VLOOKUP(S43,'[1]シフト記号表（勤務時間帯）'!$C$6:$K$35,9,FALSE))</f>
        <v/>
      </c>
      <c r="T44" s="422" t="str">
        <f>IF(T43="","",VLOOKUP(T43,'[1]シフト記号表（勤務時間帯）'!$C$6:$K$35,9,FALSE))</f>
        <v/>
      </c>
      <c r="U44" s="422" t="str">
        <f>IF(U43="","",VLOOKUP(U43,'[1]シフト記号表（勤務時間帯）'!$C$6:$K$35,9,FALSE))</f>
        <v/>
      </c>
      <c r="V44" s="422" t="str">
        <f>IF(V43="","",VLOOKUP(V43,'[1]シフト記号表（勤務時間帯）'!$C$6:$K$35,9,FALSE))</f>
        <v/>
      </c>
      <c r="W44" s="422" t="str">
        <f>IF(W43="","",VLOOKUP(W43,'[1]シフト記号表（勤務時間帯）'!$C$6:$K$35,9,FALSE))</f>
        <v/>
      </c>
      <c r="X44" s="422" t="str">
        <f>IF(X43="","",VLOOKUP(X43,'[1]シフト記号表（勤務時間帯）'!$C$6:$K$35,9,FALSE))</f>
        <v/>
      </c>
      <c r="Y44" s="423" t="str">
        <f>IF(Y43="","",VLOOKUP(Y43,'[1]シフト記号表（勤務時間帯）'!$C$6:$K$35,9,FALSE))</f>
        <v/>
      </c>
      <c r="Z44" s="421" t="str">
        <f>IF(Z43="","",VLOOKUP(Z43,'[1]シフト記号表（勤務時間帯）'!$C$6:$K$35,9,FALSE))</f>
        <v/>
      </c>
      <c r="AA44" s="422" t="str">
        <f>IF(AA43="","",VLOOKUP(AA43,'[1]シフト記号表（勤務時間帯）'!$C$6:$K$35,9,FALSE))</f>
        <v/>
      </c>
      <c r="AB44" s="422" t="str">
        <f>IF(AB43="","",VLOOKUP(AB43,'[1]シフト記号表（勤務時間帯）'!$C$6:$K$35,9,FALSE))</f>
        <v/>
      </c>
      <c r="AC44" s="422" t="str">
        <f>IF(AC43="","",VLOOKUP(AC43,'[1]シフト記号表（勤務時間帯）'!$C$6:$K$35,9,FALSE))</f>
        <v/>
      </c>
      <c r="AD44" s="422" t="str">
        <f>IF(AD43="","",VLOOKUP(AD43,'[1]シフト記号表（勤務時間帯）'!$C$6:$K$35,9,FALSE))</f>
        <v/>
      </c>
      <c r="AE44" s="422" t="str">
        <f>IF(AE43="","",VLOOKUP(AE43,'[1]シフト記号表（勤務時間帯）'!$C$6:$K$35,9,FALSE))</f>
        <v/>
      </c>
      <c r="AF44" s="423" t="str">
        <f>IF(AF43="","",VLOOKUP(AF43,'[1]シフト記号表（勤務時間帯）'!$C$6:$K$35,9,FALSE))</f>
        <v/>
      </c>
      <c r="AG44" s="421" t="str">
        <f>IF(AG43="","",VLOOKUP(AG43,'[1]シフト記号表（勤務時間帯）'!$C$6:$K$35,9,FALSE))</f>
        <v/>
      </c>
      <c r="AH44" s="422" t="str">
        <f>IF(AH43="","",VLOOKUP(AH43,'[1]シフト記号表（勤務時間帯）'!$C$6:$K$35,9,FALSE))</f>
        <v/>
      </c>
      <c r="AI44" s="422" t="str">
        <f>IF(AI43="","",VLOOKUP(AI43,'[1]シフト記号表（勤務時間帯）'!$C$6:$K$35,9,FALSE))</f>
        <v/>
      </c>
      <c r="AJ44" s="422" t="str">
        <f>IF(AJ43="","",VLOOKUP(AJ43,'[1]シフト記号表（勤務時間帯）'!$C$6:$K$35,9,FALSE))</f>
        <v/>
      </c>
      <c r="AK44" s="422" t="str">
        <f>IF(AK43="","",VLOOKUP(AK43,'[1]シフト記号表（勤務時間帯）'!$C$6:$K$35,9,FALSE))</f>
        <v/>
      </c>
      <c r="AL44" s="422" t="str">
        <f>IF(AL43="","",VLOOKUP(AL43,'[1]シフト記号表（勤務時間帯）'!$C$6:$K$35,9,FALSE))</f>
        <v/>
      </c>
      <c r="AM44" s="423" t="str">
        <f>IF(AM43="","",VLOOKUP(AM43,'[1]シフト記号表（勤務時間帯）'!$C$6:$K$35,9,FALSE))</f>
        <v/>
      </c>
      <c r="AN44" s="421" t="str">
        <f>IF(AN43="","",VLOOKUP(AN43,'[1]シフト記号表（勤務時間帯）'!$C$6:$K$35,9,FALSE))</f>
        <v/>
      </c>
      <c r="AO44" s="422" t="str">
        <f>IF(AO43="","",VLOOKUP(AO43,'[1]シフト記号表（勤務時間帯）'!$C$6:$K$35,9,FALSE))</f>
        <v/>
      </c>
      <c r="AP44" s="422" t="str">
        <f>IF(AP43="","",VLOOKUP(AP43,'[1]シフト記号表（勤務時間帯）'!$C$6:$K$35,9,FALSE))</f>
        <v/>
      </c>
      <c r="AQ44" s="422" t="str">
        <f>IF(AQ43="","",VLOOKUP(AQ43,'[1]シフト記号表（勤務時間帯）'!$C$6:$K$35,9,FALSE))</f>
        <v/>
      </c>
      <c r="AR44" s="422" t="str">
        <f>IF(AR43="","",VLOOKUP(AR43,'[1]シフト記号表（勤務時間帯）'!$C$6:$K$35,9,FALSE))</f>
        <v/>
      </c>
      <c r="AS44" s="422" t="str">
        <f>IF(AS43="","",VLOOKUP(AS43,'[1]シフト記号表（勤務時間帯）'!$C$6:$K$35,9,FALSE))</f>
        <v/>
      </c>
      <c r="AT44" s="423" t="str">
        <f>IF(AT43="","",VLOOKUP(AT43,'[1]シフト記号表（勤務時間帯）'!$C$6:$K$35,9,FALSE))</f>
        <v/>
      </c>
      <c r="AU44" s="421" t="str">
        <f>IF(AU43="","",VLOOKUP(AU43,'[1]シフト記号表（勤務時間帯）'!$C$6:$K$35,9,FALSE))</f>
        <v/>
      </c>
      <c r="AV44" s="422" t="str">
        <f>IF(AV43="","",VLOOKUP(AV43,'[1]シフト記号表（勤務時間帯）'!$C$6:$K$35,9,FALSE))</f>
        <v/>
      </c>
      <c r="AW44" s="422" t="str">
        <f>IF(AW43="","",VLOOKUP(AW43,'[1]シフト記号表（勤務時間帯）'!$C$6:$K$35,9,FALSE))</f>
        <v/>
      </c>
      <c r="AX44" s="688">
        <f>IF($BB$3="４週",SUM(S44:AT44),IF($BB$3="暦月",SUM(S44:AW44),""))</f>
        <v>0</v>
      </c>
      <c r="AY44" s="689"/>
      <c r="AZ44" s="690">
        <f>IF($BB$3="４週",AX44/4,IF($BB$3="暦月",②勤務形態一覧表!AX44/(②勤務形態一覧表!$BB$8/7),""))</f>
        <v>0</v>
      </c>
      <c r="BA44" s="691"/>
      <c r="BB44" s="679"/>
      <c r="BC44" s="680"/>
      <c r="BD44" s="680"/>
      <c r="BE44" s="680"/>
      <c r="BF44" s="681"/>
    </row>
    <row r="45" spans="2:58" ht="20.25" customHeight="1">
      <c r="B45" s="699"/>
      <c r="C45" s="755"/>
      <c r="D45" s="756"/>
      <c r="E45" s="757"/>
      <c r="F45" s="420">
        <f>C43</f>
        <v>0</v>
      </c>
      <c r="G45" s="711"/>
      <c r="H45" s="715"/>
      <c r="I45" s="713"/>
      <c r="J45" s="713"/>
      <c r="K45" s="714"/>
      <c r="L45" s="722"/>
      <c r="M45" s="723"/>
      <c r="N45" s="723"/>
      <c r="O45" s="724"/>
      <c r="P45" s="692" t="s">
        <v>1283</v>
      </c>
      <c r="Q45" s="693"/>
      <c r="R45" s="694"/>
      <c r="S45" s="425" t="str">
        <f>IF(S43="","",VLOOKUP(S43,'[1]シフト記号表（勤務時間帯）'!$C$6:$U$35,19,FALSE))</f>
        <v/>
      </c>
      <c r="T45" s="426" t="str">
        <f>IF(T43="","",VLOOKUP(T43,'[1]シフト記号表（勤務時間帯）'!$C$6:$U$35,19,FALSE))</f>
        <v/>
      </c>
      <c r="U45" s="426" t="str">
        <f>IF(U43="","",VLOOKUP(U43,'[1]シフト記号表（勤務時間帯）'!$C$6:$U$35,19,FALSE))</f>
        <v/>
      </c>
      <c r="V45" s="426" t="str">
        <f>IF(V43="","",VLOOKUP(V43,'[1]シフト記号表（勤務時間帯）'!$C$6:$U$35,19,FALSE))</f>
        <v/>
      </c>
      <c r="W45" s="426" t="str">
        <f>IF(W43="","",VLOOKUP(W43,'[1]シフト記号表（勤務時間帯）'!$C$6:$U$35,19,FALSE))</f>
        <v/>
      </c>
      <c r="X45" s="426" t="str">
        <f>IF(X43="","",VLOOKUP(X43,'[1]シフト記号表（勤務時間帯）'!$C$6:$U$35,19,FALSE))</f>
        <v/>
      </c>
      <c r="Y45" s="427" t="str">
        <f>IF(Y43="","",VLOOKUP(Y43,'[1]シフト記号表（勤務時間帯）'!$C$6:$U$35,19,FALSE))</f>
        <v/>
      </c>
      <c r="Z45" s="425" t="str">
        <f>IF(Z43="","",VLOOKUP(Z43,'[1]シフト記号表（勤務時間帯）'!$C$6:$U$35,19,FALSE))</f>
        <v/>
      </c>
      <c r="AA45" s="426" t="str">
        <f>IF(AA43="","",VLOOKUP(AA43,'[1]シフト記号表（勤務時間帯）'!$C$6:$U$35,19,FALSE))</f>
        <v/>
      </c>
      <c r="AB45" s="426" t="str">
        <f>IF(AB43="","",VLOOKUP(AB43,'[1]シフト記号表（勤務時間帯）'!$C$6:$U$35,19,FALSE))</f>
        <v/>
      </c>
      <c r="AC45" s="426" t="str">
        <f>IF(AC43="","",VLOOKUP(AC43,'[1]シフト記号表（勤務時間帯）'!$C$6:$U$35,19,FALSE))</f>
        <v/>
      </c>
      <c r="AD45" s="426" t="str">
        <f>IF(AD43="","",VLOOKUP(AD43,'[1]シフト記号表（勤務時間帯）'!$C$6:$U$35,19,FALSE))</f>
        <v/>
      </c>
      <c r="AE45" s="426" t="str">
        <f>IF(AE43="","",VLOOKUP(AE43,'[1]シフト記号表（勤務時間帯）'!$C$6:$U$35,19,FALSE))</f>
        <v/>
      </c>
      <c r="AF45" s="427" t="str">
        <f>IF(AF43="","",VLOOKUP(AF43,'[1]シフト記号表（勤務時間帯）'!$C$6:$U$35,19,FALSE))</f>
        <v/>
      </c>
      <c r="AG45" s="425" t="str">
        <f>IF(AG43="","",VLOOKUP(AG43,'[1]シフト記号表（勤務時間帯）'!$C$6:$U$35,19,FALSE))</f>
        <v/>
      </c>
      <c r="AH45" s="426" t="str">
        <f>IF(AH43="","",VLOOKUP(AH43,'[1]シフト記号表（勤務時間帯）'!$C$6:$U$35,19,FALSE))</f>
        <v/>
      </c>
      <c r="AI45" s="426" t="str">
        <f>IF(AI43="","",VLOOKUP(AI43,'[1]シフト記号表（勤務時間帯）'!$C$6:$U$35,19,FALSE))</f>
        <v/>
      </c>
      <c r="AJ45" s="426" t="str">
        <f>IF(AJ43="","",VLOOKUP(AJ43,'[1]シフト記号表（勤務時間帯）'!$C$6:$U$35,19,FALSE))</f>
        <v/>
      </c>
      <c r="AK45" s="426" t="str">
        <f>IF(AK43="","",VLOOKUP(AK43,'[1]シフト記号表（勤務時間帯）'!$C$6:$U$35,19,FALSE))</f>
        <v/>
      </c>
      <c r="AL45" s="426" t="str">
        <f>IF(AL43="","",VLOOKUP(AL43,'[1]シフト記号表（勤務時間帯）'!$C$6:$U$35,19,FALSE))</f>
        <v/>
      </c>
      <c r="AM45" s="427" t="str">
        <f>IF(AM43="","",VLOOKUP(AM43,'[1]シフト記号表（勤務時間帯）'!$C$6:$U$35,19,FALSE))</f>
        <v/>
      </c>
      <c r="AN45" s="425" t="str">
        <f>IF(AN43="","",VLOOKUP(AN43,'[1]シフト記号表（勤務時間帯）'!$C$6:$U$35,19,FALSE))</f>
        <v/>
      </c>
      <c r="AO45" s="426" t="str">
        <f>IF(AO43="","",VLOOKUP(AO43,'[1]シフト記号表（勤務時間帯）'!$C$6:$U$35,19,FALSE))</f>
        <v/>
      </c>
      <c r="AP45" s="426" t="str">
        <f>IF(AP43="","",VLOOKUP(AP43,'[1]シフト記号表（勤務時間帯）'!$C$6:$U$35,19,FALSE))</f>
        <v/>
      </c>
      <c r="AQ45" s="426" t="str">
        <f>IF(AQ43="","",VLOOKUP(AQ43,'[1]シフト記号表（勤務時間帯）'!$C$6:$U$35,19,FALSE))</f>
        <v/>
      </c>
      <c r="AR45" s="426" t="str">
        <f>IF(AR43="","",VLOOKUP(AR43,'[1]シフト記号表（勤務時間帯）'!$C$6:$U$35,19,FALSE))</f>
        <v/>
      </c>
      <c r="AS45" s="426" t="str">
        <f>IF(AS43="","",VLOOKUP(AS43,'[1]シフト記号表（勤務時間帯）'!$C$6:$U$35,19,FALSE))</f>
        <v/>
      </c>
      <c r="AT45" s="427" t="str">
        <f>IF(AT43="","",VLOOKUP(AT43,'[1]シフト記号表（勤務時間帯）'!$C$6:$U$35,19,FALSE))</f>
        <v/>
      </c>
      <c r="AU45" s="425" t="str">
        <f>IF(AU43="","",VLOOKUP(AU43,'[1]シフト記号表（勤務時間帯）'!$C$6:$U$35,19,FALSE))</f>
        <v/>
      </c>
      <c r="AV45" s="426" t="str">
        <f>IF(AV43="","",VLOOKUP(AV43,'[1]シフト記号表（勤務時間帯）'!$C$6:$U$35,19,FALSE))</f>
        <v/>
      </c>
      <c r="AW45" s="426" t="str">
        <f>IF(AW43="","",VLOOKUP(AW43,'[1]シフト記号表（勤務時間帯）'!$C$6:$U$35,19,FALSE))</f>
        <v/>
      </c>
      <c r="AX45" s="695">
        <f>IF($BB$3="４週",SUM(S45:AT45),IF($BB$3="暦月",SUM(S45:AW45),""))</f>
        <v>0</v>
      </c>
      <c r="AY45" s="696"/>
      <c r="AZ45" s="697">
        <f>IF($BB$3="４週",AX45/4,IF($BB$3="暦月",②勤務形態一覧表!AX45/(②勤務形態一覧表!$BB$8/7),""))</f>
        <v>0</v>
      </c>
      <c r="BA45" s="698"/>
      <c r="BB45" s="682"/>
      <c r="BC45" s="683"/>
      <c r="BD45" s="683"/>
      <c r="BE45" s="683"/>
      <c r="BF45" s="684"/>
    </row>
    <row r="46" spans="2:58" ht="20.25" customHeight="1">
      <c r="B46" s="699">
        <f>B43+1</f>
        <v>9</v>
      </c>
      <c r="C46" s="749"/>
      <c r="D46" s="750"/>
      <c r="E46" s="751"/>
      <c r="F46" s="428"/>
      <c r="G46" s="709"/>
      <c r="H46" s="712"/>
      <c r="I46" s="713"/>
      <c r="J46" s="713"/>
      <c r="K46" s="714"/>
      <c r="L46" s="716"/>
      <c r="M46" s="717"/>
      <c r="N46" s="717"/>
      <c r="O46" s="718"/>
      <c r="P46" s="725" t="s">
        <v>1281</v>
      </c>
      <c r="Q46" s="726"/>
      <c r="R46" s="727"/>
      <c r="S46" s="417"/>
      <c r="T46" s="418"/>
      <c r="U46" s="418"/>
      <c r="V46" s="418"/>
      <c r="W46" s="418"/>
      <c r="X46" s="418"/>
      <c r="Y46" s="419"/>
      <c r="Z46" s="417"/>
      <c r="AA46" s="418"/>
      <c r="AB46" s="418"/>
      <c r="AC46" s="418"/>
      <c r="AD46" s="418"/>
      <c r="AE46" s="418"/>
      <c r="AF46" s="419"/>
      <c r="AG46" s="417"/>
      <c r="AH46" s="418"/>
      <c r="AI46" s="418"/>
      <c r="AJ46" s="418"/>
      <c r="AK46" s="418"/>
      <c r="AL46" s="418"/>
      <c r="AM46" s="419"/>
      <c r="AN46" s="417"/>
      <c r="AO46" s="418"/>
      <c r="AP46" s="418"/>
      <c r="AQ46" s="418"/>
      <c r="AR46" s="418"/>
      <c r="AS46" s="418"/>
      <c r="AT46" s="419"/>
      <c r="AU46" s="417"/>
      <c r="AV46" s="418"/>
      <c r="AW46" s="418"/>
      <c r="AX46" s="672"/>
      <c r="AY46" s="673"/>
      <c r="AZ46" s="674"/>
      <c r="BA46" s="675"/>
      <c r="BB46" s="676"/>
      <c r="BC46" s="677"/>
      <c r="BD46" s="677"/>
      <c r="BE46" s="677"/>
      <c r="BF46" s="678"/>
    </row>
    <row r="47" spans="2:58" ht="20.25" customHeight="1">
      <c r="B47" s="699"/>
      <c r="C47" s="752"/>
      <c r="D47" s="753"/>
      <c r="E47" s="754"/>
      <c r="F47" s="420"/>
      <c r="G47" s="710"/>
      <c r="H47" s="715"/>
      <c r="I47" s="713"/>
      <c r="J47" s="713"/>
      <c r="K47" s="714"/>
      <c r="L47" s="719"/>
      <c r="M47" s="720"/>
      <c r="N47" s="720"/>
      <c r="O47" s="721"/>
      <c r="P47" s="685" t="s">
        <v>1282</v>
      </c>
      <c r="Q47" s="686"/>
      <c r="R47" s="687"/>
      <c r="S47" s="421" t="str">
        <f>IF(S46="","",VLOOKUP(S46,'[1]シフト記号表（勤務時間帯）'!$C$6:$K$35,9,FALSE))</f>
        <v/>
      </c>
      <c r="T47" s="422" t="str">
        <f>IF(T46="","",VLOOKUP(T46,'[1]シフト記号表（勤務時間帯）'!$C$6:$K$35,9,FALSE))</f>
        <v/>
      </c>
      <c r="U47" s="422" t="str">
        <f>IF(U46="","",VLOOKUP(U46,'[1]シフト記号表（勤務時間帯）'!$C$6:$K$35,9,FALSE))</f>
        <v/>
      </c>
      <c r="V47" s="422" t="str">
        <f>IF(V46="","",VLOOKUP(V46,'[1]シフト記号表（勤務時間帯）'!$C$6:$K$35,9,FALSE))</f>
        <v/>
      </c>
      <c r="W47" s="422" t="str">
        <f>IF(W46="","",VLOOKUP(W46,'[1]シフト記号表（勤務時間帯）'!$C$6:$K$35,9,FALSE))</f>
        <v/>
      </c>
      <c r="X47" s="422" t="str">
        <f>IF(X46="","",VLOOKUP(X46,'[1]シフト記号表（勤務時間帯）'!$C$6:$K$35,9,FALSE))</f>
        <v/>
      </c>
      <c r="Y47" s="423" t="str">
        <f>IF(Y46="","",VLOOKUP(Y46,'[1]シフト記号表（勤務時間帯）'!$C$6:$K$35,9,FALSE))</f>
        <v/>
      </c>
      <c r="Z47" s="421" t="str">
        <f>IF(Z46="","",VLOOKUP(Z46,'[1]シフト記号表（勤務時間帯）'!$C$6:$K$35,9,FALSE))</f>
        <v/>
      </c>
      <c r="AA47" s="422" t="str">
        <f>IF(AA46="","",VLOOKUP(AA46,'[1]シフト記号表（勤務時間帯）'!$C$6:$K$35,9,FALSE))</f>
        <v/>
      </c>
      <c r="AB47" s="422" t="str">
        <f>IF(AB46="","",VLOOKUP(AB46,'[1]シフト記号表（勤務時間帯）'!$C$6:$K$35,9,FALSE))</f>
        <v/>
      </c>
      <c r="AC47" s="422" t="str">
        <f>IF(AC46="","",VLOOKUP(AC46,'[1]シフト記号表（勤務時間帯）'!$C$6:$K$35,9,FALSE))</f>
        <v/>
      </c>
      <c r="AD47" s="422" t="str">
        <f>IF(AD46="","",VLOOKUP(AD46,'[1]シフト記号表（勤務時間帯）'!$C$6:$K$35,9,FALSE))</f>
        <v/>
      </c>
      <c r="AE47" s="422" t="str">
        <f>IF(AE46="","",VLOOKUP(AE46,'[1]シフト記号表（勤務時間帯）'!$C$6:$K$35,9,FALSE))</f>
        <v/>
      </c>
      <c r="AF47" s="423" t="str">
        <f>IF(AF46="","",VLOOKUP(AF46,'[1]シフト記号表（勤務時間帯）'!$C$6:$K$35,9,FALSE))</f>
        <v/>
      </c>
      <c r="AG47" s="421" t="str">
        <f>IF(AG46="","",VLOOKUP(AG46,'[1]シフト記号表（勤務時間帯）'!$C$6:$K$35,9,FALSE))</f>
        <v/>
      </c>
      <c r="AH47" s="422" t="str">
        <f>IF(AH46="","",VLOOKUP(AH46,'[1]シフト記号表（勤務時間帯）'!$C$6:$K$35,9,FALSE))</f>
        <v/>
      </c>
      <c r="AI47" s="422" t="str">
        <f>IF(AI46="","",VLOOKUP(AI46,'[1]シフト記号表（勤務時間帯）'!$C$6:$K$35,9,FALSE))</f>
        <v/>
      </c>
      <c r="AJ47" s="422" t="str">
        <f>IF(AJ46="","",VLOOKUP(AJ46,'[1]シフト記号表（勤務時間帯）'!$C$6:$K$35,9,FALSE))</f>
        <v/>
      </c>
      <c r="AK47" s="422" t="str">
        <f>IF(AK46="","",VLOOKUP(AK46,'[1]シフト記号表（勤務時間帯）'!$C$6:$K$35,9,FALSE))</f>
        <v/>
      </c>
      <c r="AL47" s="422" t="str">
        <f>IF(AL46="","",VLOOKUP(AL46,'[1]シフト記号表（勤務時間帯）'!$C$6:$K$35,9,FALSE))</f>
        <v/>
      </c>
      <c r="AM47" s="423" t="str">
        <f>IF(AM46="","",VLOOKUP(AM46,'[1]シフト記号表（勤務時間帯）'!$C$6:$K$35,9,FALSE))</f>
        <v/>
      </c>
      <c r="AN47" s="421" t="str">
        <f>IF(AN46="","",VLOOKUP(AN46,'[1]シフト記号表（勤務時間帯）'!$C$6:$K$35,9,FALSE))</f>
        <v/>
      </c>
      <c r="AO47" s="422" t="str">
        <f>IF(AO46="","",VLOOKUP(AO46,'[1]シフト記号表（勤務時間帯）'!$C$6:$K$35,9,FALSE))</f>
        <v/>
      </c>
      <c r="AP47" s="422" t="str">
        <f>IF(AP46="","",VLOOKUP(AP46,'[1]シフト記号表（勤務時間帯）'!$C$6:$K$35,9,FALSE))</f>
        <v/>
      </c>
      <c r="AQ47" s="422" t="str">
        <f>IF(AQ46="","",VLOOKUP(AQ46,'[1]シフト記号表（勤務時間帯）'!$C$6:$K$35,9,FALSE))</f>
        <v/>
      </c>
      <c r="AR47" s="422" t="str">
        <f>IF(AR46="","",VLOOKUP(AR46,'[1]シフト記号表（勤務時間帯）'!$C$6:$K$35,9,FALSE))</f>
        <v/>
      </c>
      <c r="AS47" s="422" t="str">
        <f>IF(AS46="","",VLOOKUP(AS46,'[1]シフト記号表（勤務時間帯）'!$C$6:$K$35,9,FALSE))</f>
        <v/>
      </c>
      <c r="AT47" s="423" t="str">
        <f>IF(AT46="","",VLOOKUP(AT46,'[1]シフト記号表（勤務時間帯）'!$C$6:$K$35,9,FALSE))</f>
        <v/>
      </c>
      <c r="AU47" s="421" t="str">
        <f>IF(AU46="","",VLOOKUP(AU46,'[1]シフト記号表（勤務時間帯）'!$C$6:$K$35,9,FALSE))</f>
        <v/>
      </c>
      <c r="AV47" s="422" t="str">
        <f>IF(AV46="","",VLOOKUP(AV46,'[1]シフト記号表（勤務時間帯）'!$C$6:$K$35,9,FALSE))</f>
        <v/>
      </c>
      <c r="AW47" s="422" t="str">
        <f>IF(AW46="","",VLOOKUP(AW46,'[1]シフト記号表（勤務時間帯）'!$C$6:$K$35,9,FALSE))</f>
        <v/>
      </c>
      <c r="AX47" s="688">
        <f>IF($BB$3="４週",SUM(S47:AT47),IF($BB$3="暦月",SUM(S47:AW47),""))</f>
        <v>0</v>
      </c>
      <c r="AY47" s="689"/>
      <c r="AZ47" s="690">
        <f>IF($BB$3="４週",AX47/4,IF($BB$3="暦月",②勤務形態一覧表!AX47/(②勤務形態一覧表!$BB$8/7),""))</f>
        <v>0</v>
      </c>
      <c r="BA47" s="691"/>
      <c r="BB47" s="679"/>
      <c r="BC47" s="680"/>
      <c r="BD47" s="680"/>
      <c r="BE47" s="680"/>
      <c r="BF47" s="681"/>
    </row>
    <row r="48" spans="2:58" ht="20.25" customHeight="1">
      <c r="B48" s="699"/>
      <c r="C48" s="755"/>
      <c r="D48" s="756"/>
      <c r="E48" s="757"/>
      <c r="F48" s="420">
        <f>C46</f>
        <v>0</v>
      </c>
      <c r="G48" s="711"/>
      <c r="H48" s="715"/>
      <c r="I48" s="713"/>
      <c r="J48" s="713"/>
      <c r="K48" s="714"/>
      <c r="L48" s="722"/>
      <c r="M48" s="723"/>
      <c r="N48" s="723"/>
      <c r="O48" s="724"/>
      <c r="P48" s="692" t="s">
        <v>1283</v>
      </c>
      <c r="Q48" s="693"/>
      <c r="R48" s="694"/>
      <c r="S48" s="425" t="str">
        <f>IF(S46="","",VLOOKUP(S46,'[1]シフト記号表（勤務時間帯）'!$C$6:$U$35,19,FALSE))</f>
        <v/>
      </c>
      <c r="T48" s="426" t="str">
        <f>IF(T46="","",VLOOKUP(T46,'[1]シフト記号表（勤務時間帯）'!$C$6:$U$35,19,FALSE))</f>
        <v/>
      </c>
      <c r="U48" s="426" t="str">
        <f>IF(U46="","",VLOOKUP(U46,'[1]シフト記号表（勤務時間帯）'!$C$6:$U$35,19,FALSE))</f>
        <v/>
      </c>
      <c r="V48" s="426" t="str">
        <f>IF(V46="","",VLOOKUP(V46,'[1]シフト記号表（勤務時間帯）'!$C$6:$U$35,19,FALSE))</f>
        <v/>
      </c>
      <c r="W48" s="426" t="str">
        <f>IF(W46="","",VLOOKUP(W46,'[1]シフト記号表（勤務時間帯）'!$C$6:$U$35,19,FALSE))</f>
        <v/>
      </c>
      <c r="X48" s="426" t="str">
        <f>IF(X46="","",VLOOKUP(X46,'[1]シフト記号表（勤務時間帯）'!$C$6:$U$35,19,FALSE))</f>
        <v/>
      </c>
      <c r="Y48" s="427" t="str">
        <f>IF(Y46="","",VLOOKUP(Y46,'[1]シフト記号表（勤務時間帯）'!$C$6:$U$35,19,FALSE))</f>
        <v/>
      </c>
      <c r="Z48" s="425" t="str">
        <f>IF(Z46="","",VLOOKUP(Z46,'[1]シフト記号表（勤務時間帯）'!$C$6:$U$35,19,FALSE))</f>
        <v/>
      </c>
      <c r="AA48" s="426" t="str">
        <f>IF(AA46="","",VLOOKUP(AA46,'[1]シフト記号表（勤務時間帯）'!$C$6:$U$35,19,FALSE))</f>
        <v/>
      </c>
      <c r="AB48" s="426" t="str">
        <f>IF(AB46="","",VLOOKUP(AB46,'[1]シフト記号表（勤務時間帯）'!$C$6:$U$35,19,FALSE))</f>
        <v/>
      </c>
      <c r="AC48" s="426" t="str">
        <f>IF(AC46="","",VLOOKUP(AC46,'[1]シフト記号表（勤務時間帯）'!$C$6:$U$35,19,FALSE))</f>
        <v/>
      </c>
      <c r="AD48" s="426" t="str">
        <f>IF(AD46="","",VLOOKUP(AD46,'[1]シフト記号表（勤務時間帯）'!$C$6:$U$35,19,FALSE))</f>
        <v/>
      </c>
      <c r="AE48" s="426" t="str">
        <f>IF(AE46="","",VLOOKUP(AE46,'[1]シフト記号表（勤務時間帯）'!$C$6:$U$35,19,FALSE))</f>
        <v/>
      </c>
      <c r="AF48" s="427" t="str">
        <f>IF(AF46="","",VLOOKUP(AF46,'[1]シフト記号表（勤務時間帯）'!$C$6:$U$35,19,FALSE))</f>
        <v/>
      </c>
      <c r="AG48" s="425" t="str">
        <f>IF(AG46="","",VLOOKUP(AG46,'[1]シフト記号表（勤務時間帯）'!$C$6:$U$35,19,FALSE))</f>
        <v/>
      </c>
      <c r="AH48" s="426" t="str">
        <f>IF(AH46="","",VLOOKUP(AH46,'[1]シフト記号表（勤務時間帯）'!$C$6:$U$35,19,FALSE))</f>
        <v/>
      </c>
      <c r="AI48" s="426" t="str">
        <f>IF(AI46="","",VLOOKUP(AI46,'[1]シフト記号表（勤務時間帯）'!$C$6:$U$35,19,FALSE))</f>
        <v/>
      </c>
      <c r="AJ48" s="426" t="str">
        <f>IF(AJ46="","",VLOOKUP(AJ46,'[1]シフト記号表（勤務時間帯）'!$C$6:$U$35,19,FALSE))</f>
        <v/>
      </c>
      <c r="AK48" s="426" t="str">
        <f>IF(AK46="","",VLOOKUP(AK46,'[1]シフト記号表（勤務時間帯）'!$C$6:$U$35,19,FALSE))</f>
        <v/>
      </c>
      <c r="AL48" s="426" t="str">
        <f>IF(AL46="","",VLOOKUP(AL46,'[1]シフト記号表（勤務時間帯）'!$C$6:$U$35,19,FALSE))</f>
        <v/>
      </c>
      <c r="AM48" s="427" t="str">
        <f>IF(AM46="","",VLOOKUP(AM46,'[1]シフト記号表（勤務時間帯）'!$C$6:$U$35,19,FALSE))</f>
        <v/>
      </c>
      <c r="AN48" s="425" t="str">
        <f>IF(AN46="","",VLOOKUP(AN46,'[1]シフト記号表（勤務時間帯）'!$C$6:$U$35,19,FALSE))</f>
        <v/>
      </c>
      <c r="AO48" s="426" t="str">
        <f>IF(AO46="","",VLOOKUP(AO46,'[1]シフト記号表（勤務時間帯）'!$C$6:$U$35,19,FALSE))</f>
        <v/>
      </c>
      <c r="AP48" s="426" t="str">
        <f>IF(AP46="","",VLOOKUP(AP46,'[1]シフト記号表（勤務時間帯）'!$C$6:$U$35,19,FALSE))</f>
        <v/>
      </c>
      <c r="AQ48" s="426" t="str">
        <f>IF(AQ46="","",VLOOKUP(AQ46,'[1]シフト記号表（勤務時間帯）'!$C$6:$U$35,19,FALSE))</f>
        <v/>
      </c>
      <c r="AR48" s="426" t="str">
        <f>IF(AR46="","",VLOOKUP(AR46,'[1]シフト記号表（勤務時間帯）'!$C$6:$U$35,19,FALSE))</f>
        <v/>
      </c>
      <c r="AS48" s="426" t="str">
        <f>IF(AS46="","",VLOOKUP(AS46,'[1]シフト記号表（勤務時間帯）'!$C$6:$U$35,19,FALSE))</f>
        <v/>
      </c>
      <c r="AT48" s="427" t="str">
        <f>IF(AT46="","",VLOOKUP(AT46,'[1]シフト記号表（勤務時間帯）'!$C$6:$U$35,19,FALSE))</f>
        <v/>
      </c>
      <c r="AU48" s="425" t="str">
        <f>IF(AU46="","",VLOOKUP(AU46,'[1]シフト記号表（勤務時間帯）'!$C$6:$U$35,19,FALSE))</f>
        <v/>
      </c>
      <c r="AV48" s="426" t="str">
        <f>IF(AV46="","",VLOOKUP(AV46,'[1]シフト記号表（勤務時間帯）'!$C$6:$U$35,19,FALSE))</f>
        <v/>
      </c>
      <c r="AW48" s="426" t="str">
        <f>IF(AW46="","",VLOOKUP(AW46,'[1]シフト記号表（勤務時間帯）'!$C$6:$U$35,19,FALSE))</f>
        <v/>
      </c>
      <c r="AX48" s="695">
        <f>IF($BB$3="４週",SUM(S48:AT48),IF($BB$3="暦月",SUM(S48:AW48),""))</f>
        <v>0</v>
      </c>
      <c r="AY48" s="696"/>
      <c r="AZ48" s="697">
        <f>IF($BB$3="４週",AX48/4,IF($BB$3="暦月",②勤務形態一覧表!AX48/(②勤務形態一覧表!$BB$8/7),""))</f>
        <v>0</v>
      </c>
      <c r="BA48" s="698"/>
      <c r="BB48" s="682"/>
      <c r="BC48" s="683"/>
      <c r="BD48" s="683"/>
      <c r="BE48" s="683"/>
      <c r="BF48" s="684"/>
    </row>
    <row r="49" spans="2:58" ht="20.25" customHeight="1">
      <c r="B49" s="699">
        <f>B46+1</f>
        <v>10</v>
      </c>
      <c r="C49" s="749"/>
      <c r="D49" s="750"/>
      <c r="E49" s="751"/>
      <c r="F49" s="428"/>
      <c r="G49" s="709"/>
      <c r="H49" s="712"/>
      <c r="I49" s="713"/>
      <c r="J49" s="713"/>
      <c r="K49" s="714"/>
      <c r="L49" s="716"/>
      <c r="M49" s="717"/>
      <c r="N49" s="717"/>
      <c r="O49" s="718"/>
      <c r="P49" s="725" t="s">
        <v>1281</v>
      </c>
      <c r="Q49" s="726"/>
      <c r="R49" s="727"/>
      <c r="S49" s="417"/>
      <c r="T49" s="418"/>
      <c r="U49" s="418"/>
      <c r="V49" s="418"/>
      <c r="W49" s="418"/>
      <c r="X49" s="418"/>
      <c r="Y49" s="419"/>
      <c r="Z49" s="417"/>
      <c r="AA49" s="418"/>
      <c r="AB49" s="418"/>
      <c r="AC49" s="418"/>
      <c r="AD49" s="418"/>
      <c r="AE49" s="418"/>
      <c r="AF49" s="419"/>
      <c r="AG49" s="417"/>
      <c r="AH49" s="418"/>
      <c r="AI49" s="418"/>
      <c r="AJ49" s="418"/>
      <c r="AK49" s="418"/>
      <c r="AL49" s="418"/>
      <c r="AM49" s="419"/>
      <c r="AN49" s="417"/>
      <c r="AO49" s="418"/>
      <c r="AP49" s="418"/>
      <c r="AQ49" s="418"/>
      <c r="AR49" s="418"/>
      <c r="AS49" s="418"/>
      <c r="AT49" s="419"/>
      <c r="AU49" s="417"/>
      <c r="AV49" s="418"/>
      <c r="AW49" s="418"/>
      <c r="AX49" s="672"/>
      <c r="AY49" s="673"/>
      <c r="AZ49" s="674"/>
      <c r="BA49" s="675"/>
      <c r="BB49" s="676"/>
      <c r="BC49" s="677"/>
      <c r="BD49" s="677"/>
      <c r="BE49" s="677"/>
      <c r="BF49" s="678"/>
    </row>
    <row r="50" spans="2:58" ht="20.25" customHeight="1">
      <c r="B50" s="699"/>
      <c r="C50" s="752"/>
      <c r="D50" s="753"/>
      <c r="E50" s="754"/>
      <c r="F50" s="420"/>
      <c r="G50" s="710"/>
      <c r="H50" s="715"/>
      <c r="I50" s="713"/>
      <c r="J50" s="713"/>
      <c r="K50" s="714"/>
      <c r="L50" s="719"/>
      <c r="M50" s="720"/>
      <c r="N50" s="720"/>
      <c r="O50" s="721"/>
      <c r="P50" s="685" t="s">
        <v>1282</v>
      </c>
      <c r="Q50" s="686"/>
      <c r="R50" s="687"/>
      <c r="S50" s="421" t="str">
        <f>IF(S49="","",VLOOKUP(S49,'[1]シフト記号表（勤務時間帯）'!$C$6:$K$35,9,FALSE))</f>
        <v/>
      </c>
      <c r="T50" s="422" t="str">
        <f>IF(T49="","",VLOOKUP(T49,'[1]シフト記号表（勤務時間帯）'!$C$6:$K$35,9,FALSE))</f>
        <v/>
      </c>
      <c r="U50" s="422" t="str">
        <f>IF(U49="","",VLOOKUP(U49,'[1]シフト記号表（勤務時間帯）'!$C$6:$K$35,9,FALSE))</f>
        <v/>
      </c>
      <c r="V50" s="422" t="str">
        <f>IF(V49="","",VLOOKUP(V49,'[1]シフト記号表（勤務時間帯）'!$C$6:$K$35,9,FALSE))</f>
        <v/>
      </c>
      <c r="W50" s="422" t="str">
        <f>IF(W49="","",VLOOKUP(W49,'[1]シフト記号表（勤務時間帯）'!$C$6:$K$35,9,FALSE))</f>
        <v/>
      </c>
      <c r="X50" s="422" t="str">
        <f>IF(X49="","",VLOOKUP(X49,'[1]シフト記号表（勤務時間帯）'!$C$6:$K$35,9,FALSE))</f>
        <v/>
      </c>
      <c r="Y50" s="423" t="str">
        <f>IF(Y49="","",VLOOKUP(Y49,'[1]シフト記号表（勤務時間帯）'!$C$6:$K$35,9,FALSE))</f>
        <v/>
      </c>
      <c r="Z50" s="421" t="str">
        <f>IF(Z49="","",VLOOKUP(Z49,'[1]シフト記号表（勤務時間帯）'!$C$6:$K$35,9,FALSE))</f>
        <v/>
      </c>
      <c r="AA50" s="422" t="str">
        <f>IF(AA49="","",VLOOKUP(AA49,'[1]シフト記号表（勤務時間帯）'!$C$6:$K$35,9,FALSE))</f>
        <v/>
      </c>
      <c r="AB50" s="422" t="str">
        <f>IF(AB49="","",VLOOKUP(AB49,'[1]シフト記号表（勤務時間帯）'!$C$6:$K$35,9,FALSE))</f>
        <v/>
      </c>
      <c r="AC50" s="422" t="str">
        <f>IF(AC49="","",VLOOKUP(AC49,'[1]シフト記号表（勤務時間帯）'!$C$6:$K$35,9,FALSE))</f>
        <v/>
      </c>
      <c r="AD50" s="422" t="str">
        <f>IF(AD49="","",VLOOKUP(AD49,'[1]シフト記号表（勤務時間帯）'!$C$6:$K$35,9,FALSE))</f>
        <v/>
      </c>
      <c r="AE50" s="422" t="str">
        <f>IF(AE49="","",VLOOKUP(AE49,'[1]シフト記号表（勤務時間帯）'!$C$6:$K$35,9,FALSE))</f>
        <v/>
      </c>
      <c r="AF50" s="423" t="str">
        <f>IF(AF49="","",VLOOKUP(AF49,'[1]シフト記号表（勤務時間帯）'!$C$6:$K$35,9,FALSE))</f>
        <v/>
      </c>
      <c r="AG50" s="421" t="str">
        <f>IF(AG49="","",VLOOKUP(AG49,'[1]シフト記号表（勤務時間帯）'!$C$6:$K$35,9,FALSE))</f>
        <v/>
      </c>
      <c r="AH50" s="422" t="str">
        <f>IF(AH49="","",VLOOKUP(AH49,'[1]シフト記号表（勤務時間帯）'!$C$6:$K$35,9,FALSE))</f>
        <v/>
      </c>
      <c r="AI50" s="422" t="str">
        <f>IF(AI49="","",VLOOKUP(AI49,'[1]シフト記号表（勤務時間帯）'!$C$6:$K$35,9,FALSE))</f>
        <v/>
      </c>
      <c r="AJ50" s="422" t="str">
        <f>IF(AJ49="","",VLOOKUP(AJ49,'[1]シフト記号表（勤務時間帯）'!$C$6:$K$35,9,FALSE))</f>
        <v/>
      </c>
      <c r="AK50" s="422" t="str">
        <f>IF(AK49="","",VLOOKUP(AK49,'[1]シフト記号表（勤務時間帯）'!$C$6:$K$35,9,FALSE))</f>
        <v/>
      </c>
      <c r="AL50" s="422" t="str">
        <f>IF(AL49="","",VLOOKUP(AL49,'[1]シフト記号表（勤務時間帯）'!$C$6:$K$35,9,FALSE))</f>
        <v/>
      </c>
      <c r="AM50" s="423" t="str">
        <f>IF(AM49="","",VLOOKUP(AM49,'[1]シフト記号表（勤務時間帯）'!$C$6:$K$35,9,FALSE))</f>
        <v/>
      </c>
      <c r="AN50" s="421" t="str">
        <f>IF(AN49="","",VLOOKUP(AN49,'[1]シフト記号表（勤務時間帯）'!$C$6:$K$35,9,FALSE))</f>
        <v/>
      </c>
      <c r="AO50" s="422" t="str">
        <f>IF(AO49="","",VLOOKUP(AO49,'[1]シフト記号表（勤務時間帯）'!$C$6:$K$35,9,FALSE))</f>
        <v/>
      </c>
      <c r="AP50" s="422" t="str">
        <f>IF(AP49="","",VLOOKUP(AP49,'[1]シフト記号表（勤務時間帯）'!$C$6:$K$35,9,FALSE))</f>
        <v/>
      </c>
      <c r="AQ50" s="422" t="str">
        <f>IF(AQ49="","",VLOOKUP(AQ49,'[1]シフト記号表（勤務時間帯）'!$C$6:$K$35,9,FALSE))</f>
        <v/>
      </c>
      <c r="AR50" s="422" t="str">
        <f>IF(AR49="","",VLOOKUP(AR49,'[1]シフト記号表（勤務時間帯）'!$C$6:$K$35,9,FALSE))</f>
        <v/>
      </c>
      <c r="AS50" s="422" t="str">
        <f>IF(AS49="","",VLOOKUP(AS49,'[1]シフト記号表（勤務時間帯）'!$C$6:$K$35,9,FALSE))</f>
        <v/>
      </c>
      <c r="AT50" s="423" t="str">
        <f>IF(AT49="","",VLOOKUP(AT49,'[1]シフト記号表（勤務時間帯）'!$C$6:$K$35,9,FALSE))</f>
        <v/>
      </c>
      <c r="AU50" s="421" t="str">
        <f>IF(AU49="","",VLOOKUP(AU49,'[1]シフト記号表（勤務時間帯）'!$C$6:$K$35,9,FALSE))</f>
        <v/>
      </c>
      <c r="AV50" s="422" t="str">
        <f>IF(AV49="","",VLOOKUP(AV49,'[1]シフト記号表（勤務時間帯）'!$C$6:$K$35,9,FALSE))</f>
        <v/>
      </c>
      <c r="AW50" s="422" t="str">
        <f>IF(AW49="","",VLOOKUP(AW49,'[1]シフト記号表（勤務時間帯）'!$C$6:$K$35,9,FALSE))</f>
        <v/>
      </c>
      <c r="AX50" s="688">
        <f>IF($BB$3="４週",SUM(S50:AT50),IF($BB$3="暦月",SUM(S50:AW50),""))</f>
        <v>0</v>
      </c>
      <c r="AY50" s="689"/>
      <c r="AZ50" s="690">
        <f>IF($BB$3="４週",AX50/4,IF($BB$3="暦月",②勤務形態一覧表!AX50/(②勤務形態一覧表!$BB$8/7),""))</f>
        <v>0</v>
      </c>
      <c r="BA50" s="691"/>
      <c r="BB50" s="679"/>
      <c r="BC50" s="680"/>
      <c r="BD50" s="680"/>
      <c r="BE50" s="680"/>
      <c r="BF50" s="681"/>
    </row>
    <row r="51" spans="2:58" ht="20.25" customHeight="1">
      <c r="B51" s="699"/>
      <c r="C51" s="755"/>
      <c r="D51" s="756"/>
      <c r="E51" s="757"/>
      <c r="F51" s="420">
        <f>C49</f>
        <v>0</v>
      </c>
      <c r="G51" s="711"/>
      <c r="H51" s="715"/>
      <c r="I51" s="713"/>
      <c r="J51" s="713"/>
      <c r="K51" s="714"/>
      <c r="L51" s="722"/>
      <c r="M51" s="723"/>
      <c r="N51" s="723"/>
      <c r="O51" s="724"/>
      <c r="P51" s="692" t="s">
        <v>1283</v>
      </c>
      <c r="Q51" s="693"/>
      <c r="R51" s="694"/>
      <c r="S51" s="425" t="str">
        <f>IF(S49="","",VLOOKUP(S49,'[1]シフト記号表（勤務時間帯）'!$C$6:$U$35,19,FALSE))</f>
        <v/>
      </c>
      <c r="T51" s="426" t="str">
        <f>IF(T49="","",VLOOKUP(T49,'[1]シフト記号表（勤務時間帯）'!$C$6:$U$35,19,FALSE))</f>
        <v/>
      </c>
      <c r="U51" s="426" t="str">
        <f>IF(U49="","",VLOOKUP(U49,'[1]シフト記号表（勤務時間帯）'!$C$6:$U$35,19,FALSE))</f>
        <v/>
      </c>
      <c r="V51" s="426" t="str">
        <f>IF(V49="","",VLOOKUP(V49,'[1]シフト記号表（勤務時間帯）'!$C$6:$U$35,19,FALSE))</f>
        <v/>
      </c>
      <c r="W51" s="426" t="str">
        <f>IF(W49="","",VLOOKUP(W49,'[1]シフト記号表（勤務時間帯）'!$C$6:$U$35,19,FALSE))</f>
        <v/>
      </c>
      <c r="X51" s="426" t="str">
        <f>IF(X49="","",VLOOKUP(X49,'[1]シフト記号表（勤務時間帯）'!$C$6:$U$35,19,FALSE))</f>
        <v/>
      </c>
      <c r="Y51" s="427" t="str">
        <f>IF(Y49="","",VLOOKUP(Y49,'[1]シフト記号表（勤務時間帯）'!$C$6:$U$35,19,FALSE))</f>
        <v/>
      </c>
      <c r="Z51" s="425" t="str">
        <f>IF(Z49="","",VLOOKUP(Z49,'[1]シフト記号表（勤務時間帯）'!$C$6:$U$35,19,FALSE))</f>
        <v/>
      </c>
      <c r="AA51" s="426" t="str">
        <f>IF(AA49="","",VLOOKUP(AA49,'[1]シフト記号表（勤務時間帯）'!$C$6:$U$35,19,FALSE))</f>
        <v/>
      </c>
      <c r="AB51" s="426" t="str">
        <f>IF(AB49="","",VLOOKUP(AB49,'[1]シフト記号表（勤務時間帯）'!$C$6:$U$35,19,FALSE))</f>
        <v/>
      </c>
      <c r="AC51" s="426" t="str">
        <f>IF(AC49="","",VLOOKUP(AC49,'[1]シフト記号表（勤務時間帯）'!$C$6:$U$35,19,FALSE))</f>
        <v/>
      </c>
      <c r="AD51" s="426" t="str">
        <f>IF(AD49="","",VLOOKUP(AD49,'[1]シフト記号表（勤務時間帯）'!$C$6:$U$35,19,FALSE))</f>
        <v/>
      </c>
      <c r="AE51" s="426" t="str">
        <f>IF(AE49="","",VLOOKUP(AE49,'[1]シフト記号表（勤務時間帯）'!$C$6:$U$35,19,FALSE))</f>
        <v/>
      </c>
      <c r="AF51" s="427" t="str">
        <f>IF(AF49="","",VLOOKUP(AF49,'[1]シフト記号表（勤務時間帯）'!$C$6:$U$35,19,FALSE))</f>
        <v/>
      </c>
      <c r="AG51" s="425" t="str">
        <f>IF(AG49="","",VLOOKUP(AG49,'[1]シフト記号表（勤務時間帯）'!$C$6:$U$35,19,FALSE))</f>
        <v/>
      </c>
      <c r="AH51" s="426" t="str">
        <f>IF(AH49="","",VLOOKUP(AH49,'[1]シフト記号表（勤務時間帯）'!$C$6:$U$35,19,FALSE))</f>
        <v/>
      </c>
      <c r="AI51" s="426" t="str">
        <f>IF(AI49="","",VLOOKUP(AI49,'[1]シフト記号表（勤務時間帯）'!$C$6:$U$35,19,FALSE))</f>
        <v/>
      </c>
      <c r="AJ51" s="426" t="str">
        <f>IF(AJ49="","",VLOOKUP(AJ49,'[1]シフト記号表（勤務時間帯）'!$C$6:$U$35,19,FALSE))</f>
        <v/>
      </c>
      <c r="AK51" s="426" t="str">
        <f>IF(AK49="","",VLOOKUP(AK49,'[1]シフト記号表（勤務時間帯）'!$C$6:$U$35,19,FALSE))</f>
        <v/>
      </c>
      <c r="AL51" s="426" t="str">
        <f>IF(AL49="","",VLOOKUP(AL49,'[1]シフト記号表（勤務時間帯）'!$C$6:$U$35,19,FALSE))</f>
        <v/>
      </c>
      <c r="AM51" s="427" t="str">
        <f>IF(AM49="","",VLOOKUP(AM49,'[1]シフト記号表（勤務時間帯）'!$C$6:$U$35,19,FALSE))</f>
        <v/>
      </c>
      <c r="AN51" s="425" t="str">
        <f>IF(AN49="","",VLOOKUP(AN49,'[1]シフト記号表（勤務時間帯）'!$C$6:$U$35,19,FALSE))</f>
        <v/>
      </c>
      <c r="AO51" s="426" t="str">
        <f>IF(AO49="","",VLOOKUP(AO49,'[1]シフト記号表（勤務時間帯）'!$C$6:$U$35,19,FALSE))</f>
        <v/>
      </c>
      <c r="AP51" s="426" t="str">
        <f>IF(AP49="","",VLOOKUP(AP49,'[1]シフト記号表（勤務時間帯）'!$C$6:$U$35,19,FALSE))</f>
        <v/>
      </c>
      <c r="AQ51" s="426" t="str">
        <f>IF(AQ49="","",VLOOKUP(AQ49,'[1]シフト記号表（勤務時間帯）'!$C$6:$U$35,19,FALSE))</f>
        <v/>
      </c>
      <c r="AR51" s="426" t="str">
        <f>IF(AR49="","",VLOOKUP(AR49,'[1]シフト記号表（勤務時間帯）'!$C$6:$U$35,19,FALSE))</f>
        <v/>
      </c>
      <c r="AS51" s="426" t="str">
        <f>IF(AS49="","",VLOOKUP(AS49,'[1]シフト記号表（勤務時間帯）'!$C$6:$U$35,19,FALSE))</f>
        <v/>
      </c>
      <c r="AT51" s="427" t="str">
        <f>IF(AT49="","",VLOOKUP(AT49,'[1]シフト記号表（勤務時間帯）'!$C$6:$U$35,19,FALSE))</f>
        <v/>
      </c>
      <c r="AU51" s="425" t="str">
        <f>IF(AU49="","",VLOOKUP(AU49,'[1]シフト記号表（勤務時間帯）'!$C$6:$U$35,19,FALSE))</f>
        <v/>
      </c>
      <c r="AV51" s="426" t="str">
        <f>IF(AV49="","",VLOOKUP(AV49,'[1]シフト記号表（勤務時間帯）'!$C$6:$U$35,19,FALSE))</f>
        <v/>
      </c>
      <c r="AW51" s="426" t="str">
        <f>IF(AW49="","",VLOOKUP(AW49,'[1]シフト記号表（勤務時間帯）'!$C$6:$U$35,19,FALSE))</f>
        <v/>
      </c>
      <c r="AX51" s="695">
        <f>IF($BB$3="４週",SUM(S51:AT51),IF($BB$3="暦月",SUM(S51:AW51),""))</f>
        <v>0</v>
      </c>
      <c r="AY51" s="696"/>
      <c r="AZ51" s="697">
        <f>IF($BB$3="４週",AX51/4,IF($BB$3="暦月",②勤務形態一覧表!AX51/(②勤務形態一覧表!$BB$8/7),""))</f>
        <v>0</v>
      </c>
      <c r="BA51" s="698"/>
      <c r="BB51" s="682"/>
      <c r="BC51" s="683"/>
      <c r="BD51" s="683"/>
      <c r="BE51" s="683"/>
      <c r="BF51" s="684"/>
    </row>
    <row r="52" spans="2:58" ht="20.25" customHeight="1">
      <c r="B52" s="699">
        <f>B49+1</f>
        <v>11</v>
      </c>
      <c r="C52" s="749"/>
      <c r="D52" s="750"/>
      <c r="E52" s="751"/>
      <c r="F52" s="428"/>
      <c r="G52" s="709"/>
      <c r="H52" s="712"/>
      <c r="I52" s="713"/>
      <c r="J52" s="713"/>
      <c r="K52" s="714"/>
      <c r="L52" s="716"/>
      <c r="M52" s="717"/>
      <c r="N52" s="717"/>
      <c r="O52" s="718"/>
      <c r="P52" s="725" t="s">
        <v>1281</v>
      </c>
      <c r="Q52" s="726"/>
      <c r="R52" s="727"/>
      <c r="S52" s="417"/>
      <c r="T52" s="418"/>
      <c r="U52" s="418"/>
      <c r="V52" s="418"/>
      <c r="W52" s="418"/>
      <c r="X52" s="418"/>
      <c r="Y52" s="419"/>
      <c r="Z52" s="417"/>
      <c r="AA52" s="418"/>
      <c r="AB52" s="418"/>
      <c r="AC52" s="418"/>
      <c r="AD52" s="418"/>
      <c r="AE52" s="418"/>
      <c r="AF52" s="419"/>
      <c r="AG52" s="417"/>
      <c r="AH52" s="418"/>
      <c r="AI52" s="418"/>
      <c r="AJ52" s="418"/>
      <c r="AK52" s="418"/>
      <c r="AL52" s="418"/>
      <c r="AM52" s="419"/>
      <c r="AN52" s="417"/>
      <c r="AO52" s="418"/>
      <c r="AP52" s="418"/>
      <c r="AQ52" s="418"/>
      <c r="AR52" s="418"/>
      <c r="AS52" s="418"/>
      <c r="AT52" s="419"/>
      <c r="AU52" s="417"/>
      <c r="AV52" s="418"/>
      <c r="AW52" s="418"/>
      <c r="AX52" s="672"/>
      <c r="AY52" s="673"/>
      <c r="AZ52" s="674"/>
      <c r="BA52" s="675"/>
      <c r="BB52" s="676"/>
      <c r="BC52" s="677"/>
      <c r="BD52" s="677"/>
      <c r="BE52" s="677"/>
      <c r="BF52" s="678"/>
    </row>
    <row r="53" spans="2:58" ht="20.25" customHeight="1">
      <c r="B53" s="699"/>
      <c r="C53" s="752"/>
      <c r="D53" s="753"/>
      <c r="E53" s="754"/>
      <c r="F53" s="420"/>
      <c r="G53" s="710"/>
      <c r="H53" s="715"/>
      <c r="I53" s="713"/>
      <c r="J53" s="713"/>
      <c r="K53" s="714"/>
      <c r="L53" s="719"/>
      <c r="M53" s="720"/>
      <c r="N53" s="720"/>
      <c r="O53" s="721"/>
      <c r="P53" s="685" t="s">
        <v>1282</v>
      </c>
      <c r="Q53" s="686"/>
      <c r="R53" s="687"/>
      <c r="S53" s="421" t="str">
        <f>IF(S52="","",VLOOKUP(S52,'[1]シフト記号表（勤務時間帯）'!$C$6:$K$35,9,FALSE))</f>
        <v/>
      </c>
      <c r="T53" s="422" t="str">
        <f>IF(T52="","",VLOOKUP(T52,'[1]シフト記号表（勤務時間帯）'!$C$6:$K$35,9,FALSE))</f>
        <v/>
      </c>
      <c r="U53" s="422" t="str">
        <f>IF(U52="","",VLOOKUP(U52,'[1]シフト記号表（勤務時間帯）'!$C$6:$K$35,9,FALSE))</f>
        <v/>
      </c>
      <c r="V53" s="422" t="str">
        <f>IF(V52="","",VLOOKUP(V52,'[1]シフト記号表（勤務時間帯）'!$C$6:$K$35,9,FALSE))</f>
        <v/>
      </c>
      <c r="W53" s="422" t="str">
        <f>IF(W52="","",VLOOKUP(W52,'[1]シフト記号表（勤務時間帯）'!$C$6:$K$35,9,FALSE))</f>
        <v/>
      </c>
      <c r="X53" s="422" t="str">
        <f>IF(X52="","",VLOOKUP(X52,'[1]シフト記号表（勤務時間帯）'!$C$6:$K$35,9,FALSE))</f>
        <v/>
      </c>
      <c r="Y53" s="423" t="str">
        <f>IF(Y52="","",VLOOKUP(Y52,'[1]シフト記号表（勤務時間帯）'!$C$6:$K$35,9,FALSE))</f>
        <v/>
      </c>
      <c r="Z53" s="421" t="str">
        <f>IF(Z52="","",VLOOKUP(Z52,'[1]シフト記号表（勤務時間帯）'!$C$6:$K$35,9,FALSE))</f>
        <v/>
      </c>
      <c r="AA53" s="422" t="str">
        <f>IF(AA52="","",VLOOKUP(AA52,'[1]シフト記号表（勤務時間帯）'!$C$6:$K$35,9,FALSE))</f>
        <v/>
      </c>
      <c r="AB53" s="422" t="str">
        <f>IF(AB52="","",VLOOKUP(AB52,'[1]シフト記号表（勤務時間帯）'!$C$6:$K$35,9,FALSE))</f>
        <v/>
      </c>
      <c r="AC53" s="422" t="str">
        <f>IF(AC52="","",VLOOKUP(AC52,'[1]シフト記号表（勤務時間帯）'!$C$6:$K$35,9,FALSE))</f>
        <v/>
      </c>
      <c r="AD53" s="422" t="str">
        <f>IF(AD52="","",VLOOKUP(AD52,'[1]シフト記号表（勤務時間帯）'!$C$6:$K$35,9,FALSE))</f>
        <v/>
      </c>
      <c r="AE53" s="422" t="str">
        <f>IF(AE52="","",VLOOKUP(AE52,'[1]シフト記号表（勤務時間帯）'!$C$6:$K$35,9,FALSE))</f>
        <v/>
      </c>
      <c r="AF53" s="423" t="str">
        <f>IF(AF52="","",VLOOKUP(AF52,'[1]シフト記号表（勤務時間帯）'!$C$6:$K$35,9,FALSE))</f>
        <v/>
      </c>
      <c r="AG53" s="421" t="str">
        <f>IF(AG52="","",VLOOKUP(AG52,'[1]シフト記号表（勤務時間帯）'!$C$6:$K$35,9,FALSE))</f>
        <v/>
      </c>
      <c r="AH53" s="422" t="str">
        <f>IF(AH52="","",VLOOKUP(AH52,'[1]シフト記号表（勤務時間帯）'!$C$6:$K$35,9,FALSE))</f>
        <v/>
      </c>
      <c r="AI53" s="422" t="str">
        <f>IF(AI52="","",VLOOKUP(AI52,'[1]シフト記号表（勤務時間帯）'!$C$6:$K$35,9,FALSE))</f>
        <v/>
      </c>
      <c r="AJ53" s="422" t="str">
        <f>IF(AJ52="","",VLOOKUP(AJ52,'[1]シフト記号表（勤務時間帯）'!$C$6:$K$35,9,FALSE))</f>
        <v/>
      </c>
      <c r="AK53" s="422" t="str">
        <f>IF(AK52="","",VLOOKUP(AK52,'[1]シフト記号表（勤務時間帯）'!$C$6:$K$35,9,FALSE))</f>
        <v/>
      </c>
      <c r="AL53" s="422" t="str">
        <f>IF(AL52="","",VLOOKUP(AL52,'[1]シフト記号表（勤務時間帯）'!$C$6:$K$35,9,FALSE))</f>
        <v/>
      </c>
      <c r="AM53" s="423" t="str">
        <f>IF(AM52="","",VLOOKUP(AM52,'[1]シフト記号表（勤務時間帯）'!$C$6:$K$35,9,FALSE))</f>
        <v/>
      </c>
      <c r="AN53" s="421" t="str">
        <f>IF(AN52="","",VLOOKUP(AN52,'[1]シフト記号表（勤務時間帯）'!$C$6:$K$35,9,FALSE))</f>
        <v/>
      </c>
      <c r="AO53" s="422" t="str">
        <f>IF(AO52="","",VLOOKUP(AO52,'[1]シフト記号表（勤務時間帯）'!$C$6:$K$35,9,FALSE))</f>
        <v/>
      </c>
      <c r="AP53" s="422" t="str">
        <f>IF(AP52="","",VLOOKUP(AP52,'[1]シフト記号表（勤務時間帯）'!$C$6:$K$35,9,FALSE))</f>
        <v/>
      </c>
      <c r="AQ53" s="422" t="str">
        <f>IF(AQ52="","",VLOOKUP(AQ52,'[1]シフト記号表（勤務時間帯）'!$C$6:$K$35,9,FALSE))</f>
        <v/>
      </c>
      <c r="AR53" s="422" t="str">
        <f>IF(AR52="","",VLOOKUP(AR52,'[1]シフト記号表（勤務時間帯）'!$C$6:$K$35,9,FALSE))</f>
        <v/>
      </c>
      <c r="AS53" s="422" t="str">
        <f>IF(AS52="","",VLOOKUP(AS52,'[1]シフト記号表（勤務時間帯）'!$C$6:$K$35,9,FALSE))</f>
        <v/>
      </c>
      <c r="AT53" s="423" t="str">
        <f>IF(AT52="","",VLOOKUP(AT52,'[1]シフト記号表（勤務時間帯）'!$C$6:$K$35,9,FALSE))</f>
        <v/>
      </c>
      <c r="AU53" s="421" t="str">
        <f>IF(AU52="","",VLOOKUP(AU52,'[1]シフト記号表（勤務時間帯）'!$C$6:$K$35,9,FALSE))</f>
        <v/>
      </c>
      <c r="AV53" s="422" t="str">
        <f>IF(AV52="","",VLOOKUP(AV52,'[1]シフト記号表（勤務時間帯）'!$C$6:$K$35,9,FALSE))</f>
        <v/>
      </c>
      <c r="AW53" s="422" t="str">
        <f>IF(AW52="","",VLOOKUP(AW52,'[1]シフト記号表（勤務時間帯）'!$C$6:$K$35,9,FALSE))</f>
        <v/>
      </c>
      <c r="AX53" s="688">
        <f>IF($BB$3="４週",SUM(S53:AT53),IF($BB$3="暦月",SUM(S53:AW53),""))</f>
        <v>0</v>
      </c>
      <c r="AY53" s="689"/>
      <c r="AZ53" s="690">
        <f>IF($BB$3="４週",AX53/4,IF($BB$3="暦月",②勤務形態一覧表!AX53/(②勤務形態一覧表!$BB$8/7),""))</f>
        <v>0</v>
      </c>
      <c r="BA53" s="691"/>
      <c r="BB53" s="679"/>
      <c r="BC53" s="680"/>
      <c r="BD53" s="680"/>
      <c r="BE53" s="680"/>
      <c r="BF53" s="681"/>
    </row>
    <row r="54" spans="2:58" ht="20.25" customHeight="1">
      <c r="B54" s="699"/>
      <c r="C54" s="755"/>
      <c r="D54" s="756"/>
      <c r="E54" s="757"/>
      <c r="F54" s="420">
        <f>C52</f>
        <v>0</v>
      </c>
      <c r="G54" s="711"/>
      <c r="H54" s="715"/>
      <c r="I54" s="713"/>
      <c r="J54" s="713"/>
      <c r="K54" s="714"/>
      <c r="L54" s="722"/>
      <c r="M54" s="723"/>
      <c r="N54" s="723"/>
      <c r="O54" s="724"/>
      <c r="P54" s="692" t="s">
        <v>1283</v>
      </c>
      <c r="Q54" s="693"/>
      <c r="R54" s="694"/>
      <c r="S54" s="425" t="str">
        <f>IF(S52="","",VLOOKUP(S52,'[1]シフト記号表（勤務時間帯）'!$C$6:$U$35,19,FALSE))</f>
        <v/>
      </c>
      <c r="T54" s="426" t="str">
        <f>IF(T52="","",VLOOKUP(T52,'[1]シフト記号表（勤務時間帯）'!$C$6:$U$35,19,FALSE))</f>
        <v/>
      </c>
      <c r="U54" s="426" t="str">
        <f>IF(U52="","",VLOOKUP(U52,'[1]シフト記号表（勤務時間帯）'!$C$6:$U$35,19,FALSE))</f>
        <v/>
      </c>
      <c r="V54" s="426" t="str">
        <f>IF(V52="","",VLOOKUP(V52,'[1]シフト記号表（勤務時間帯）'!$C$6:$U$35,19,FALSE))</f>
        <v/>
      </c>
      <c r="W54" s="426" t="str">
        <f>IF(W52="","",VLOOKUP(W52,'[1]シフト記号表（勤務時間帯）'!$C$6:$U$35,19,FALSE))</f>
        <v/>
      </c>
      <c r="X54" s="426" t="str">
        <f>IF(X52="","",VLOOKUP(X52,'[1]シフト記号表（勤務時間帯）'!$C$6:$U$35,19,FALSE))</f>
        <v/>
      </c>
      <c r="Y54" s="427" t="str">
        <f>IF(Y52="","",VLOOKUP(Y52,'[1]シフト記号表（勤務時間帯）'!$C$6:$U$35,19,FALSE))</f>
        <v/>
      </c>
      <c r="Z54" s="425" t="str">
        <f>IF(Z52="","",VLOOKUP(Z52,'[1]シフト記号表（勤務時間帯）'!$C$6:$U$35,19,FALSE))</f>
        <v/>
      </c>
      <c r="AA54" s="426" t="str">
        <f>IF(AA52="","",VLOOKUP(AA52,'[1]シフト記号表（勤務時間帯）'!$C$6:$U$35,19,FALSE))</f>
        <v/>
      </c>
      <c r="AB54" s="426" t="str">
        <f>IF(AB52="","",VLOOKUP(AB52,'[1]シフト記号表（勤務時間帯）'!$C$6:$U$35,19,FALSE))</f>
        <v/>
      </c>
      <c r="AC54" s="426" t="str">
        <f>IF(AC52="","",VLOOKUP(AC52,'[1]シフト記号表（勤務時間帯）'!$C$6:$U$35,19,FALSE))</f>
        <v/>
      </c>
      <c r="AD54" s="426" t="str">
        <f>IF(AD52="","",VLOOKUP(AD52,'[1]シフト記号表（勤務時間帯）'!$C$6:$U$35,19,FALSE))</f>
        <v/>
      </c>
      <c r="AE54" s="426" t="str">
        <f>IF(AE52="","",VLOOKUP(AE52,'[1]シフト記号表（勤務時間帯）'!$C$6:$U$35,19,FALSE))</f>
        <v/>
      </c>
      <c r="AF54" s="427" t="str">
        <f>IF(AF52="","",VLOOKUP(AF52,'[1]シフト記号表（勤務時間帯）'!$C$6:$U$35,19,FALSE))</f>
        <v/>
      </c>
      <c r="AG54" s="425" t="str">
        <f>IF(AG52="","",VLOOKUP(AG52,'[1]シフト記号表（勤務時間帯）'!$C$6:$U$35,19,FALSE))</f>
        <v/>
      </c>
      <c r="AH54" s="426" t="str">
        <f>IF(AH52="","",VLOOKUP(AH52,'[1]シフト記号表（勤務時間帯）'!$C$6:$U$35,19,FALSE))</f>
        <v/>
      </c>
      <c r="AI54" s="426" t="str">
        <f>IF(AI52="","",VLOOKUP(AI52,'[1]シフト記号表（勤務時間帯）'!$C$6:$U$35,19,FALSE))</f>
        <v/>
      </c>
      <c r="AJ54" s="426" t="str">
        <f>IF(AJ52="","",VLOOKUP(AJ52,'[1]シフト記号表（勤務時間帯）'!$C$6:$U$35,19,FALSE))</f>
        <v/>
      </c>
      <c r="AK54" s="426" t="str">
        <f>IF(AK52="","",VLOOKUP(AK52,'[1]シフト記号表（勤務時間帯）'!$C$6:$U$35,19,FALSE))</f>
        <v/>
      </c>
      <c r="AL54" s="426" t="str">
        <f>IF(AL52="","",VLOOKUP(AL52,'[1]シフト記号表（勤務時間帯）'!$C$6:$U$35,19,FALSE))</f>
        <v/>
      </c>
      <c r="AM54" s="427" t="str">
        <f>IF(AM52="","",VLOOKUP(AM52,'[1]シフト記号表（勤務時間帯）'!$C$6:$U$35,19,FALSE))</f>
        <v/>
      </c>
      <c r="AN54" s="425" t="str">
        <f>IF(AN52="","",VLOOKUP(AN52,'[1]シフト記号表（勤務時間帯）'!$C$6:$U$35,19,FALSE))</f>
        <v/>
      </c>
      <c r="AO54" s="426" t="str">
        <f>IF(AO52="","",VLOOKUP(AO52,'[1]シフト記号表（勤務時間帯）'!$C$6:$U$35,19,FALSE))</f>
        <v/>
      </c>
      <c r="AP54" s="426" t="str">
        <f>IF(AP52="","",VLOOKUP(AP52,'[1]シフト記号表（勤務時間帯）'!$C$6:$U$35,19,FALSE))</f>
        <v/>
      </c>
      <c r="AQ54" s="426" t="str">
        <f>IF(AQ52="","",VLOOKUP(AQ52,'[1]シフト記号表（勤務時間帯）'!$C$6:$U$35,19,FALSE))</f>
        <v/>
      </c>
      <c r="AR54" s="426" t="str">
        <f>IF(AR52="","",VLOOKUP(AR52,'[1]シフト記号表（勤務時間帯）'!$C$6:$U$35,19,FALSE))</f>
        <v/>
      </c>
      <c r="AS54" s="426" t="str">
        <f>IF(AS52="","",VLOOKUP(AS52,'[1]シフト記号表（勤務時間帯）'!$C$6:$U$35,19,FALSE))</f>
        <v/>
      </c>
      <c r="AT54" s="427" t="str">
        <f>IF(AT52="","",VLOOKUP(AT52,'[1]シフト記号表（勤務時間帯）'!$C$6:$U$35,19,FALSE))</f>
        <v/>
      </c>
      <c r="AU54" s="425" t="str">
        <f>IF(AU52="","",VLOOKUP(AU52,'[1]シフト記号表（勤務時間帯）'!$C$6:$U$35,19,FALSE))</f>
        <v/>
      </c>
      <c r="AV54" s="426" t="str">
        <f>IF(AV52="","",VLOOKUP(AV52,'[1]シフト記号表（勤務時間帯）'!$C$6:$U$35,19,FALSE))</f>
        <v/>
      </c>
      <c r="AW54" s="426" t="str">
        <f>IF(AW52="","",VLOOKUP(AW52,'[1]シフト記号表（勤務時間帯）'!$C$6:$U$35,19,FALSE))</f>
        <v/>
      </c>
      <c r="AX54" s="695">
        <f>IF($BB$3="４週",SUM(S54:AT54),IF($BB$3="暦月",SUM(S54:AW54),""))</f>
        <v>0</v>
      </c>
      <c r="AY54" s="696"/>
      <c r="AZ54" s="697">
        <f>IF($BB$3="４週",AX54/4,IF($BB$3="暦月",②勤務形態一覧表!AX54/(②勤務形態一覧表!$BB$8/7),""))</f>
        <v>0</v>
      </c>
      <c r="BA54" s="698"/>
      <c r="BB54" s="682"/>
      <c r="BC54" s="683"/>
      <c r="BD54" s="683"/>
      <c r="BE54" s="683"/>
      <c r="BF54" s="684"/>
    </row>
    <row r="55" spans="2:58" ht="20.25" customHeight="1">
      <c r="B55" s="699">
        <f>B52+1</f>
        <v>12</v>
      </c>
      <c r="C55" s="749"/>
      <c r="D55" s="750"/>
      <c r="E55" s="751"/>
      <c r="F55" s="428"/>
      <c r="G55" s="709"/>
      <c r="H55" s="712"/>
      <c r="I55" s="713"/>
      <c r="J55" s="713"/>
      <c r="K55" s="714"/>
      <c r="L55" s="716"/>
      <c r="M55" s="717"/>
      <c r="N55" s="717"/>
      <c r="O55" s="718"/>
      <c r="P55" s="725" t="s">
        <v>1281</v>
      </c>
      <c r="Q55" s="726"/>
      <c r="R55" s="727"/>
      <c r="S55" s="417"/>
      <c r="T55" s="418"/>
      <c r="U55" s="418"/>
      <c r="V55" s="418"/>
      <c r="W55" s="418"/>
      <c r="X55" s="418"/>
      <c r="Y55" s="419"/>
      <c r="Z55" s="417"/>
      <c r="AA55" s="418"/>
      <c r="AB55" s="418"/>
      <c r="AC55" s="418"/>
      <c r="AD55" s="418"/>
      <c r="AE55" s="418"/>
      <c r="AF55" s="419"/>
      <c r="AG55" s="417"/>
      <c r="AH55" s="418"/>
      <c r="AI55" s="418"/>
      <c r="AJ55" s="418"/>
      <c r="AK55" s="418"/>
      <c r="AL55" s="418"/>
      <c r="AM55" s="419"/>
      <c r="AN55" s="417"/>
      <c r="AO55" s="418"/>
      <c r="AP55" s="418"/>
      <c r="AQ55" s="418"/>
      <c r="AR55" s="418"/>
      <c r="AS55" s="418"/>
      <c r="AT55" s="419"/>
      <c r="AU55" s="417"/>
      <c r="AV55" s="418"/>
      <c r="AW55" s="418"/>
      <c r="AX55" s="672"/>
      <c r="AY55" s="673"/>
      <c r="AZ55" s="674"/>
      <c r="BA55" s="675"/>
      <c r="BB55" s="758"/>
      <c r="BC55" s="717"/>
      <c r="BD55" s="717"/>
      <c r="BE55" s="717"/>
      <c r="BF55" s="718"/>
    </row>
    <row r="56" spans="2:58" ht="20.25" customHeight="1">
      <c r="B56" s="699"/>
      <c r="C56" s="752"/>
      <c r="D56" s="753"/>
      <c r="E56" s="754"/>
      <c r="F56" s="420"/>
      <c r="G56" s="710"/>
      <c r="H56" s="715"/>
      <c r="I56" s="713"/>
      <c r="J56" s="713"/>
      <c r="K56" s="714"/>
      <c r="L56" s="719"/>
      <c r="M56" s="720"/>
      <c r="N56" s="720"/>
      <c r="O56" s="721"/>
      <c r="P56" s="685" t="s">
        <v>1282</v>
      </c>
      <c r="Q56" s="686"/>
      <c r="R56" s="687"/>
      <c r="S56" s="421" t="str">
        <f>IF(S55="","",VLOOKUP(S55,'[1]シフト記号表（勤務時間帯）'!$C$6:$K$35,9,FALSE))</f>
        <v/>
      </c>
      <c r="T56" s="422" t="str">
        <f>IF(T55="","",VLOOKUP(T55,'[1]シフト記号表（勤務時間帯）'!$C$6:$K$35,9,FALSE))</f>
        <v/>
      </c>
      <c r="U56" s="422" t="str">
        <f>IF(U55="","",VLOOKUP(U55,'[1]シフト記号表（勤務時間帯）'!$C$6:$K$35,9,FALSE))</f>
        <v/>
      </c>
      <c r="V56" s="422" t="str">
        <f>IF(V55="","",VLOOKUP(V55,'[1]シフト記号表（勤務時間帯）'!$C$6:$K$35,9,FALSE))</f>
        <v/>
      </c>
      <c r="W56" s="422" t="str">
        <f>IF(W55="","",VLOOKUP(W55,'[1]シフト記号表（勤務時間帯）'!$C$6:$K$35,9,FALSE))</f>
        <v/>
      </c>
      <c r="X56" s="422" t="str">
        <f>IF(X55="","",VLOOKUP(X55,'[1]シフト記号表（勤務時間帯）'!$C$6:$K$35,9,FALSE))</f>
        <v/>
      </c>
      <c r="Y56" s="423" t="str">
        <f>IF(Y55="","",VLOOKUP(Y55,'[1]シフト記号表（勤務時間帯）'!$C$6:$K$35,9,FALSE))</f>
        <v/>
      </c>
      <c r="Z56" s="421" t="str">
        <f>IF(Z55="","",VLOOKUP(Z55,'[1]シフト記号表（勤務時間帯）'!$C$6:$K$35,9,FALSE))</f>
        <v/>
      </c>
      <c r="AA56" s="422" t="str">
        <f>IF(AA55="","",VLOOKUP(AA55,'[1]シフト記号表（勤務時間帯）'!$C$6:$K$35,9,FALSE))</f>
        <v/>
      </c>
      <c r="AB56" s="422" t="str">
        <f>IF(AB55="","",VLOOKUP(AB55,'[1]シフト記号表（勤務時間帯）'!$C$6:$K$35,9,FALSE))</f>
        <v/>
      </c>
      <c r="AC56" s="422" t="str">
        <f>IF(AC55="","",VLOOKUP(AC55,'[1]シフト記号表（勤務時間帯）'!$C$6:$K$35,9,FALSE))</f>
        <v/>
      </c>
      <c r="AD56" s="422" t="str">
        <f>IF(AD55="","",VLOOKUP(AD55,'[1]シフト記号表（勤務時間帯）'!$C$6:$K$35,9,FALSE))</f>
        <v/>
      </c>
      <c r="AE56" s="422" t="str">
        <f>IF(AE55="","",VLOOKUP(AE55,'[1]シフト記号表（勤務時間帯）'!$C$6:$K$35,9,FALSE))</f>
        <v/>
      </c>
      <c r="AF56" s="423" t="str">
        <f>IF(AF55="","",VLOOKUP(AF55,'[1]シフト記号表（勤務時間帯）'!$C$6:$K$35,9,FALSE))</f>
        <v/>
      </c>
      <c r="AG56" s="421" t="str">
        <f>IF(AG55="","",VLOOKUP(AG55,'[1]シフト記号表（勤務時間帯）'!$C$6:$K$35,9,FALSE))</f>
        <v/>
      </c>
      <c r="AH56" s="422" t="str">
        <f>IF(AH55="","",VLOOKUP(AH55,'[1]シフト記号表（勤務時間帯）'!$C$6:$K$35,9,FALSE))</f>
        <v/>
      </c>
      <c r="AI56" s="422" t="str">
        <f>IF(AI55="","",VLOOKUP(AI55,'[1]シフト記号表（勤務時間帯）'!$C$6:$K$35,9,FALSE))</f>
        <v/>
      </c>
      <c r="AJ56" s="422" t="str">
        <f>IF(AJ55="","",VLOOKUP(AJ55,'[1]シフト記号表（勤務時間帯）'!$C$6:$K$35,9,FALSE))</f>
        <v/>
      </c>
      <c r="AK56" s="422" t="str">
        <f>IF(AK55="","",VLOOKUP(AK55,'[1]シフト記号表（勤務時間帯）'!$C$6:$K$35,9,FALSE))</f>
        <v/>
      </c>
      <c r="AL56" s="422" t="str">
        <f>IF(AL55="","",VLOOKUP(AL55,'[1]シフト記号表（勤務時間帯）'!$C$6:$K$35,9,FALSE))</f>
        <v/>
      </c>
      <c r="AM56" s="423" t="str">
        <f>IF(AM55="","",VLOOKUP(AM55,'[1]シフト記号表（勤務時間帯）'!$C$6:$K$35,9,FALSE))</f>
        <v/>
      </c>
      <c r="AN56" s="421" t="str">
        <f>IF(AN55="","",VLOOKUP(AN55,'[1]シフト記号表（勤務時間帯）'!$C$6:$K$35,9,FALSE))</f>
        <v/>
      </c>
      <c r="AO56" s="422" t="str">
        <f>IF(AO55="","",VLOOKUP(AO55,'[1]シフト記号表（勤務時間帯）'!$C$6:$K$35,9,FALSE))</f>
        <v/>
      </c>
      <c r="AP56" s="422" t="str">
        <f>IF(AP55="","",VLOOKUP(AP55,'[1]シフト記号表（勤務時間帯）'!$C$6:$K$35,9,FALSE))</f>
        <v/>
      </c>
      <c r="AQ56" s="422" t="str">
        <f>IF(AQ55="","",VLOOKUP(AQ55,'[1]シフト記号表（勤務時間帯）'!$C$6:$K$35,9,FALSE))</f>
        <v/>
      </c>
      <c r="AR56" s="422" t="str">
        <f>IF(AR55="","",VLOOKUP(AR55,'[1]シフト記号表（勤務時間帯）'!$C$6:$K$35,9,FALSE))</f>
        <v/>
      </c>
      <c r="AS56" s="422" t="str">
        <f>IF(AS55="","",VLOOKUP(AS55,'[1]シフト記号表（勤務時間帯）'!$C$6:$K$35,9,FALSE))</f>
        <v/>
      </c>
      <c r="AT56" s="423" t="str">
        <f>IF(AT55="","",VLOOKUP(AT55,'[1]シフト記号表（勤務時間帯）'!$C$6:$K$35,9,FALSE))</f>
        <v/>
      </c>
      <c r="AU56" s="421" t="str">
        <f>IF(AU55="","",VLOOKUP(AU55,'[1]シフト記号表（勤務時間帯）'!$C$6:$K$35,9,FALSE))</f>
        <v/>
      </c>
      <c r="AV56" s="422" t="str">
        <f>IF(AV55="","",VLOOKUP(AV55,'[1]シフト記号表（勤務時間帯）'!$C$6:$K$35,9,FALSE))</f>
        <v/>
      </c>
      <c r="AW56" s="422" t="str">
        <f>IF(AW55="","",VLOOKUP(AW55,'[1]シフト記号表（勤務時間帯）'!$C$6:$K$35,9,FALSE))</f>
        <v/>
      </c>
      <c r="AX56" s="688">
        <f>IF($BB$3="４週",SUM(S56:AT56),IF($BB$3="暦月",SUM(S56:AW56),""))</f>
        <v>0</v>
      </c>
      <c r="AY56" s="689"/>
      <c r="AZ56" s="690">
        <f>IF($BB$3="４週",AX56/4,IF($BB$3="暦月",②勤務形態一覧表!AX56/(②勤務形態一覧表!$BB$8/7),""))</f>
        <v>0</v>
      </c>
      <c r="BA56" s="691"/>
      <c r="BB56" s="759"/>
      <c r="BC56" s="720"/>
      <c r="BD56" s="720"/>
      <c r="BE56" s="720"/>
      <c r="BF56" s="721"/>
    </row>
    <row r="57" spans="2:58" ht="20.25" customHeight="1">
      <c r="B57" s="699"/>
      <c r="C57" s="755"/>
      <c r="D57" s="756"/>
      <c r="E57" s="757"/>
      <c r="F57" s="420">
        <f>C55</f>
        <v>0</v>
      </c>
      <c r="G57" s="711"/>
      <c r="H57" s="715"/>
      <c r="I57" s="713"/>
      <c r="J57" s="713"/>
      <c r="K57" s="714"/>
      <c r="L57" s="722"/>
      <c r="M57" s="723"/>
      <c r="N57" s="723"/>
      <c r="O57" s="724"/>
      <c r="P57" s="692" t="s">
        <v>1283</v>
      </c>
      <c r="Q57" s="693"/>
      <c r="R57" s="694"/>
      <c r="S57" s="425" t="str">
        <f>IF(S55="","",VLOOKUP(S55,'[1]シフト記号表（勤務時間帯）'!$C$6:$U$35,19,FALSE))</f>
        <v/>
      </c>
      <c r="T57" s="426" t="str">
        <f>IF(T55="","",VLOOKUP(T55,'[1]シフト記号表（勤務時間帯）'!$C$6:$U$35,19,FALSE))</f>
        <v/>
      </c>
      <c r="U57" s="426" t="str">
        <f>IF(U55="","",VLOOKUP(U55,'[1]シフト記号表（勤務時間帯）'!$C$6:$U$35,19,FALSE))</f>
        <v/>
      </c>
      <c r="V57" s="426" t="str">
        <f>IF(V55="","",VLOOKUP(V55,'[1]シフト記号表（勤務時間帯）'!$C$6:$U$35,19,FALSE))</f>
        <v/>
      </c>
      <c r="W57" s="426" t="str">
        <f>IF(W55="","",VLOOKUP(W55,'[1]シフト記号表（勤務時間帯）'!$C$6:$U$35,19,FALSE))</f>
        <v/>
      </c>
      <c r="X57" s="426" t="str">
        <f>IF(X55="","",VLOOKUP(X55,'[1]シフト記号表（勤務時間帯）'!$C$6:$U$35,19,FALSE))</f>
        <v/>
      </c>
      <c r="Y57" s="427" t="str">
        <f>IF(Y55="","",VLOOKUP(Y55,'[1]シフト記号表（勤務時間帯）'!$C$6:$U$35,19,FALSE))</f>
        <v/>
      </c>
      <c r="Z57" s="425" t="str">
        <f>IF(Z55="","",VLOOKUP(Z55,'[1]シフト記号表（勤務時間帯）'!$C$6:$U$35,19,FALSE))</f>
        <v/>
      </c>
      <c r="AA57" s="426" t="str">
        <f>IF(AA55="","",VLOOKUP(AA55,'[1]シフト記号表（勤務時間帯）'!$C$6:$U$35,19,FALSE))</f>
        <v/>
      </c>
      <c r="AB57" s="426" t="str">
        <f>IF(AB55="","",VLOOKUP(AB55,'[1]シフト記号表（勤務時間帯）'!$C$6:$U$35,19,FALSE))</f>
        <v/>
      </c>
      <c r="AC57" s="426" t="str">
        <f>IF(AC55="","",VLOOKUP(AC55,'[1]シフト記号表（勤務時間帯）'!$C$6:$U$35,19,FALSE))</f>
        <v/>
      </c>
      <c r="AD57" s="426" t="str">
        <f>IF(AD55="","",VLOOKUP(AD55,'[1]シフト記号表（勤務時間帯）'!$C$6:$U$35,19,FALSE))</f>
        <v/>
      </c>
      <c r="AE57" s="426" t="str">
        <f>IF(AE55="","",VLOOKUP(AE55,'[1]シフト記号表（勤務時間帯）'!$C$6:$U$35,19,FALSE))</f>
        <v/>
      </c>
      <c r="AF57" s="427" t="str">
        <f>IF(AF55="","",VLOOKUP(AF55,'[1]シフト記号表（勤務時間帯）'!$C$6:$U$35,19,FALSE))</f>
        <v/>
      </c>
      <c r="AG57" s="425" t="str">
        <f>IF(AG55="","",VLOOKUP(AG55,'[1]シフト記号表（勤務時間帯）'!$C$6:$U$35,19,FALSE))</f>
        <v/>
      </c>
      <c r="AH57" s="426" t="str">
        <f>IF(AH55="","",VLOOKUP(AH55,'[1]シフト記号表（勤務時間帯）'!$C$6:$U$35,19,FALSE))</f>
        <v/>
      </c>
      <c r="AI57" s="426" t="str">
        <f>IF(AI55="","",VLOOKUP(AI55,'[1]シフト記号表（勤務時間帯）'!$C$6:$U$35,19,FALSE))</f>
        <v/>
      </c>
      <c r="AJ57" s="426" t="str">
        <f>IF(AJ55="","",VLOOKUP(AJ55,'[1]シフト記号表（勤務時間帯）'!$C$6:$U$35,19,FALSE))</f>
        <v/>
      </c>
      <c r="AK57" s="426" t="str">
        <f>IF(AK55="","",VLOOKUP(AK55,'[1]シフト記号表（勤務時間帯）'!$C$6:$U$35,19,FALSE))</f>
        <v/>
      </c>
      <c r="AL57" s="426" t="str">
        <f>IF(AL55="","",VLOOKUP(AL55,'[1]シフト記号表（勤務時間帯）'!$C$6:$U$35,19,FALSE))</f>
        <v/>
      </c>
      <c r="AM57" s="427" t="str">
        <f>IF(AM55="","",VLOOKUP(AM55,'[1]シフト記号表（勤務時間帯）'!$C$6:$U$35,19,FALSE))</f>
        <v/>
      </c>
      <c r="AN57" s="425" t="str">
        <f>IF(AN55="","",VLOOKUP(AN55,'[1]シフト記号表（勤務時間帯）'!$C$6:$U$35,19,FALSE))</f>
        <v/>
      </c>
      <c r="AO57" s="426" t="str">
        <f>IF(AO55="","",VLOOKUP(AO55,'[1]シフト記号表（勤務時間帯）'!$C$6:$U$35,19,FALSE))</f>
        <v/>
      </c>
      <c r="AP57" s="426" t="str">
        <f>IF(AP55="","",VLOOKUP(AP55,'[1]シフト記号表（勤務時間帯）'!$C$6:$U$35,19,FALSE))</f>
        <v/>
      </c>
      <c r="AQ57" s="426" t="str">
        <f>IF(AQ55="","",VLOOKUP(AQ55,'[1]シフト記号表（勤務時間帯）'!$C$6:$U$35,19,FALSE))</f>
        <v/>
      </c>
      <c r="AR57" s="426" t="str">
        <f>IF(AR55="","",VLOOKUP(AR55,'[1]シフト記号表（勤務時間帯）'!$C$6:$U$35,19,FALSE))</f>
        <v/>
      </c>
      <c r="AS57" s="426" t="str">
        <f>IF(AS55="","",VLOOKUP(AS55,'[1]シフト記号表（勤務時間帯）'!$C$6:$U$35,19,FALSE))</f>
        <v/>
      </c>
      <c r="AT57" s="427" t="str">
        <f>IF(AT55="","",VLOOKUP(AT55,'[1]シフト記号表（勤務時間帯）'!$C$6:$U$35,19,FALSE))</f>
        <v/>
      </c>
      <c r="AU57" s="425" t="str">
        <f>IF(AU55="","",VLOOKUP(AU55,'[1]シフト記号表（勤務時間帯）'!$C$6:$U$35,19,FALSE))</f>
        <v/>
      </c>
      <c r="AV57" s="426" t="str">
        <f>IF(AV55="","",VLOOKUP(AV55,'[1]シフト記号表（勤務時間帯）'!$C$6:$U$35,19,FALSE))</f>
        <v/>
      </c>
      <c r="AW57" s="426" t="str">
        <f>IF(AW55="","",VLOOKUP(AW55,'[1]シフト記号表（勤務時間帯）'!$C$6:$U$35,19,FALSE))</f>
        <v/>
      </c>
      <c r="AX57" s="695">
        <f>IF($BB$3="４週",SUM(S57:AT57),IF($BB$3="暦月",SUM(S57:AW57),""))</f>
        <v>0</v>
      </c>
      <c r="AY57" s="696"/>
      <c r="AZ57" s="697">
        <f>IF($BB$3="４週",AX57/4,IF($BB$3="暦月",②勤務形態一覧表!AX57/(②勤務形態一覧表!$BB$8/7),""))</f>
        <v>0</v>
      </c>
      <c r="BA57" s="698"/>
      <c r="BB57" s="760"/>
      <c r="BC57" s="723"/>
      <c r="BD57" s="723"/>
      <c r="BE57" s="723"/>
      <c r="BF57" s="724"/>
    </row>
    <row r="58" spans="2:58" ht="20.25" customHeight="1">
      <c r="B58" s="699">
        <f>B55+1</f>
        <v>13</v>
      </c>
      <c r="C58" s="749"/>
      <c r="D58" s="750"/>
      <c r="E58" s="751"/>
      <c r="F58" s="428"/>
      <c r="G58" s="709"/>
      <c r="H58" s="712"/>
      <c r="I58" s="713"/>
      <c r="J58" s="713"/>
      <c r="K58" s="714"/>
      <c r="L58" s="716"/>
      <c r="M58" s="717"/>
      <c r="N58" s="717"/>
      <c r="O58" s="718"/>
      <c r="P58" s="725" t="s">
        <v>1281</v>
      </c>
      <c r="Q58" s="726"/>
      <c r="R58" s="727"/>
      <c r="S58" s="417"/>
      <c r="T58" s="418"/>
      <c r="U58" s="418"/>
      <c r="V58" s="418"/>
      <c r="W58" s="418"/>
      <c r="X58" s="418"/>
      <c r="Y58" s="419"/>
      <c r="Z58" s="417"/>
      <c r="AA58" s="418"/>
      <c r="AB58" s="418"/>
      <c r="AC58" s="418"/>
      <c r="AD58" s="418"/>
      <c r="AE58" s="418"/>
      <c r="AF58" s="419"/>
      <c r="AG58" s="417"/>
      <c r="AH58" s="418"/>
      <c r="AI58" s="418"/>
      <c r="AJ58" s="418"/>
      <c r="AK58" s="418"/>
      <c r="AL58" s="418"/>
      <c r="AM58" s="419"/>
      <c r="AN58" s="417"/>
      <c r="AO58" s="418"/>
      <c r="AP58" s="418"/>
      <c r="AQ58" s="418"/>
      <c r="AR58" s="418"/>
      <c r="AS58" s="418"/>
      <c r="AT58" s="419"/>
      <c r="AU58" s="417"/>
      <c r="AV58" s="418"/>
      <c r="AW58" s="418"/>
      <c r="AX58" s="672"/>
      <c r="AY58" s="673"/>
      <c r="AZ58" s="674"/>
      <c r="BA58" s="675"/>
      <c r="BB58" s="758"/>
      <c r="BC58" s="717"/>
      <c r="BD58" s="717"/>
      <c r="BE58" s="717"/>
      <c r="BF58" s="718"/>
    </row>
    <row r="59" spans="2:58" ht="20.25" customHeight="1">
      <c r="B59" s="699"/>
      <c r="C59" s="752"/>
      <c r="D59" s="753"/>
      <c r="E59" s="754"/>
      <c r="F59" s="420"/>
      <c r="G59" s="710"/>
      <c r="H59" s="715"/>
      <c r="I59" s="713"/>
      <c r="J59" s="713"/>
      <c r="K59" s="714"/>
      <c r="L59" s="719"/>
      <c r="M59" s="720"/>
      <c r="N59" s="720"/>
      <c r="O59" s="721"/>
      <c r="P59" s="685" t="s">
        <v>1282</v>
      </c>
      <c r="Q59" s="686"/>
      <c r="R59" s="687"/>
      <c r="S59" s="421" t="str">
        <f>IF(S58="","",VLOOKUP(S58,'[1]シフト記号表（勤務時間帯）'!$C$6:$K$35,9,FALSE))</f>
        <v/>
      </c>
      <c r="T59" s="422" t="str">
        <f>IF(T58="","",VLOOKUP(T58,'[1]シフト記号表（勤務時間帯）'!$C$6:$K$35,9,FALSE))</f>
        <v/>
      </c>
      <c r="U59" s="422" t="str">
        <f>IF(U58="","",VLOOKUP(U58,'[1]シフト記号表（勤務時間帯）'!$C$6:$K$35,9,FALSE))</f>
        <v/>
      </c>
      <c r="V59" s="422" t="str">
        <f>IF(V58="","",VLOOKUP(V58,'[1]シフト記号表（勤務時間帯）'!$C$6:$K$35,9,FALSE))</f>
        <v/>
      </c>
      <c r="W59" s="422" t="str">
        <f>IF(W58="","",VLOOKUP(W58,'[1]シフト記号表（勤務時間帯）'!$C$6:$K$35,9,FALSE))</f>
        <v/>
      </c>
      <c r="X59" s="422" t="str">
        <f>IF(X58="","",VLOOKUP(X58,'[1]シフト記号表（勤務時間帯）'!$C$6:$K$35,9,FALSE))</f>
        <v/>
      </c>
      <c r="Y59" s="423" t="str">
        <f>IF(Y58="","",VLOOKUP(Y58,'[1]シフト記号表（勤務時間帯）'!$C$6:$K$35,9,FALSE))</f>
        <v/>
      </c>
      <c r="Z59" s="421" t="str">
        <f>IF(Z58="","",VLOOKUP(Z58,'[1]シフト記号表（勤務時間帯）'!$C$6:$K$35,9,FALSE))</f>
        <v/>
      </c>
      <c r="AA59" s="422" t="str">
        <f>IF(AA58="","",VLOOKUP(AA58,'[1]シフト記号表（勤務時間帯）'!$C$6:$K$35,9,FALSE))</f>
        <v/>
      </c>
      <c r="AB59" s="422" t="str">
        <f>IF(AB58="","",VLOOKUP(AB58,'[1]シフト記号表（勤務時間帯）'!$C$6:$K$35,9,FALSE))</f>
        <v/>
      </c>
      <c r="AC59" s="422" t="str">
        <f>IF(AC58="","",VLOOKUP(AC58,'[1]シフト記号表（勤務時間帯）'!$C$6:$K$35,9,FALSE))</f>
        <v/>
      </c>
      <c r="AD59" s="422" t="str">
        <f>IF(AD58="","",VLOOKUP(AD58,'[1]シフト記号表（勤務時間帯）'!$C$6:$K$35,9,FALSE))</f>
        <v/>
      </c>
      <c r="AE59" s="422" t="str">
        <f>IF(AE58="","",VLOOKUP(AE58,'[1]シフト記号表（勤務時間帯）'!$C$6:$K$35,9,FALSE))</f>
        <v/>
      </c>
      <c r="AF59" s="423" t="str">
        <f>IF(AF58="","",VLOOKUP(AF58,'[1]シフト記号表（勤務時間帯）'!$C$6:$K$35,9,FALSE))</f>
        <v/>
      </c>
      <c r="AG59" s="421" t="str">
        <f>IF(AG58="","",VLOOKUP(AG58,'[1]シフト記号表（勤務時間帯）'!$C$6:$K$35,9,FALSE))</f>
        <v/>
      </c>
      <c r="AH59" s="422" t="str">
        <f>IF(AH58="","",VLOOKUP(AH58,'[1]シフト記号表（勤務時間帯）'!$C$6:$K$35,9,FALSE))</f>
        <v/>
      </c>
      <c r="AI59" s="422" t="str">
        <f>IF(AI58="","",VLOOKUP(AI58,'[1]シフト記号表（勤務時間帯）'!$C$6:$K$35,9,FALSE))</f>
        <v/>
      </c>
      <c r="AJ59" s="422" t="str">
        <f>IF(AJ58="","",VLOOKUP(AJ58,'[1]シフト記号表（勤務時間帯）'!$C$6:$K$35,9,FALSE))</f>
        <v/>
      </c>
      <c r="AK59" s="422" t="str">
        <f>IF(AK58="","",VLOOKUP(AK58,'[1]シフト記号表（勤務時間帯）'!$C$6:$K$35,9,FALSE))</f>
        <v/>
      </c>
      <c r="AL59" s="422" t="str">
        <f>IF(AL58="","",VLOOKUP(AL58,'[1]シフト記号表（勤務時間帯）'!$C$6:$K$35,9,FALSE))</f>
        <v/>
      </c>
      <c r="AM59" s="423" t="str">
        <f>IF(AM58="","",VLOOKUP(AM58,'[1]シフト記号表（勤務時間帯）'!$C$6:$K$35,9,FALSE))</f>
        <v/>
      </c>
      <c r="AN59" s="421" t="str">
        <f>IF(AN58="","",VLOOKUP(AN58,'[1]シフト記号表（勤務時間帯）'!$C$6:$K$35,9,FALSE))</f>
        <v/>
      </c>
      <c r="AO59" s="422" t="str">
        <f>IF(AO58="","",VLOOKUP(AO58,'[1]シフト記号表（勤務時間帯）'!$C$6:$K$35,9,FALSE))</f>
        <v/>
      </c>
      <c r="AP59" s="422" t="str">
        <f>IF(AP58="","",VLOOKUP(AP58,'[1]シフト記号表（勤務時間帯）'!$C$6:$K$35,9,FALSE))</f>
        <v/>
      </c>
      <c r="AQ59" s="422" t="str">
        <f>IF(AQ58="","",VLOOKUP(AQ58,'[1]シフト記号表（勤務時間帯）'!$C$6:$K$35,9,FALSE))</f>
        <v/>
      </c>
      <c r="AR59" s="422" t="str">
        <f>IF(AR58="","",VLOOKUP(AR58,'[1]シフト記号表（勤務時間帯）'!$C$6:$K$35,9,FALSE))</f>
        <v/>
      </c>
      <c r="AS59" s="422" t="str">
        <f>IF(AS58="","",VLOOKUP(AS58,'[1]シフト記号表（勤務時間帯）'!$C$6:$K$35,9,FALSE))</f>
        <v/>
      </c>
      <c r="AT59" s="423" t="str">
        <f>IF(AT58="","",VLOOKUP(AT58,'[1]シフト記号表（勤務時間帯）'!$C$6:$K$35,9,FALSE))</f>
        <v/>
      </c>
      <c r="AU59" s="421" t="str">
        <f>IF(AU58="","",VLOOKUP(AU58,'[1]シフト記号表（勤務時間帯）'!$C$6:$K$35,9,FALSE))</f>
        <v/>
      </c>
      <c r="AV59" s="422" t="str">
        <f>IF(AV58="","",VLOOKUP(AV58,'[1]シフト記号表（勤務時間帯）'!$C$6:$K$35,9,FALSE))</f>
        <v/>
      </c>
      <c r="AW59" s="422" t="str">
        <f>IF(AW58="","",VLOOKUP(AW58,'[1]シフト記号表（勤務時間帯）'!$C$6:$K$35,9,FALSE))</f>
        <v/>
      </c>
      <c r="AX59" s="688">
        <f>IF($BB$3="４週",SUM(S59:AT59),IF($BB$3="暦月",SUM(S59:AW59),""))</f>
        <v>0</v>
      </c>
      <c r="AY59" s="689"/>
      <c r="AZ59" s="690">
        <f>IF($BB$3="４週",AX59/4,IF($BB$3="暦月",②勤務形態一覧表!AX59/(②勤務形態一覧表!$BB$8/7),""))</f>
        <v>0</v>
      </c>
      <c r="BA59" s="691"/>
      <c r="BB59" s="759"/>
      <c r="BC59" s="720"/>
      <c r="BD59" s="720"/>
      <c r="BE59" s="720"/>
      <c r="BF59" s="721"/>
    </row>
    <row r="60" spans="2:58" ht="20.25" customHeight="1">
      <c r="B60" s="699"/>
      <c r="C60" s="755"/>
      <c r="D60" s="756"/>
      <c r="E60" s="757"/>
      <c r="F60" s="429"/>
      <c r="G60" s="711"/>
      <c r="H60" s="715"/>
      <c r="I60" s="713"/>
      <c r="J60" s="713"/>
      <c r="K60" s="714"/>
      <c r="L60" s="722"/>
      <c r="M60" s="723"/>
      <c r="N60" s="723"/>
      <c r="O60" s="724"/>
      <c r="P60" s="692" t="s">
        <v>1283</v>
      </c>
      <c r="Q60" s="693"/>
      <c r="R60" s="694"/>
      <c r="S60" s="425" t="str">
        <f>IF(S58="","",VLOOKUP(S58,'[1]シフト記号表（勤務時間帯）'!$C$6:$U$35,19,FALSE))</f>
        <v/>
      </c>
      <c r="T60" s="426" t="str">
        <f>IF(T58="","",VLOOKUP(T58,'[1]シフト記号表（勤務時間帯）'!$C$6:$U$35,19,FALSE))</f>
        <v/>
      </c>
      <c r="U60" s="426" t="str">
        <f>IF(U58="","",VLOOKUP(U58,'[1]シフト記号表（勤務時間帯）'!$C$6:$U$35,19,FALSE))</f>
        <v/>
      </c>
      <c r="V60" s="426" t="str">
        <f>IF(V58="","",VLOOKUP(V58,'[1]シフト記号表（勤務時間帯）'!$C$6:$U$35,19,FALSE))</f>
        <v/>
      </c>
      <c r="W60" s="426" t="str">
        <f>IF(W58="","",VLOOKUP(W58,'[1]シフト記号表（勤務時間帯）'!$C$6:$U$35,19,FALSE))</f>
        <v/>
      </c>
      <c r="X60" s="426" t="str">
        <f>IF(X58="","",VLOOKUP(X58,'[1]シフト記号表（勤務時間帯）'!$C$6:$U$35,19,FALSE))</f>
        <v/>
      </c>
      <c r="Y60" s="427" t="str">
        <f>IF(Y58="","",VLOOKUP(Y58,'[1]シフト記号表（勤務時間帯）'!$C$6:$U$35,19,FALSE))</f>
        <v/>
      </c>
      <c r="Z60" s="425" t="str">
        <f>IF(Z58="","",VLOOKUP(Z58,'[1]シフト記号表（勤務時間帯）'!$C$6:$U$35,19,FALSE))</f>
        <v/>
      </c>
      <c r="AA60" s="426" t="str">
        <f>IF(AA58="","",VLOOKUP(AA58,'[1]シフト記号表（勤務時間帯）'!$C$6:$U$35,19,FALSE))</f>
        <v/>
      </c>
      <c r="AB60" s="426" t="str">
        <f>IF(AB58="","",VLOOKUP(AB58,'[1]シフト記号表（勤務時間帯）'!$C$6:$U$35,19,FALSE))</f>
        <v/>
      </c>
      <c r="AC60" s="426" t="str">
        <f>IF(AC58="","",VLOOKUP(AC58,'[1]シフト記号表（勤務時間帯）'!$C$6:$U$35,19,FALSE))</f>
        <v/>
      </c>
      <c r="AD60" s="426" t="str">
        <f>IF(AD58="","",VLOOKUP(AD58,'[1]シフト記号表（勤務時間帯）'!$C$6:$U$35,19,FALSE))</f>
        <v/>
      </c>
      <c r="AE60" s="426" t="str">
        <f>IF(AE58="","",VLOOKUP(AE58,'[1]シフト記号表（勤務時間帯）'!$C$6:$U$35,19,FALSE))</f>
        <v/>
      </c>
      <c r="AF60" s="427" t="str">
        <f>IF(AF58="","",VLOOKUP(AF58,'[1]シフト記号表（勤務時間帯）'!$C$6:$U$35,19,FALSE))</f>
        <v/>
      </c>
      <c r="AG60" s="425" t="str">
        <f>IF(AG58="","",VLOOKUP(AG58,'[1]シフト記号表（勤務時間帯）'!$C$6:$U$35,19,FALSE))</f>
        <v/>
      </c>
      <c r="AH60" s="426" t="str">
        <f>IF(AH58="","",VLOOKUP(AH58,'[1]シフト記号表（勤務時間帯）'!$C$6:$U$35,19,FALSE))</f>
        <v/>
      </c>
      <c r="AI60" s="426" t="str">
        <f>IF(AI58="","",VLOOKUP(AI58,'[1]シフト記号表（勤務時間帯）'!$C$6:$U$35,19,FALSE))</f>
        <v/>
      </c>
      <c r="AJ60" s="426" t="str">
        <f>IF(AJ58="","",VLOOKUP(AJ58,'[1]シフト記号表（勤務時間帯）'!$C$6:$U$35,19,FALSE))</f>
        <v/>
      </c>
      <c r="AK60" s="426" t="str">
        <f>IF(AK58="","",VLOOKUP(AK58,'[1]シフト記号表（勤務時間帯）'!$C$6:$U$35,19,FALSE))</f>
        <v/>
      </c>
      <c r="AL60" s="426" t="str">
        <f>IF(AL58="","",VLOOKUP(AL58,'[1]シフト記号表（勤務時間帯）'!$C$6:$U$35,19,FALSE))</f>
        <v/>
      </c>
      <c r="AM60" s="427" t="str">
        <f>IF(AM58="","",VLOOKUP(AM58,'[1]シフト記号表（勤務時間帯）'!$C$6:$U$35,19,FALSE))</f>
        <v/>
      </c>
      <c r="AN60" s="425" t="str">
        <f>IF(AN58="","",VLOOKUP(AN58,'[1]シフト記号表（勤務時間帯）'!$C$6:$U$35,19,FALSE))</f>
        <v/>
      </c>
      <c r="AO60" s="426" t="str">
        <f>IF(AO58="","",VLOOKUP(AO58,'[1]シフト記号表（勤務時間帯）'!$C$6:$U$35,19,FALSE))</f>
        <v/>
      </c>
      <c r="AP60" s="426" t="str">
        <f>IF(AP58="","",VLOOKUP(AP58,'[1]シフト記号表（勤務時間帯）'!$C$6:$U$35,19,FALSE))</f>
        <v/>
      </c>
      <c r="AQ60" s="426" t="str">
        <f>IF(AQ58="","",VLOOKUP(AQ58,'[1]シフト記号表（勤務時間帯）'!$C$6:$U$35,19,FALSE))</f>
        <v/>
      </c>
      <c r="AR60" s="426" t="str">
        <f>IF(AR58="","",VLOOKUP(AR58,'[1]シフト記号表（勤務時間帯）'!$C$6:$U$35,19,FALSE))</f>
        <v/>
      </c>
      <c r="AS60" s="426" t="str">
        <f>IF(AS58="","",VLOOKUP(AS58,'[1]シフト記号表（勤務時間帯）'!$C$6:$U$35,19,FALSE))</f>
        <v/>
      </c>
      <c r="AT60" s="427" t="str">
        <f>IF(AT58="","",VLOOKUP(AT58,'[1]シフト記号表（勤務時間帯）'!$C$6:$U$35,19,FALSE))</f>
        <v/>
      </c>
      <c r="AU60" s="425" t="str">
        <f>IF(AU58="","",VLOOKUP(AU58,'[1]シフト記号表（勤務時間帯）'!$C$6:$U$35,19,FALSE))</f>
        <v/>
      </c>
      <c r="AV60" s="426" t="str">
        <f>IF(AV58="","",VLOOKUP(AV58,'[1]シフト記号表（勤務時間帯）'!$C$6:$U$35,19,FALSE))</f>
        <v/>
      </c>
      <c r="AW60" s="426" t="str">
        <f>IF(AW58="","",VLOOKUP(AW58,'[1]シフト記号表（勤務時間帯）'!$C$6:$U$35,19,FALSE))</f>
        <v/>
      </c>
      <c r="AX60" s="695">
        <f>IF($BB$3="４週",SUM(S60:AT60),IF($BB$3="暦月",SUM(S60:AW60),""))</f>
        <v>0</v>
      </c>
      <c r="AY60" s="696"/>
      <c r="AZ60" s="697">
        <f>IF($BB$3="４週",AX60/4,IF($BB$3="暦月",②勤務形態一覧表!AX60/(②勤務形態一覧表!$BB$8/7),""))</f>
        <v>0</v>
      </c>
      <c r="BA60" s="698"/>
      <c r="BB60" s="760"/>
      <c r="BC60" s="723"/>
      <c r="BD60" s="723"/>
      <c r="BE60" s="723"/>
      <c r="BF60" s="724"/>
    </row>
    <row r="61" spans="2:58" ht="20.25" customHeight="1">
      <c r="B61" s="765">
        <f>B58+1</f>
        <v>14</v>
      </c>
      <c r="C61" s="752"/>
      <c r="D61" s="753"/>
      <c r="E61" s="754"/>
      <c r="F61" s="430"/>
      <c r="G61" s="766"/>
      <c r="H61" s="767"/>
      <c r="I61" s="768"/>
      <c r="J61" s="768"/>
      <c r="K61" s="769"/>
      <c r="L61" s="719"/>
      <c r="M61" s="720"/>
      <c r="N61" s="720"/>
      <c r="O61" s="721"/>
      <c r="P61" s="770" t="s">
        <v>1281</v>
      </c>
      <c r="Q61" s="771"/>
      <c r="R61" s="772"/>
      <c r="S61" s="417"/>
      <c r="T61" s="418"/>
      <c r="U61" s="418"/>
      <c r="V61" s="418"/>
      <c r="W61" s="418"/>
      <c r="X61" s="418"/>
      <c r="Y61" s="419"/>
      <c r="Z61" s="417"/>
      <c r="AA61" s="418"/>
      <c r="AB61" s="418"/>
      <c r="AC61" s="418"/>
      <c r="AD61" s="418"/>
      <c r="AE61" s="418"/>
      <c r="AF61" s="419"/>
      <c r="AG61" s="417"/>
      <c r="AH61" s="418"/>
      <c r="AI61" s="418"/>
      <c r="AJ61" s="418"/>
      <c r="AK61" s="418"/>
      <c r="AL61" s="418"/>
      <c r="AM61" s="419"/>
      <c r="AN61" s="417"/>
      <c r="AO61" s="418"/>
      <c r="AP61" s="418"/>
      <c r="AQ61" s="418"/>
      <c r="AR61" s="418"/>
      <c r="AS61" s="418"/>
      <c r="AT61" s="419"/>
      <c r="AU61" s="417"/>
      <c r="AV61" s="418"/>
      <c r="AW61" s="418"/>
      <c r="AX61" s="761"/>
      <c r="AY61" s="762"/>
      <c r="AZ61" s="763"/>
      <c r="BA61" s="764"/>
      <c r="BB61" s="759"/>
      <c r="BC61" s="720"/>
      <c r="BD61" s="720"/>
      <c r="BE61" s="720"/>
      <c r="BF61" s="721"/>
    </row>
    <row r="62" spans="2:58" ht="20.25" customHeight="1">
      <c r="B62" s="699"/>
      <c r="C62" s="752"/>
      <c r="D62" s="753"/>
      <c r="E62" s="754"/>
      <c r="F62" s="420"/>
      <c r="G62" s="710"/>
      <c r="H62" s="715"/>
      <c r="I62" s="713"/>
      <c r="J62" s="713"/>
      <c r="K62" s="714"/>
      <c r="L62" s="719"/>
      <c r="M62" s="720"/>
      <c r="N62" s="720"/>
      <c r="O62" s="721"/>
      <c r="P62" s="685" t="s">
        <v>1282</v>
      </c>
      <c r="Q62" s="686"/>
      <c r="R62" s="687"/>
      <c r="S62" s="421" t="str">
        <f>IF(S61="","",VLOOKUP(S61,'[1]シフト記号表（勤務時間帯）'!$C$6:$K$35,9,FALSE))</f>
        <v/>
      </c>
      <c r="T62" s="422" t="str">
        <f>IF(T61="","",VLOOKUP(T61,'[1]シフト記号表（勤務時間帯）'!$C$6:$K$35,9,FALSE))</f>
        <v/>
      </c>
      <c r="U62" s="422" t="str">
        <f>IF(U61="","",VLOOKUP(U61,'[1]シフト記号表（勤務時間帯）'!$C$6:$K$35,9,FALSE))</f>
        <v/>
      </c>
      <c r="V62" s="422" t="str">
        <f>IF(V61="","",VLOOKUP(V61,'[1]シフト記号表（勤務時間帯）'!$C$6:$K$35,9,FALSE))</f>
        <v/>
      </c>
      <c r="W62" s="422" t="str">
        <f>IF(W61="","",VLOOKUP(W61,'[1]シフト記号表（勤務時間帯）'!$C$6:$K$35,9,FALSE))</f>
        <v/>
      </c>
      <c r="X62" s="422" t="str">
        <f>IF(X61="","",VLOOKUP(X61,'[1]シフト記号表（勤務時間帯）'!$C$6:$K$35,9,FALSE))</f>
        <v/>
      </c>
      <c r="Y62" s="423" t="str">
        <f>IF(Y61="","",VLOOKUP(Y61,'[1]シフト記号表（勤務時間帯）'!$C$6:$K$35,9,FALSE))</f>
        <v/>
      </c>
      <c r="Z62" s="421" t="str">
        <f>IF(Z61="","",VLOOKUP(Z61,'[1]シフト記号表（勤務時間帯）'!$C$6:$K$35,9,FALSE))</f>
        <v/>
      </c>
      <c r="AA62" s="422" t="str">
        <f>IF(AA61="","",VLOOKUP(AA61,'[1]シフト記号表（勤務時間帯）'!$C$6:$K$35,9,FALSE))</f>
        <v/>
      </c>
      <c r="AB62" s="422" t="str">
        <f>IF(AB61="","",VLOOKUP(AB61,'[1]シフト記号表（勤務時間帯）'!$C$6:$K$35,9,FALSE))</f>
        <v/>
      </c>
      <c r="AC62" s="422" t="str">
        <f>IF(AC61="","",VLOOKUP(AC61,'[1]シフト記号表（勤務時間帯）'!$C$6:$K$35,9,FALSE))</f>
        <v/>
      </c>
      <c r="AD62" s="422" t="str">
        <f>IF(AD61="","",VLOOKUP(AD61,'[1]シフト記号表（勤務時間帯）'!$C$6:$K$35,9,FALSE))</f>
        <v/>
      </c>
      <c r="AE62" s="422" t="str">
        <f>IF(AE61="","",VLOOKUP(AE61,'[1]シフト記号表（勤務時間帯）'!$C$6:$K$35,9,FALSE))</f>
        <v/>
      </c>
      <c r="AF62" s="423" t="str">
        <f>IF(AF61="","",VLOOKUP(AF61,'[1]シフト記号表（勤務時間帯）'!$C$6:$K$35,9,FALSE))</f>
        <v/>
      </c>
      <c r="AG62" s="421" t="str">
        <f>IF(AG61="","",VLOOKUP(AG61,'[1]シフト記号表（勤務時間帯）'!$C$6:$K$35,9,FALSE))</f>
        <v/>
      </c>
      <c r="AH62" s="422" t="str">
        <f>IF(AH61="","",VLOOKUP(AH61,'[1]シフト記号表（勤務時間帯）'!$C$6:$K$35,9,FALSE))</f>
        <v/>
      </c>
      <c r="AI62" s="422" t="str">
        <f>IF(AI61="","",VLOOKUP(AI61,'[1]シフト記号表（勤務時間帯）'!$C$6:$K$35,9,FALSE))</f>
        <v/>
      </c>
      <c r="AJ62" s="422" t="str">
        <f>IF(AJ61="","",VLOOKUP(AJ61,'[1]シフト記号表（勤務時間帯）'!$C$6:$K$35,9,FALSE))</f>
        <v/>
      </c>
      <c r="AK62" s="422" t="str">
        <f>IF(AK61="","",VLOOKUP(AK61,'[1]シフト記号表（勤務時間帯）'!$C$6:$K$35,9,FALSE))</f>
        <v/>
      </c>
      <c r="AL62" s="422" t="str">
        <f>IF(AL61="","",VLOOKUP(AL61,'[1]シフト記号表（勤務時間帯）'!$C$6:$K$35,9,FALSE))</f>
        <v/>
      </c>
      <c r="AM62" s="423" t="str">
        <f>IF(AM61="","",VLOOKUP(AM61,'[1]シフト記号表（勤務時間帯）'!$C$6:$K$35,9,FALSE))</f>
        <v/>
      </c>
      <c r="AN62" s="421" t="str">
        <f>IF(AN61="","",VLOOKUP(AN61,'[1]シフト記号表（勤務時間帯）'!$C$6:$K$35,9,FALSE))</f>
        <v/>
      </c>
      <c r="AO62" s="422" t="str">
        <f>IF(AO61="","",VLOOKUP(AO61,'[1]シフト記号表（勤務時間帯）'!$C$6:$K$35,9,FALSE))</f>
        <v/>
      </c>
      <c r="AP62" s="422" t="str">
        <f>IF(AP61="","",VLOOKUP(AP61,'[1]シフト記号表（勤務時間帯）'!$C$6:$K$35,9,FALSE))</f>
        <v/>
      </c>
      <c r="AQ62" s="422" t="str">
        <f>IF(AQ61="","",VLOOKUP(AQ61,'[1]シフト記号表（勤務時間帯）'!$C$6:$K$35,9,FALSE))</f>
        <v/>
      </c>
      <c r="AR62" s="422" t="str">
        <f>IF(AR61="","",VLOOKUP(AR61,'[1]シフト記号表（勤務時間帯）'!$C$6:$K$35,9,FALSE))</f>
        <v/>
      </c>
      <c r="AS62" s="422" t="str">
        <f>IF(AS61="","",VLOOKUP(AS61,'[1]シフト記号表（勤務時間帯）'!$C$6:$K$35,9,FALSE))</f>
        <v/>
      </c>
      <c r="AT62" s="423" t="str">
        <f>IF(AT61="","",VLOOKUP(AT61,'[1]シフト記号表（勤務時間帯）'!$C$6:$K$35,9,FALSE))</f>
        <v/>
      </c>
      <c r="AU62" s="421" t="str">
        <f>IF(AU61="","",VLOOKUP(AU61,'[1]シフト記号表（勤務時間帯）'!$C$6:$K$35,9,FALSE))</f>
        <v/>
      </c>
      <c r="AV62" s="422" t="str">
        <f>IF(AV61="","",VLOOKUP(AV61,'[1]シフト記号表（勤務時間帯）'!$C$6:$K$35,9,FALSE))</f>
        <v/>
      </c>
      <c r="AW62" s="422" t="str">
        <f>IF(AW61="","",VLOOKUP(AW61,'[1]シフト記号表（勤務時間帯）'!$C$6:$K$35,9,FALSE))</f>
        <v/>
      </c>
      <c r="AX62" s="688">
        <f>IF($BB$3="４週",SUM(S62:AT62),IF($BB$3="暦月",SUM(S62:AW62),""))</f>
        <v>0</v>
      </c>
      <c r="AY62" s="689"/>
      <c r="AZ62" s="690">
        <f>IF($BB$3="４週",AX62/4,IF($BB$3="暦月",②勤務形態一覧表!AX62/(②勤務形態一覧表!$BB$8/7),""))</f>
        <v>0</v>
      </c>
      <c r="BA62" s="691"/>
      <c r="BB62" s="759"/>
      <c r="BC62" s="720"/>
      <c r="BD62" s="720"/>
      <c r="BE62" s="720"/>
      <c r="BF62" s="721"/>
    </row>
    <row r="63" spans="2:58" ht="20.25" customHeight="1">
      <c r="B63" s="699"/>
      <c r="C63" s="755"/>
      <c r="D63" s="756"/>
      <c r="E63" s="757"/>
      <c r="F63" s="429">
        <f>C61</f>
        <v>0</v>
      </c>
      <c r="G63" s="711"/>
      <c r="H63" s="715"/>
      <c r="I63" s="713"/>
      <c r="J63" s="713"/>
      <c r="K63" s="714"/>
      <c r="L63" s="722"/>
      <c r="M63" s="723"/>
      <c r="N63" s="723"/>
      <c r="O63" s="724"/>
      <c r="P63" s="692" t="s">
        <v>1283</v>
      </c>
      <c r="Q63" s="693"/>
      <c r="R63" s="694"/>
      <c r="S63" s="425" t="str">
        <f>IF(S61="","",VLOOKUP(S61,'[1]シフト記号表（勤務時間帯）'!$C$6:$U$35,19,FALSE))</f>
        <v/>
      </c>
      <c r="T63" s="426" t="str">
        <f>IF(T61="","",VLOOKUP(T61,'[1]シフト記号表（勤務時間帯）'!$C$6:$U$35,19,FALSE))</f>
        <v/>
      </c>
      <c r="U63" s="426" t="str">
        <f>IF(U61="","",VLOOKUP(U61,'[1]シフト記号表（勤務時間帯）'!$C$6:$U$35,19,FALSE))</f>
        <v/>
      </c>
      <c r="V63" s="426" t="str">
        <f>IF(V61="","",VLOOKUP(V61,'[1]シフト記号表（勤務時間帯）'!$C$6:$U$35,19,FALSE))</f>
        <v/>
      </c>
      <c r="W63" s="426" t="str">
        <f>IF(W61="","",VLOOKUP(W61,'[1]シフト記号表（勤務時間帯）'!$C$6:$U$35,19,FALSE))</f>
        <v/>
      </c>
      <c r="X63" s="426" t="str">
        <f>IF(X61="","",VLOOKUP(X61,'[1]シフト記号表（勤務時間帯）'!$C$6:$U$35,19,FALSE))</f>
        <v/>
      </c>
      <c r="Y63" s="427" t="str">
        <f>IF(Y61="","",VLOOKUP(Y61,'[1]シフト記号表（勤務時間帯）'!$C$6:$U$35,19,FALSE))</f>
        <v/>
      </c>
      <c r="Z63" s="425" t="str">
        <f>IF(Z61="","",VLOOKUP(Z61,'[1]シフト記号表（勤務時間帯）'!$C$6:$U$35,19,FALSE))</f>
        <v/>
      </c>
      <c r="AA63" s="426" t="str">
        <f>IF(AA61="","",VLOOKUP(AA61,'[1]シフト記号表（勤務時間帯）'!$C$6:$U$35,19,FALSE))</f>
        <v/>
      </c>
      <c r="AB63" s="426" t="str">
        <f>IF(AB61="","",VLOOKUP(AB61,'[1]シフト記号表（勤務時間帯）'!$C$6:$U$35,19,FALSE))</f>
        <v/>
      </c>
      <c r="AC63" s="426" t="str">
        <f>IF(AC61="","",VLOOKUP(AC61,'[1]シフト記号表（勤務時間帯）'!$C$6:$U$35,19,FALSE))</f>
        <v/>
      </c>
      <c r="AD63" s="426" t="str">
        <f>IF(AD61="","",VLOOKUP(AD61,'[1]シフト記号表（勤務時間帯）'!$C$6:$U$35,19,FALSE))</f>
        <v/>
      </c>
      <c r="AE63" s="426" t="str">
        <f>IF(AE61="","",VLOOKUP(AE61,'[1]シフト記号表（勤務時間帯）'!$C$6:$U$35,19,FALSE))</f>
        <v/>
      </c>
      <c r="AF63" s="427" t="str">
        <f>IF(AF61="","",VLOOKUP(AF61,'[1]シフト記号表（勤務時間帯）'!$C$6:$U$35,19,FALSE))</f>
        <v/>
      </c>
      <c r="AG63" s="425" t="str">
        <f>IF(AG61="","",VLOOKUP(AG61,'[1]シフト記号表（勤務時間帯）'!$C$6:$U$35,19,FALSE))</f>
        <v/>
      </c>
      <c r="AH63" s="426" t="str">
        <f>IF(AH61="","",VLOOKUP(AH61,'[1]シフト記号表（勤務時間帯）'!$C$6:$U$35,19,FALSE))</f>
        <v/>
      </c>
      <c r="AI63" s="426" t="str">
        <f>IF(AI61="","",VLOOKUP(AI61,'[1]シフト記号表（勤務時間帯）'!$C$6:$U$35,19,FALSE))</f>
        <v/>
      </c>
      <c r="AJ63" s="426" t="str">
        <f>IF(AJ61="","",VLOOKUP(AJ61,'[1]シフト記号表（勤務時間帯）'!$C$6:$U$35,19,FALSE))</f>
        <v/>
      </c>
      <c r="AK63" s="426" t="str">
        <f>IF(AK61="","",VLOOKUP(AK61,'[1]シフト記号表（勤務時間帯）'!$C$6:$U$35,19,FALSE))</f>
        <v/>
      </c>
      <c r="AL63" s="426" t="str">
        <f>IF(AL61="","",VLOOKUP(AL61,'[1]シフト記号表（勤務時間帯）'!$C$6:$U$35,19,FALSE))</f>
        <v/>
      </c>
      <c r="AM63" s="427" t="str">
        <f>IF(AM61="","",VLOOKUP(AM61,'[1]シフト記号表（勤務時間帯）'!$C$6:$U$35,19,FALSE))</f>
        <v/>
      </c>
      <c r="AN63" s="425" t="str">
        <f>IF(AN61="","",VLOOKUP(AN61,'[1]シフト記号表（勤務時間帯）'!$C$6:$U$35,19,FALSE))</f>
        <v/>
      </c>
      <c r="AO63" s="426" t="str">
        <f>IF(AO61="","",VLOOKUP(AO61,'[1]シフト記号表（勤務時間帯）'!$C$6:$U$35,19,FALSE))</f>
        <v/>
      </c>
      <c r="AP63" s="426" t="str">
        <f>IF(AP61="","",VLOOKUP(AP61,'[1]シフト記号表（勤務時間帯）'!$C$6:$U$35,19,FALSE))</f>
        <v/>
      </c>
      <c r="AQ63" s="426" t="str">
        <f>IF(AQ61="","",VLOOKUP(AQ61,'[1]シフト記号表（勤務時間帯）'!$C$6:$U$35,19,FALSE))</f>
        <v/>
      </c>
      <c r="AR63" s="426" t="str">
        <f>IF(AR61="","",VLOOKUP(AR61,'[1]シフト記号表（勤務時間帯）'!$C$6:$U$35,19,FALSE))</f>
        <v/>
      </c>
      <c r="AS63" s="426" t="str">
        <f>IF(AS61="","",VLOOKUP(AS61,'[1]シフト記号表（勤務時間帯）'!$C$6:$U$35,19,FALSE))</f>
        <v/>
      </c>
      <c r="AT63" s="427" t="str">
        <f>IF(AT61="","",VLOOKUP(AT61,'[1]シフト記号表（勤務時間帯）'!$C$6:$U$35,19,FALSE))</f>
        <v/>
      </c>
      <c r="AU63" s="425" t="str">
        <f>IF(AU61="","",VLOOKUP(AU61,'[1]シフト記号表（勤務時間帯）'!$C$6:$U$35,19,FALSE))</f>
        <v/>
      </c>
      <c r="AV63" s="426" t="str">
        <f>IF(AV61="","",VLOOKUP(AV61,'[1]シフト記号表（勤務時間帯）'!$C$6:$U$35,19,FALSE))</f>
        <v/>
      </c>
      <c r="AW63" s="426" t="str">
        <f>IF(AW61="","",VLOOKUP(AW61,'[1]シフト記号表（勤務時間帯）'!$C$6:$U$35,19,FALSE))</f>
        <v/>
      </c>
      <c r="AX63" s="695">
        <f>IF($BB$3="４週",SUM(S63:AT63),IF($BB$3="暦月",SUM(S63:AW63),""))</f>
        <v>0</v>
      </c>
      <c r="AY63" s="696"/>
      <c r="AZ63" s="697">
        <f>IF($BB$3="４週",AX63/4,IF($BB$3="暦月",②勤務形態一覧表!AX63/(②勤務形態一覧表!$BB$8/7),""))</f>
        <v>0</v>
      </c>
      <c r="BA63" s="698"/>
      <c r="BB63" s="760"/>
      <c r="BC63" s="723"/>
      <c r="BD63" s="723"/>
      <c r="BE63" s="723"/>
      <c r="BF63" s="724"/>
    </row>
    <row r="64" spans="2:58" ht="20.25" customHeight="1">
      <c r="B64" s="699">
        <f>B61+1</f>
        <v>15</v>
      </c>
      <c r="C64" s="749"/>
      <c r="D64" s="750"/>
      <c r="E64" s="751"/>
      <c r="F64" s="428"/>
      <c r="G64" s="709"/>
      <c r="H64" s="712"/>
      <c r="I64" s="713"/>
      <c r="J64" s="713"/>
      <c r="K64" s="714"/>
      <c r="L64" s="716"/>
      <c r="M64" s="717"/>
      <c r="N64" s="717"/>
      <c r="O64" s="718"/>
      <c r="P64" s="725" t="s">
        <v>1281</v>
      </c>
      <c r="Q64" s="726"/>
      <c r="R64" s="727"/>
      <c r="S64" s="417"/>
      <c r="T64" s="418"/>
      <c r="U64" s="418"/>
      <c r="V64" s="418"/>
      <c r="W64" s="418"/>
      <c r="X64" s="418"/>
      <c r="Y64" s="419"/>
      <c r="Z64" s="417"/>
      <c r="AA64" s="418"/>
      <c r="AB64" s="418"/>
      <c r="AC64" s="418"/>
      <c r="AD64" s="418"/>
      <c r="AE64" s="418"/>
      <c r="AF64" s="419"/>
      <c r="AG64" s="417"/>
      <c r="AH64" s="418"/>
      <c r="AI64" s="418"/>
      <c r="AJ64" s="418"/>
      <c r="AK64" s="418"/>
      <c r="AL64" s="418"/>
      <c r="AM64" s="419"/>
      <c r="AN64" s="417"/>
      <c r="AO64" s="418"/>
      <c r="AP64" s="418"/>
      <c r="AQ64" s="418"/>
      <c r="AR64" s="418"/>
      <c r="AS64" s="418"/>
      <c r="AT64" s="419"/>
      <c r="AU64" s="417"/>
      <c r="AV64" s="418"/>
      <c r="AW64" s="418"/>
      <c r="AX64" s="672"/>
      <c r="AY64" s="673"/>
      <c r="AZ64" s="674"/>
      <c r="BA64" s="675"/>
      <c r="BB64" s="758"/>
      <c r="BC64" s="717"/>
      <c r="BD64" s="717"/>
      <c r="BE64" s="717"/>
      <c r="BF64" s="718"/>
    </row>
    <row r="65" spans="2:58" ht="20.25" customHeight="1">
      <c r="B65" s="699"/>
      <c r="C65" s="752"/>
      <c r="D65" s="753"/>
      <c r="E65" s="754"/>
      <c r="F65" s="420"/>
      <c r="G65" s="710"/>
      <c r="H65" s="715"/>
      <c r="I65" s="713"/>
      <c r="J65" s="713"/>
      <c r="K65" s="714"/>
      <c r="L65" s="719"/>
      <c r="M65" s="720"/>
      <c r="N65" s="720"/>
      <c r="O65" s="721"/>
      <c r="P65" s="685" t="s">
        <v>1282</v>
      </c>
      <c r="Q65" s="686"/>
      <c r="R65" s="687"/>
      <c r="S65" s="421" t="str">
        <f>IF(S64="","",VLOOKUP(S64,'[1]シフト記号表（勤務時間帯）'!$C$6:$K$35,9,FALSE))</f>
        <v/>
      </c>
      <c r="T65" s="422" t="str">
        <f>IF(T64="","",VLOOKUP(T64,'[1]シフト記号表（勤務時間帯）'!$C$6:$K$35,9,FALSE))</f>
        <v/>
      </c>
      <c r="U65" s="422" t="str">
        <f>IF(U64="","",VLOOKUP(U64,'[1]シフト記号表（勤務時間帯）'!$C$6:$K$35,9,FALSE))</f>
        <v/>
      </c>
      <c r="V65" s="422" t="str">
        <f>IF(V64="","",VLOOKUP(V64,'[1]シフト記号表（勤務時間帯）'!$C$6:$K$35,9,FALSE))</f>
        <v/>
      </c>
      <c r="W65" s="422" t="str">
        <f>IF(W64="","",VLOOKUP(W64,'[1]シフト記号表（勤務時間帯）'!$C$6:$K$35,9,FALSE))</f>
        <v/>
      </c>
      <c r="X65" s="422" t="str">
        <f>IF(X64="","",VLOOKUP(X64,'[1]シフト記号表（勤務時間帯）'!$C$6:$K$35,9,FALSE))</f>
        <v/>
      </c>
      <c r="Y65" s="423" t="str">
        <f>IF(Y64="","",VLOOKUP(Y64,'[1]シフト記号表（勤務時間帯）'!$C$6:$K$35,9,FALSE))</f>
        <v/>
      </c>
      <c r="Z65" s="421" t="str">
        <f>IF(Z64="","",VLOOKUP(Z64,'[1]シフト記号表（勤務時間帯）'!$C$6:$K$35,9,FALSE))</f>
        <v/>
      </c>
      <c r="AA65" s="422" t="str">
        <f>IF(AA64="","",VLOOKUP(AA64,'[1]シフト記号表（勤務時間帯）'!$C$6:$K$35,9,FALSE))</f>
        <v/>
      </c>
      <c r="AB65" s="422" t="str">
        <f>IF(AB64="","",VLOOKUP(AB64,'[1]シフト記号表（勤務時間帯）'!$C$6:$K$35,9,FALSE))</f>
        <v/>
      </c>
      <c r="AC65" s="422" t="str">
        <f>IF(AC64="","",VLOOKUP(AC64,'[1]シフト記号表（勤務時間帯）'!$C$6:$K$35,9,FALSE))</f>
        <v/>
      </c>
      <c r="AD65" s="422" t="str">
        <f>IF(AD64="","",VLOOKUP(AD64,'[1]シフト記号表（勤務時間帯）'!$C$6:$K$35,9,FALSE))</f>
        <v/>
      </c>
      <c r="AE65" s="422" t="str">
        <f>IF(AE64="","",VLOOKUP(AE64,'[1]シフト記号表（勤務時間帯）'!$C$6:$K$35,9,FALSE))</f>
        <v/>
      </c>
      <c r="AF65" s="423" t="str">
        <f>IF(AF64="","",VLOOKUP(AF64,'[1]シフト記号表（勤務時間帯）'!$C$6:$K$35,9,FALSE))</f>
        <v/>
      </c>
      <c r="AG65" s="421" t="str">
        <f>IF(AG64="","",VLOOKUP(AG64,'[1]シフト記号表（勤務時間帯）'!$C$6:$K$35,9,FALSE))</f>
        <v/>
      </c>
      <c r="AH65" s="422" t="str">
        <f>IF(AH64="","",VLOOKUP(AH64,'[1]シフト記号表（勤務時間帯）'!$C$6:$K$35,9,FALSE))</f>
        <v/>
      </c>
      <c r="AI65" s="422" t="str">
        <f>IF(AI64="","",VLOOKUP(AI64,'[1]シフト記号表（勤務時間帯）'!$C$6:$K$35,9,FALSE))</f>
        <v/>
      </c>
      <c r="AJ65" s="422" t="str">
        <f>IF(AJ64="","",VLOOKUP(AJ64,'[1]シフト記号表（勤務時間帯）'!$C$6:$K$35,9,FALSE))</f>
        <v/>
      </c>
      <c r="AK65" s="422" t="str">
        <f>IF(AK64="","",VLOOKUP(AK64,'[1]シフト記号表（勤務時間帯）'!$C$6:$K$35,9,FALSE))</f>
        <v/>
      </c>
      <c r="AL65" s="422" t="str">
        <f>IF(AL64="","",VLOOKUP(AL64,'[1]シフト記号表（勤務時間帯）'!$C$6:$K$35,9,FALSE))</f>
        <v/>
      </c>
      <c r="AM65" s="423" t="str">
        <f>IF(AM64="","",VLOOKUP(AM64,'[1]シフト記号表（勤務時間帯）'!$C$6:$K$35,9,FALSE))</f>
        <v/>
      </c>
      <c r="AN65" s="421" t="str">
        <f>IF(AN64="","",VLOOKUP(AN64,'[1]シフト記号表（勤務時間帯）'!$C$6:$K$35,9,FALSE))</f>
        <v/>
      </c>
      <c r="AO65" s="422" t="str">
        <f>IF(AO64="","",VLOOKUP(AO64,'[1]シフト記号表（勤務時間帯）'!$C$6:$K$35,9,FALSE))</f>
        <v/>
      </c>
      <c r="AP65" s="422" t="str">
        <f>IF(AP64="","",VLOOKUP(AP64,'[1]シフト記号表（勤務時間帯）'!$C$6:$K$35,9,FALSE))</f>
        <v/>
      </c>
      <c r="AQ65" s="422" t="str">
        <f>IF(AQ64="","",VLOOKUP(AQ64,'[1]シフト記号表（勤務時間帯）'!$C$6:$K$35,9,FALSE))</f>
        <v/>
      </c>
      <c r="AR65" s="422" t="str">
        <f>IF(AR64="","",VLOOKUP(AR64,'[1]シフト記号表（勤務時間帯）'!$C$6:$K$35,9,FALSE))</f>
        <v/>
      </c>
      <c r="AS65" s="422" t="str">
        <f>IF(AS64="","",VLOOKUP(AS64,'[1]シフト記号表（勤務時間帯）'!$C$6:$K$35,9,FALSE))</f>
        <v/>
      </c>
      <c r="AT65" s="423" t="str">
        <f>IF(AT64="","",VLOOKUP(AT64,'[1]シフト記号表（勤務時間帯）'!$C$6:$K$35,9,FALSE))</f>
        <v/>
      </c>
      <c r="AU65" s="421" t="str">
        <f>IF(AU64="","",VLOOKUP(AU64,'[1]シフト記号表（勤務時間帯）'!$C$6:$K$35,9,FALSE))</f>
        <v/>
      </c>
      <c r="AV65" s="422" t="str">
        <f>IF(AV64="","",VLOOKUP(AV64,'[1]シフト記号表（勤務時間帯）'!$C$6:$K$35,9,FALSE))</f>
        <v/>
      </c>
      <c r="AW65" s="422" t="str">
        <f>IF(AW64="","",VLOOKUP(AW64,'[1]シフト記号表（勤務時間帯）'!$C$6:$K$35,9,FALSE))</f>
        <v/>
      </c>
      <c r="AX65" s="688">
        <f>IF($BB$3="４週",SUM(S65:AT65),IF($BB$3="暦月",SUM(S65:AW65),""))</f>
        <v>0</v>
      </c>
      <c r="AY65" s="689"/>
      <c r="AZ65" s="690">
        <f>IF($BB$3="４週",AX65/4,IF($BB$3="暦月",②勤務形態一覧表!AX65/(②勤務形態一覧表!$BB$8/7),""))</f>
        <v>0</v>
      </c>
      <c r="BA65" s="691"/>
      <c r="BB65" s="759"/>
      <c r="BC65" s="720"/>
      <c r="BD65" s="720"/>
      <c r="BE65" s="720"/>
      <c r="BF65" s="721"/>
    </row>
    <row r="66" spans="2:58" ht="20.25" customHeight="1">
      <c r="B66" s="699"/>
      <c r="C66" s="755"/>
      <c r="D66" s="756"/>
      <c r="E66" s="757"/>
      <c r="F66" s="429">
        <f>C64</f>
        <v>0</v>
      </c>
      <c r="G66" s="711"/>
      <c r="H66" s="715"/>
      <c r="I66" s="713"/>
      <c r="J66" s="713"/>
      <c r="K66" s="714"/>
      <c r="L66" s="722"/>
      <c r="M66" s="723"/>
      <c r="N66" s="723"/>
      <c r="O66" s="724"/>
      <c r="P66" s="692" t="s">
        <v>1283</v>
      </c>
      <c r="Q66" s="693"/>
      <c r="R66" s="694"/>
      <c r="S66" s="425" t="str">
        <f>IF(S64="","",VLOOKUP(S64,'[1]シフト記号表（勤務時間帯）'!$C$6:$U$35,19,FALSE))</f>
        <v/>
      </c>
      <c r="T66" s="426" t="str">
        <f>IF(T64="","",VLOOKUP(T64,'[1]シフト記号表（勤務時間帯）'!$C$6:$U$35,19,FALSE))</f>
        <v/>
      </c>
      <c r="U66" s="426" t="str">
        <f>IF(U64="","",VLOOKUP(U64,'[1]シフト記号表（勤務時間帯）'!$C$6:$U$35,19,FALSE))</f>
        <v/>
      </c>
      <c r="V66" s="426" t="str">
        <f>IF(V64="","",VLOOKUP(V64,'[1]シフト記号表（勤務時間帯）'!$C$6:$U$35,19,FALSE))</f>
        <v/>
      </c>
      <c r="W66" s="426" t="str">
        <f>IF(W64="","",VLOOKUP(W64,'[1]シフト記号表（勤務時間帯）'!$C$6:$U$35,19,FALSE))</f>
        <v/>
      </c>
      <c r="X66" s="426" t="str">
        <f>IF(X64="","",VLOOKUP(X64,'[1]シフト記号表（勤務時間帯）'!$C$6:$U$35,19,FALSE))</f>
        <v/>
      </c>
      <c r="Y66" s="427" t="str">
        <f>IF(Y64="","",VLOOKUP(Y64,'[1]シフト記号表（勤務時間帯）'!$C$6:$U$35,19,FALSE))</f>
        <v/>
      </c>
      <c r="Z66" s="425" t="str">
        <f>IF(Z64="","",VLOOKUP(Z64,'[1]シフト記号表（勤務時間帯）'!$C$6:$U$35,19,FALSE))</f>
        <v/>
      </c>
      <c r="AA66" s="426" t="str">
        <f>IF(AA64="","",VLOOKUP(AA64,'[1]シフト記号表（勤務時間帯）'!$C$6:$U$35,19,FALSE))</f>
        <v/>
      </c>
      <c r="AB66" s="426" t="str">
        <f>IF(AB64="","",VLOOKUP(AB64,'[1]シフト記号表（勤務時間帯）'!$C$6:$U$35,19,FALSE))</f>
        <v/>
      </c>
      <c r="AC66" s="426" t="str">
        <f>IF(AC64="","",VLOOKUP(AC64,'[1]シフト記号表（勤務時間帯）'!$C$6:$U$35,19,FALSE))</f>
        <v/>
      </c>
      <c r="AD66" s="426" t="str">
        <f>IF(AD64="","",VLOOKUP(AD64,'[1]シフト記号表（勤務時間帯）'!$C$6:$U$35,19,FALSE))</f>
        <v/>
      </c>
      <c r="AE66" s="426" t="str">
        <f>IF(AE64="","",VLOOKUP(AE64,'[1]シフト記号表（勤務時間帯）'!$C$6:$U$35,19,FALSE))</f>
        <v/>
      </c>
      <c r="AF66" s="427" t="str">
        <f>IF(AF64="","",VLOOKUP(AF64,'[1]シフト記号表（勤務時間帯）'!$C$6:$U$35,19,FALSE))</f>
        <v/>
      </c>
      <c r="AG66" s="425" t="str">
        <f>IF(AG64="","",VLOOKUP(AG64,'[1]シフト記号表（勤務時間帯）'!$C$6:$U$35,19,FALSE))</f>
        <v/>
      </c>
      <c r="AH66" s="426" t="str">
        <f>IF(AH64="","",VLOOKUP(AH64,'[1]シフト記号表（勤務時間帯）'!$C$6:$U$35,19,FALSE))</f>
        <v/>
      </c>
      <c r="AI66" s="426" t="str">
        <f>IF(AI64="","",VLOOKUP(AI64,'[1]シフト記号表（勤務時間帯）'!$C$6:$U$35,19,FALSE))</f>
        <v/>
      </c>
      <c r="AJ66" s="426" t="str">
        <f>IF(AJ64="","",VLOOKUP(AJ64,'[1]シフト記号表（勤務時間帯）'!$C$6:$U$35,19,FALSE))</f>
        <v/>
      </c>
      <c r="AK66" s="426" t="str">
        <f>IF(AK64="","",VLOOKUP(AK64,'[1]シフト記号表（勤務時間帯）'!$C$6:$U$35,19,FALSE))</f>
        <v/>
      </c>
      <c r="AL66" s="426" t="str">
        <f>IF(AL64="","",VLOOKUP(AL64,'[1]シフト記号表（勤務時間帯）'!$C$6:$U$35,19,FALSE))</f>
        <v/>
      </c>
      <c r="AM66" s="427" t="str">
        <f>IF(AM64="","",VLOOKUP(AM64,'[1]シフト記号表（勤務時間帯）'!$C$6:$U$35,19,FALSE))</f>
        <v/>
      </c>
      <c r="AN66" s="425" t="str">
        <f>IF(AN64="","",VLOOKUP(AN64,'[1]シフト記号表（勤務時間帯）'!$C$6:$U$35,19,FALSE))</f>
        <v/>
      </c>
      <c r="AO66" s="426" t="str">
        <f>IF(AO64="","",VLOOKUP(AO64,'[1]シフト記号表（勤務時間帯）'!$C$6:$U$35,19,FALSE))</f>
        <v/>
      </c>
      <c r="AP66" s="426" t="str">
        <f>IF(AP64="","",VLOOKUP(AP64,'[1]シフト記号表（勤務時間帯）'!$C$6:$U$35,19,FALSE))</f>
        <v/>
      </c>
      <c r="AQ66" s="426" t="str">
        <f>IF(AQ64="","",VLOOKUP(AQ64,'[1]シフト記号表（勤務時間帯）'!$C$6:$U$35,19,FALSE))</f>
        <v/>
      </c>
      <c r="AR66" s="426" t="str">
        <f>IF(AR64="","",VLOOKUP(AR64,'[1]シフト記号表（勤務時間帯）'!$C$6:$U$35,19,FALSE))</f>
        <v/>
      </c>
      <c r="AS66" s="426" t="str">
        <f>IF(AS64="","",VLOOKUP(AS64,'[1]シフト記号表（勤務時間帯）'!$C$6:$U$35,19,FALSE))</f>
        <v/>
      </c>
      <c r="AT66" s="427" t="str">
        <f>IF(AT64="","",VLOOKUP(AT64,'[1]シフト記号表（勤務時間帯）'!$C$6:$U$35,19,FALSE))</f>
        <v/>
      </c>
      <c r="AU66" s="425" t="str">
        <f>IF(AU64="","",VLOOKUP(AU64,'[1]シフト記号表（勤務時間帯）'!$C$6:$U$35,19,FALSE))</f>
        <v/>
      </c>
      <c r="AV66" s="426" t="str">
        <f>IF(AV64="","",VLOOKUP(AV64,'[1]シフト記号表（勤務時間帯）'!$C$6:$U$35,19,FALSE))</f>
        <v/>
      </c>
      <c r="AW66" s="426" t="str">
        <f>IF(AW64="","",VLOOKUP(AW64,'[1]シフト記号表（勤務時間帯）'!$C$6:$U$35,19,FALSE))</f>
        <v/>
      </c>
      <c r="AX66" s="695">
        <f>IF($BB$3="４週",SUM(S66:AT66),IF($BB$3="暦月",SUM(S66:AW66),""))</f>
        <v>0</v>
      </c>
      <c r="AY66" s="696"/>
      <c r="AZ66" s="697">
        <f>IF($BB$3="４週",AX66/4,IF($BB$3="暦月",②勤務形態一覧表!AX66/(②勤務形態一覧表!$BB$8/7),""))</f>
        <v>0</v>
      </c>
      <c r="BA66" s="698"/>
      <c r="BB66" s="760"/>
      <c r="BC66" s="723"/>
      <c r="BD66" s="723"/>
      <c r="BE66" s="723"/>
      <c r="BF66" s="724"/>
    </row>
    <row r="67" spans="2:58" ht="20.25" customHeight="1">
      <c r="B67" s="699">
        <f>B64+1</f>
        <v>16</v>
      </c>
      <c r="C67" s="749"/>
      <c r="D67" s="750"/>
      <c r="E67" s="751"/>
      <c r="F67" s="428"/>
      <c r="G67" s="709"/>
      <c r="H67" s="712"/>
      <c r="I67" s="713"/>
      <c r="J67" s="713"/>
      <c r="K67" s="714"/>
      <c r="L67" s="716"/>
      <c r="M67" s="717"/>
      <c r="N67" s="717"/>
      <c r="O67" s="718"/>
      <c r="P67" s="725" t="s">
        <v>1281</v>
      </c>
      <c r="Q67" s="726"/>
      <c r="R67" s="727"/>
      <c r="S67" s="417"/>
      <c r="T67" s="418"/>
      <c r="U67" s="418"/>
      <c r="V67" s="418"/>
      <c r="W67" s="418"/>
      <c r="X67" s="418"/>
      <c r="Y67" s="419"/>
      <c r="Z67" s="417"/>
      <c r="AA67" s="418"/>
      <c r="AB67" s="418"/>
      <c r="AC67" s="418"/>
      <c r="AD67" s="418"/>
      <c r="AE67" s="418"/>
      <c r="AF67" s="419"/>
      <c r="AG67" s="417"/>
      <c r="AH67" s="418"/>
      <c r="AI67" s="418"/>
      <c r="AJ67" s="418"/>
      <c r="AK67" s="418"/>
      <c r="AL67" s="418"/>
      <c r="AM67" s="419"/>
      <c r="AN67" s="417"/>
      <c r="AO67" s="418"/>
      <c r="AP67" s="418"/>
      <c r="AQ67" s="418"/>
      <c r="AR67" s="418"/>
      <c r="AS67" s="418"/>
      <c r="AT67" s="419"/>
      <c r="AU67" s="417"/>
      <c r="AV67" s="418"/>
      <c r="AW67" s="418"/>
      <c r="AX67" s="672"/>
      <c r="AY67" s="673"/>
      <c r="AZ67" s="674"/>
      <c r="BA67" s="675"/>
      <c r="BB67" s="758"/>
      <c r="BC67" s="717"/>
      <c r="BD67" s="717"/>
      <c r="BE67" s="717"/>
      <c r="BF67" s="718"/>
    </row>
    <row r="68" spans="2:58" ht="20.25" customHeight="1">
      <c r="B68" s="699"/>
      <c r="C68" s="752"/>
      <c r="D68" s="753"/>
      <c r="E68" s="754"/>
      <c r="F68" s="420"/>
      <c r="G68" s="710"/>
      <c r="H68" s="715"/>
      <c r="I68" s="713"/>
      <c r="J68" s="713"/>
      <c r="K68" s="714"/>
      <c r="L68" s="719"/>
      <c r="M68" s="720"/>
      <c r="N68" s="720"/>
      <c r="O68" s="721"/>
      <c r="P68" s="685" t="s">
        <v>1282</v>
      </c>
      <c r="Q68" s="686"/>
      <c r="R68" s="687"/>
      <c r="S68" s="421" t="str">
        <f>IF(S67="","",VLOOKUP(S67,'[1]シフト記号表（勤務時間帯）'!$C$6:$K$35,9,FALSE))</f>
        <v/>
      </c>
      <c r="T68" s="422" t="str">
        <f>IF(T67="","",VLOOKUP(T67,'[1]シフト記号表（勤務時間帯）'!$C$6:$K$35,9,FALSE))</f>
        <v/>
      </c>
      <c r="U68" s="422" t="str">
        <f>IF(U67="","",VLOOKUP(U67,'[1]シフト記号表（勤務時間帯）'!$C$6:$K$35,9,FALSE))</f>
        <v/>
      </c>
      <c r="V68" s="422" t="str">
        <f>IF(V67="","",VLOOKUP(V67,'[1]シフト記号表（勤務時間帯）'!$C$6:$K$35,9,FALSE))</f>
        <v/>
      </c>
      <c r="W68" s="422" t="str">
        <f>IF(W67="","",VLOOKUP(W67,'[1]シフト記号表（勤務時間帯）'!$C$6:$K$35,9,FALSE))</f>
        <v/>
      </c>
      <c r="X68" s="422" t="str">
        <f>IF(X67="","",VLOOKUP(X67,'[1]シフト記号表（勤務時間帯）'!$C$6:$K$35,9,FALSE))</f>
        <v/>
      </c>
      <c r="Y68" s="423" t="str">
        <f>IF(Y67="","",VLOOKUP(Y67,'[1]シフト記号表（勤務時間帯）'!$C$6:$K$35,9,FALSE))</f>
        <v/>
      </c>
      <c r="Z68" s="421" t="str">
        <f>IF(Z67="","",VLOOKUP(Z67,'[1]シフト記号表（勤務時間帯）'!$C$6:$K$35,9,FALSE))</f>
        <v/>
      </c>
      <c r="AA68" s="422" t="str">
        <f>IF(AA67="","",VLOOKUP(AA67,'[1]シフト記号表（勤務時間帯）'!$C$6:$K$35,9,FALSE))</f>
        <v/>
      </c>
      <c r="AB68" s="422" t="str">
        <f>IF(AB67="","",VLOOKUP(AB67,'[1]シフト記号表（勤務時間帯）'!$C$6:$K$35,9,FALSE))</f>
        <v/>
      </c>
      <c r="AC68" s="422" t="str">
        <f>IF(AC67="","",VLOOKUP(AC67,'[1]シフト記号表（勤務時間帯）'!$C$6:$K$35,9,FALSE))</f>
        <v/>
      </c>
      <c r="AD68" s="422" t="str">
        <f>IF(AD67="","",VLOOKUP(AD67,'[1]シフト記号表（勤務時間帯）'!$C$6:$K$35,9,FALSE))</f>
        <v/>
      </c>
      <c r="AE68" s="422" t="str">
        <f>IF(AE67="","",VLOOKUP(AE67,'[1]シフト記号表（勤務時間帯）'!$C$6:$K$35,9,FALSE))</f>
        <v/>
      </c>
      <c r="AF68" s="423" t="str">
        <f>IF(AF67="","",VLOOKUP(AF67,'[1]シフト記号表（勤務時間帯）'!$C$6:$K$35,9,FALSE))</f>
        <v/>
      </c>
      <c r="AG68" s="421" t="str">
        <f>IF(AG67="","",VLOOKUP(AG67,'[1]シフト記号表（勤務時間帯）'!$C$6:$K$35,9,FALSE))</f>
        <v/>
      </c>
      <c r="AH68" s="422" t="str">
        <f>IF(AH67="","",VLOOKUP(AH67,'[1]シフト記号表（勤務時間帯）'!$C$6:$K$35,9,FALSE))</f>
        <v/>
      </c>
      <c r="AI68" s="422" t="str">
        <f>IF(AI67="","",VLOOKUP(AI67,'[1]シフト記号表（勤務時間帯）'!$C$6:$K$35,9,FALSE))</f>
        <v/>
      </c>
      <c r="AJ68" s="422" t="str">
        <f>IF(AJ67="","",VLOOKUP(AJ67,'[1]シフト記号表（勤務時間帯）'!$C$6:$K$35,9,FALSE))</f>
        <v/>
      </c>
      <c r="AK68" s="422" t="str">
        <f>IF(AK67="","",VLOOKUP(AK67,'[1]シフト記号表（勤務時間帯）'!$C$6:$K$35,9,FALSE))</f>
        <v/>
      </c>
      <c r="AL68" s="422" t="str">
        <f>IF(AL67="","",VLOOKUP(AL67,'[1]シフト記号表（勤務時間帯）'!$C$6:$K$35,9,FALSE))</f>
        <v/>
      </c>
      <c r="AM68" s="423" t="str">
        <f>IF(AM67="","",VLOOKUP(AM67,'[1]シフト記号表（勤務時間帯）'!$C$6:$K$35,9,FALSE))</f>
        <v/>
      </c>
      <c r="AN68" s="421" t="str">
        <f>IF(AN67="","",VLOOKUP(AN67,'[1]シフト記号表（勤務時間帯）'!$C$6:$K$35,9,FALSE))</f>
        <v/>
      </c>
      <c r="AO68" s="422" t="str">
        <f>IF(AO67="","",VLOOKUP(AO67,'[1]シフト記号表（勤務時間帯）'!$C$6:$K$35,9,FALSE))</f>
        <v/>
      </c>
      <c r="AP68" s="422" t="str">
        <f>IF(AP67="","",VLOOKUP(AP67,'[1]シフト記号表（勤務時間帯）'!$C$6:$K$35,9,FALSE))</f>
        <v/>
      </c>
      <c r="AQ68" s="422" t="str">
        <f>IF(AQ67="","",VLOOKUP(AQ67,'[1]シフト記号表（勤務時間帯）'!$C$6:$K$35,9,FALSE))</f>
        <v/>
      </c>
      <c r="AR68" s="422" t="str">
        <f>IF(AR67="","",VLOOKUP(AR67,'[1]シフト記号表（勤務時間帯）'!$C$6:$K$35,9,FALSE))</f>
        <v/>
      </c>
      <c r="AS68" s="422" t="str">
        <f>IF(AS67="","",VLOOKUP(AS67,'[1]シフト記号表（勤務時間帯）'!$C$6:$K$35,9,FALSE))</f>
        <v/>
      </c>
      <c r="AT68" s="423" t="str">
        <f>IF(AT67="","",VLOOKUP(AT67,'[1]シフト記号表（勤務時間帯）'!$C$6:$K$35,9,FALSE))</f>
        <v/>
      </c>
      <c r="AU68" s="421" t="str">
        <f>IF(AU67="","",VLOOKUP(AU67,'[1]シフト記号表（勤務時間帯）'!$C$6:$K$35,9,FALSE))</f>
        <v/>
      </c>
      <c r="AV68" s="422" t="str">
        <f>IF(AV67="","",VLOOKUP(AV67,'[1]シフト記号表（勤務時間帯）'!$C$6:$K$35,9,FALSE))</f>
        <v/>
      </c>
      <c r="AW68" s="422" t="str">
        <f>IF(AW67="","",VLOOKUP(AW67,'[1]シフト記号表（勤務時間帯）'!$C$6:$K$35,9,FALSE))</f>
        <v/>
      </c>
      <c r="AX68" s="688">
        <f>IF($BB$3="４週",SUM(S68:AT68),IF($BB$3="暦月",SUM(S68:AW68),""))</f>
        <v>0</v>
      </c>
      <c r="AY68" s="689"/>
      <c r="AZ68" s="690">
        <f>IF($BB$3="４週",AX68/4,IF($BB$3="暦月",②勤務形態一覧表!AX68/(②勤務形態一覧表!$BB$8/7),""))</f>
        <v>0</v>
      </c>
      <c r="BA68" s="691"/>
      <c r="BB68" s="759"/>
      <c r="BC68" s="720"/>
      <c r="BD68" s="720"/>
      <c r="BE68" s="720"/>
      <c r="BF68" s="721"/>
    </row>
    <row r="69" spans="2:58" ht="20.25" customHeight="1">
      <c r="B69" s="699"/>
      <c r="C69" s="755"/>
      <c r="D69" s="756"/>
      <c r="E69" s="757"/>
      <c r="F69" s="429">
        <f>C67</f>
        <v>0</v>
      </c>
      <c r="G69" s="711"/>
      <c r="H69" s="715"/>
      <c r="I69" s="713"/>
      <c r="J69" s="713"/>
      <c r="K69" s="714"/>
      <c r="L69" s="722"/>
      <c r="M69" s="723"/>
      <c r="N69" s="723"/>
      <c r="O69" s="724"/>
      <c r="P69" s="692" t="s">
        <v>1283</v>
      </c>
      <c r="Q69" s="693"/>
      <c r="R69" s="694"/>
      <c r="S69" s="425" t="str">
        <f>IF(S67="","",VLOOKUP(S67,'[1]シフト記号表（勤務時間帯）'!$C$6:$U$35,19,FALSE))</f>
        <v/>
      </c>
      <c r="T69" s="426" t="str">
        <f>IF(T67="","",VLOOKUP(T67,'[1]シフト記号表（勤務時間帯）'!$C$6:$U$35,19,FALSE))</f>
        <v/>
      </c>
      <c r="U69" s="426" t="str">
        <f>IF(U67="","",VLOOKUP(U67,'[1]シフト記号表（勤務時間帯）'!$C$6:$U$35,19,FALSE))</f>
        <v/>
      </c>
      <c r="V69" s="426" t="str">
        <f>IF(V67="","",VLOOKUP(V67,'[1]シフト記号表（勤務時間帯）'!$C$6:$U$35,19,FALSE))</f>
        <v/>
      </c>
      <c r="W69" s="426" t="str">
        <f>IF(W67="","",VLOOKUP(W67,'[1]シフト記号表（勤務時間帯）'!$C$6:$U$35,19,FALSE))</f>
        <v/>
      </c>
      <c r="X69" s="426" t="str">
        <f>IF(X67="","",VLOOKUP(X67,'[1]シフト記号表（勤務時間帯）'!$C$6:$U$35,19,FALSE))</f>
        <v/>
      </c>
      <c r="Y69" s="427" t="str">
        <f>IF(Y67="","",VLOOKUP(Y67,'[1]シフト記号表（勤務時間帯）'!$C$6:$U$35,19,FALSE))</f>
        <v/>
      </c>
      <c r="Z69" s="425" t="str">
        <f>IF(Z67="","",VLOOKUP(Z67,'[1]シフト記号表（勤務時間帯）'!$C$6:$U$35,19,FALSE))</f>
        <v/>
      </c>
      <c r="AA69" s="426" t="str">
        <f>IF(AA67="","",VLOOKUP(AA67,'[1]シフト記号表（勤務時間帯）'!$C$6:$U$35,19,FALSE))</f>
        <v/>
      </c>
      <c r="AB69" s="426" t="str">
        <f>IF(AB67="","",VLOOKUP(AB67,'[1]シフト記号表（勤務時間帯）'!$C$6:$U$35,19,FALSE))</f>
        <v/>
      </c>
      <c r="AC69" s="426" t="str">
        <f>IF(AC67="","",VLOOKUP(AC67,'[1]シフト記号表（勤務時間帯）'!$C$6:$U$35,19,FALSE))</f>
        <v/>
      </c>
      <c r="AD69" s="426" t="str">
        <f>IF(AD67="","",VLOOKUP(AD67,'[1]シフト記号表（勤務時間帯）'!$C$6:$U$35,19,FALSE))</f>
        <v/>
      </c>
      <c r="AE69" s="426" t="str">
        <f>IF(AE67="","",VLOOKUP(AE67,'[1]シフト記号表（勤務時間帯）'!$C$6:$U$35,19,FALSE))</f>
        <v/>
      </c>
      <c r="AF69" s="427" t="str">
        <f>IF(AF67="","",VLOOKUP(AF67,'[1]シフト記号表（勤務時間帯）'!$C$6:$U$35,19,FALSE))</f>
        <v/>
      </c>
      <c r="AG69" s="425" t="str">
        <f>IF(AG67="","",VLOOKUP(AG67,'[1]シフト記号表（勤務時間帯）'!$C$6:$U$35,19,FALSE))</f>
        <v/>
      </c>
      <c r="AH69" s="426" t="str">
        <f>IF(AH67="","",VLOOKUP(AH67,'[1]シフト記号表（勤務時間帯）'!$C$6:$U$35,19,FALSE))</f>
        <v/>
      </c>
      <c r="AI69" s="426" t="str">
        <f>IF(AI67="","",VLOOKUP(AI67,'[1]シフト記号表（勤務時間帯）'!$C$6:$U$35,19,FALSE))</f>
        <v/>
      </c>
      <c r="AJ69" s="426" t="str">
        <f>IF(AJ67="","",VLOOKUP(AJ67,'[1]シフト記号表（勤務時間帯）'!$C$6:$U$35,19,FALSE))</f>
        <v/>
      </c>
      <c r="AK69" s="426" t="str">
        <f>IF(AK67="","",VLOOKUP(AK67,'[1]シフト記号表（勤務時間帯）'!$C$6:$U$35,19,FALSE))</f>
        <v/>
      </c>
      <c r="AL69" s="426" t="str">
        <f>IF(AL67="","",VLOOKUP(AL67,'[1]シフト記号表（勤務時間帯）'!$C$6:$U$35,19,FALSE))</f>
        <v/>
      </c>
      <c r="AM69" s="427" t="str">
        <f>IF(AM67="","",VLOOKUP(AM67,'[1]シフト記号表（勤務時間帯）'!$C$6:$U$35,19,FALSE))</f>
        <v/>
      </c>
      <c r="AN69" s="425" t="str">
        <f>IF(AN67="","",VLOOKUP(AN67,'[1]シフト記号表（勤務時間帯）'!$C$6:$U$35,19,FALSE))</f>
        <v/>
      </c>
      <c r="AO69" s="426" t="str">
        <f>IF(AO67="","",VLOOKUP(AO67,'[1]シフト記号表（勤務時間帯）'!$C$6:$U$35,19,FALSE))</f>
        <v/>
      </c>
      <c r="AP69" s="426" t="str">
        <f>IF(AP67="","",VLOOKUP(AP67,'[1]シフト記号表（勤務時間帯）'!$C$6:$U$35,19,FALSE))</f>
        <v/>
      </c>
      <c r="AQ69" s="426" t="str">
        <f>IF(AQ67="","",VLOOKUP(AQ67,'[1]シフト記号表（勤務時間帯）'!$C$6:$U$35,19,FALSE))</f>
        <v/>
      </c>
      <c r="AR69" s="426" t="str">
        <f>IF(AR67="","",VLOOKUP(AR67,'[1]シフト記号表（勤務時間帯）'!$C$6:$U$35,19,FALSE))</f>
        <v/>
      </c>
      <c r="AS69" s="426" t="str">
        <f>IF(AS67="","",VLOOKUP(AS67,'[1]シフト記号表（勤務時間帯）'!$C$6:$U$35,19,FALSE))</f>
        <v/>
      </c>
      <c r="AT69" s="427" t="str">
        <f>IF(AT67="","",VLOOKUP(AT67,'[1]シフト記号表（勤務時間帯）'!$C$6:$U$35,19,FALSE))</f>
        <v/>
      </c>
      <c r="AU69" s="425" t="str">
        <f>IF(AU67="","",VLOOKUP(AU67,'[1]シフト記号表（勤務時間帯）'!$C$6:$U$35,19,FALSE))</f>
        <v/>
      </c>
      <c r="AV69" s="426" t="str">
        <f>IF(AV67="","",VLOOKUP(AV67,'[1]シフト記号表（勤務時間帯）'!$C$6:$U$35,19,FALSE))</f>
        <v/>
      </c>
      <c r="AW69" s="426" t="str">
        <f>IF(AW67="","",VLOOKUP(AW67,'[1]シフト記号表（勤務時間帯）'!$C$6:$U$35,19,FALSE))</f>
        <v/>
      </c>
      <c r="AX69" s="695">
        <f>IF($BB$3="４週",SUM(S69:AT69),IF($BB$3="暦月",SUM(S69:AW69),""))</f>
        <v>0</v>
      </c>
      <c r="AY69" s="696"/>
      <c r="AZ69" s="697">
        <f>IF($BB$3="４週",AX69/4,IF($BB$3="暦月",②勤務形態一覧表!AX69/(②勤務形態一覧表!$BB$8/7),""))</f>
        <v>0</v>
      </c>
      <c r="BA69" s="698"/>
      <c r="BB69" s="760"/>
      <c r="BC69" s="723"/>
      <c r="BD69" s="723"/>
      <c r="BE69" s="723"/>
      <c r="BF69" s="724"/>
    </row>
    <row r="70" spans="2:58" ht="20.25" customHeight="1">
      <c r="B70" s="699">
        <f>B67+1</f>
        <v>17</v>
      </c>
      <c r="C70" s="749"/>
      <c r="D70" s="750"/>
      <c r="E70" s="751"/>
      <c r="F70" s="428"/>
      <c r="G70" s="709"/>
      <c r="H70" s="712"/>
      <c r="I70" s="713"/>
      <c r="J70" s="713"/>
      <c r="K70" s="714"/>
      <c r="L70" s="716"/>
      <c r="M70" s="717"/>
      <c r="N70" s="717"/>
      <c r="O70" s="718"/>
      <c r="P70" s="725" t="s">
        <v>1281</v>
      </c>
      <c r="Q70" s="726"/>
      <c r="R70" s="727"/>
      <c r="S70" s="417"/>
      <c r="T70" s="418"/>
      <c r="U70" s="418"/>
      <c r="V70" s="418"/>
      <c r="W70" s="418"/>
      <c r="X70" s="418"/>
      <c r="Y70" s="419"/>
      <c r="Z70" s="417"/>
      <c r="AA70" s="418"/>
      <c r="AB70" s="418"/>
      <c r="AC70" s="418"/>
      <c r="AD70" s="418"/>
      <c r="AE70" s="418"/>
      <c r="AF70" s="419"/>
      <c r="AG70" s="417"/>
      <c r="AH70" s="418"/>
      <c r="AI70" s="418"/>
      <c r="AJ70" s="418"/>
      <c r="AK70" s="418"/>
      <c r="AL70" s="418"/>
      <c r="AM70" s="419"/>
      <c r="AN70" s="417"/>
      <c r="AO70" s="418"/>
      <c r="AP70" s="418"/>
      <c r="AQ70" s="418"/>
      <c r="AR70" s="418"/>
      <c r="AS70" s="418"/>
      <c r="AT70" s="419"/>
      <c r="AU70" s="417"/>
      <c r="AV70" s="418"/>
      <c r="AW70" s="418"/>
      <c r="AX70" s="672"/>
      <c r="AY70" s="673"/>
      <c r="AZ70" s="674"/>
      <c r="BA70" s="675"/>
      <c r="BB70" s="758"/>
      <c r="BC70" s="717"/>
      <c r="BD70" s="717"/>
      <c r="BE70" s="717"/>
      <c r="BF70" s="718"/>
    </row>
    <row r="71" spans="2:58" ht="20.25" customHeight="1">
      <c r="B71" s="699"/>
      <c r="C71" s="752"/>
      <c r="D71" s="753"/>
      <c r="E71" s="754"/>
      <c r="F71" s="420"/>
      <c r="G71" s="710"/>
      <c r="H71" s="715"/>
      <c r="I71" s="713"/>
      <c r="J71" s="713"/>
      <c r="K71" s="714"/>
      <c r="L71" s="719"/>
      <c r="M71" s="720"/>
      <c r="N71" s="720"/>
      <c r="O71" s="721"/>
      <c r="P71" s="685" t="s">
        <v>1282</v>
      </c>
      <c r="Q71" s="686"/>
      <c r="R71" s="687"/>
      <c r="S71" s="421" t="str">
        <f>IF(S70="","",VLOOKUP(S70,'[1]シフト記号表（勤務時間帯）'!$C$6:$K$35,9,FALSE))</f>
        <v/>
      </c>
      <c r="T71" s="422" t="str">
        <f>IF(T70="","",VLOOKUP(T70,'[1]シフト記号表（勤務時間帯）'!$C$6:$K$35,9,FALSE))</f>
        <v/>
      </c>
      <c r="U71" s="422" t="str">
        <f>IF(U70="","",VLOOKUP(U70,'[1]シフト記号表（勤務時間帯）'!$C$6:$K$35,9,FALSE))</f>
        <v/>
      </c>
      <c r="V71" s="422" t="str">
        <f>IF(V70="","",VLOOKUP(V70,'[1]シフト記号表（勤務時間帯）'!$C$6:$K$35,9,FALSE))</f>
        <v/>
      </c>
      <c r="W71" s="422" t="str">
        <f>IF(W70="","",VLOOKUP(W70,'[1]シフト記号表（勤務時間帯）'!$C$6:$K$35,9,FALSE))</f>
        <v/>
      </c>
      <c r="X71" s="422" t="str">
        <f>IF(X70="","",VLOOKUP(X70,'[1]シフト記号表（勤務時間帯）'!$C$6:$K$35,9,FALSE))</f>
        <v/>
      </c>
      <c r="Y71" s="423" t="str">
        <f>IF(Y70="","",VLOOKUP(Y70,'[1]シフト記号表（勤務時間帯）'!$C$6:$K$35,9,FALSE))</f>
        <v/>
      </c>
      <c r="Z71" s="421" t="str">
        <f>IF(Z70="","",VLOOKUP(Z70,'[1]シフト記号表（勤務時間帯）'!$C$6:$K$35,9,FALSE))</f>
        <v/>
      </c>
      <c r="AA71" s="422" t="str">
        <f>IF(AA70="","",VLOOKUP(AA70,'[1]シフト記号表（勤務時間帯）'!$C$6:$K$35,9,FALSE))</f>
        <v/>
      </c>
      <c r="AB71" s="422" t="str">
        <f>IF(AB70="","",VLOOKUP(AB70,'[1]シフト記号表（勤務時間帯）'!$C$6:$K$35,9,FALSE))</f>
        <v/>
      </c>
      <c r="AC71" s="422" t="str">
        <f>IF(AC70="","",VLOOKUP(AC70,'[1]シフト記号表（勤務時間帯）'!$C$6:$K$35,9,FALSE))</f>
        <v/>
      </c>
      <c r="AD71" s="422" t="str">
        <f>IF(AD70="","",VLOOKUP(AD70,'[1]シフト記号表（勤務時間帯）'!$C$6:$K$35,9,FALSE))</f>
        <v/>
      </c>
      <c r="AE71" s="422" t="str">
        <f>IF(AE70="","",VLOOKUP(AE70,'[1]シフト記号表（勤務時間帯）'!$C$6:$K$35,9,FALSE))</f>
        <v/>
      </c>
      <c r="AF71" s="423" t="str">
        <f>IF(AF70="","",VLOOKUP(AF70,'[1]シフト記号表（勤務時間帯）'!$C$6:$K$35,9,FALSE))</f>
        <v/>
      </c>
      <c r="AG71" s="421" t="str">
        <f>IF(AG70="","",VLOOKUP(AG70,'[1]シフト記号表（勤務時間帯）'!$C$6:$K$35,9,FALSE))</f>
        <v/>
      </c>
      <c r="AH71" s="422" t="str">
        <f>IF(AH70="","",VLOOKUP(AH70,'[1]シフト記号表（勤務時間帯）'!$C$6:$K$35,9,FALSE))</f>
        <v/>
      </c>
      <c r="AI71" s="422" t="str">
        <f>IF(AI70="","",VLOOKUP(AI70,'[1]シフト記号表（勤務時間帯）'!$C$6:$K$35,9,FALSE))</f>
        <v/>
      </c>
      <c r="AJ71" s="422" t="str">
        <f>IF(AJ70="","",VLOOKUP(AJ70,'[1]シフト記号表（勤務時間帯）'!$C$6:$K$35,9,FALSE))</f>
        <v/>
      </c>
      <c r="AK71" s="422" t="str">
        <f>IF(AK70="","",VLOOKUP(AK70,'[1]シフト記号表（勤務時間帯）'!$C$6:$K$35,9,FALSE))</f>
        <v/>
      </c>
      <c r="AL71" s="422" t="str">
        <f>IF(AL70="","",VLOOKUP(AL70,'[1]シフト記号表（勤務時間帯）'!$C$6:$K$35,9,FALSE))</f>
        <v/>
      </c>
      <c r="AM71" s="423" t="str">
        <f>IF(AM70="","",VLOOKUP(AM70,'[1]シフト記号表（勤務時間帯）'!$C$6:$K$35,9,FALSE))</f>
        <v/>
      </c>
      <c r="AN71" s="421" t="str">
        <f>IF(AN70="","",VLOOKUP(AN70,'[1]シフト記号表（勤務時間帯）'!$C$6:$K$35,9,FALSE))</f>
        <v/>
      </c>
      <c r="AO71" s="422" t="str">
        <f>IF(AO70="","",VLOOKUP(AO70,'[1]シフト記号表（勤務時間帯）'!$C$6:$K$35,9,FALSE))</f>
        <v/>
      </c>
      <c r="AP71" s="422" t="str">
        <f>IF(AP70="","",VLOOKUP(AP70,'[1]シフト記号表（勤務時間帯）'!$C$6:$K$35,9,FALSE))</f>
        <v/>
      </c>
      <c r="AQ71" s="422" t="str">
        <f>IF(AQ70="","",VLOOKUP(AQ70,'[1]シフト記号表（勤務時間帯）'!$C$6:$K$35,9,FALSE))</f>
        <v/>
      </c>
      <c r="AR71" s="422" t="str">
        <f>IF(AR70="","",VLOOKUP(AR70,'[1]シフト記号表（勤務時間帯）'!$C$6:$K$35,9,FALSE))</f>
        <v/>
      </c>
      <c r="AS71" s="422" t="str">
        <f>IF(AS70="","",VLOOKUP(AS70,'[1]シフト記号表（勤務時間帯）'!$C$6:$K$35,9,FALSE))</f>
        <v/>
      </c>
      <c r="AT71" s="423" t="str">
        <f>IF(AT70="","",VLOOKUP(AT70,'[1]シフト記号表（勤務時間帯）'!$C$6:$K$35,9,FALSE))</f>
        <v/>
      </c>
      <c r="AU71" s="421" t="str">
        <f>IF(AU70="","",VLOOKUP(AU70,'[1]シフト記号表（勤務時間帯）'!$C$6:$K$35,9,FALSE))</f>
        <v/>
      </c>
      <c r="AV71" s="422" t="str">
        <f>IF(AV70="","",VLOOKUP(AV70,'[1]シフト記号表（勤務時間帯）'!$C$6:$K$35,9,FALSE))</f>
        <v/>
      </c>
      <c r="AW71" s="422" t="str">
        <f>IF(AW70="","",VLOOKUP(AW70,'[1]シフト記号表（勤務時間帯）'!$C$6:$K$35,9,FALSE))</f>
        <v/>
      </c>
      <c r="AX71" s="688">
        <f>IF($BB$3="４週",SUM(S71:AT71),IF($BB$3="暦月",SUM(S71:AW71),""))</f>
        <v>0</v>
      </c>
      <c r="AY71" s="689"/>
      <c r="AZ71" s="690">
        <f>IF($BB$3="４週",AX71/4,IF($BB$3="暦月",②勤務形態一覧表!AX71/(②勤務形態一覧表!$BB$8/7),""))</f>
        <v>0</v>
      </c>
      <c r="BA71" s="691"/>
      <c r="BB71" s="759"/>
      <c r="BC71" s="720"/>
      <c r="BD71" s="720"/>
      <c r="BE71" s="720"/>
      <c r="BF71" s="721"/>
    </row>
    <row r="72" spans="2:58" ht="20.25" customHeight="1">
      <c r="B72" s="699"/>
      <c r="C72" s="755"/>
      <c r="D72" s="756"/>
      <c r="E72" s="757"/>
      <c r="F72" s="429">
        <f>C70</f>
        <v>0</v>
      </c>
      <c r="G72" s="711"/>
      <c r="H72" s="715"/>
      <c r="I72" s="713"/>
      <c r="J72" s="713"/>
      <c r="K72" s="714"/>
      <c r="L72" s="722"/>
      <c r="M72" s="723"/>
      <c r="N72" s="723"/>
      <c r="O72" s="724"/>
      <c r="P72" s="692" t="s">
        <v>1283</v>
      </c>
      <c r="Q72" s="693"/>
      <c r="R72" s="694"/>
      <c r="S72" s="425" t="str">
        <f>IF(S70="","",VLOOKUP(S70,'[1]シフト記号表（勤務時間帯）'!$C$6:$U$35,19,FALSE))</f>
        <v/>
      </c>
      <c r="T72" s="426" t="str">
        <f>IF(T70="","",VLOOKUP(T70,'[1]シフト記号表（勤務時間帯）'!$C$6:$U$35,19,FALSE))</f>
        <v/>
      </c>
      <c r="U72" s="426" t="str">
        <f>IF(U70="","",VLOOKUP(U70,'[1]シフト記号表（勤務時間帯）'!$C$6:$U$35,19,FALSE))</f>
        <v/>
      </c>
      <c r="V72" s="426" t="str">
        <f>IF(V70="","",VLOOKUP(V70,'[1]シフト記号表（勤務時間帯）'!$C$6:$U$35,19,FALSE))</f>
        <v/>
      </c>
      <c r="W72" s="426" t="str">
        <f>IF(W70="","",VLOOKUP(W70,'[1]シフト記号表（勤務時間帯）'!$C$6:$U$35,19,FALSE))</f>
        <v/>
      </c>
      <c r="X72" s="426" t="str">
        <f>IF(X70="","",VLOOKUP(X70,'[1]シフト記号表（勤務時間帯）'!$C$6:$U$35,19,FALSE))</f>
        <v/>
      </c>
      <c r="Y72" s="427" t="str">
        <f>IF(Y70="","",VLOOKUP(Y70,'[1]シフト記号表（勤務時間帯）'!$C$6:$U$35,19,FALSE))</f>
        <v/>
      </c>
      <c r="Z72" s="425" t="str">
        <f>IF(Z70="","",VLOOKUP(Z70,'[1]シフト記号表（勤務時間帯）'!$C$6:$U$35,19,FALSE))</f>
        <v/>
      </c>
      <c r="AA72" s="426" t="str">
        <f>IF(AA70="","",VLOOKUP(AA70,'[1]シフト記号表（勤務時間帯）'!$C$6:$U$35,19,FALSE))</f>
        <v/>
      </c>
      <c r="AB72" s="426" t="str">
        <f>IF(AB70="","",VLOOKUP(AB70,'[1]シフト記号表（勤務時間帯）'!$C$6:$U$35,19,FALSE))</f>
        <v/>
      </c>
      <c r="AC72" s="426" t="str">
        <f>IF(AC70="","",VLOOKUP(AC70,'[1]シフト記号表（勤務時間帯）'!$C$6:$U$35,19,FALSE))</f>
        <v/>
      </c>
      <c r="AD72" s="426" t="str">
        <f>IF(AD70="","",VLOOKUP(AD70,'[1]シフト記号表（勤務時間帯）'!$C$6:$U$35,19,FALSE))</f>
        <v/>
      </c>
      <c r="AE72" s="426" t="str">
        <f>IF(AE70="","",VLOOKUP(AE70,'[1]シフト記号表（勤務時間帯）'!$C$6:$U$35,19,FALSE))</f>
        <v/>
      </c>
      <c r="AF72" s="427" t="str">
        <f>IF(AF70="","",VLOOKUP(AF70,'[1]シフト記号表（勤務時間帯）'!$C$6:$U$35,19,FALSE))</f>
        <v/>
      </c>
      <c r="AG72" s="425" t="str">
        <f>IF(AG70="","",VLOOKUP(AG70,'[1]シフト記号表（勤務時間帯）'!$C$6:$U$35,19,FALSE))</f>
        <v/>
      </c>
      <c r="AH72" s="426" t="str">
        <f>IF(AH70="","",VLOOKUP(AH70,'[1]シフト記号表（勤務時間帯）'!$C$6:$U$35,19,FALSE))</f>
        <v/>
      </c>
      <c r="AI72" s="426" t="str">
        <f>IF(AI70="","",VLOOKUP(AI70,'[1]シフト記号表（勤務時間帯）'!$C$6:$U$35,19,FALSE))</f>
        <v/>
      </c>
      <c r="AJ72" s="426" t="str">
        <f>IF(AJ70="","",VLOOKUP(AJ70,'[1]シフト記号表（勤務時間帯）'!$C$6:$U$35,19,FALSE))</f>
        <v/>
      </c>
      <c r="AK72" s="426" t="str">
        <f>IF(AK70="","",VLOOKUP(AK70,'[1]シフト記号表（勤務時間帯）'!$C$6:$U$35,19,FALSE))</f>
        <v/>
      </c>
      <c r="AL72" s="426" t="str">
        <f>IF(AL70="","",VLOOKUP(AL70,'[1]シフト記号表（勤務時間帯）'!$C$6:$U$35,19,FALSE))</f>
        <v/>
      </c>
      <c r="AM72" s="427" t="str">
        <f>IF(AM70="","",VLOOKUP(AM70,'[1]シフト記号表（勤務時間帯）'!$C$6:$U$35,19,FALSE))</f>
        <v/>
      </c>
      <c r="AN72" s="425" t="str">
        <f>IF(AN70="","",VLOOKUP(AN70,'[1]シフト記号表（勤務時間帯）'!$C$6:$U$35,19,FALSE))</f>
        <v/>
      </c>
      <c r="AO72" s="426" t="str">
        <f>IF(AO70="","",VLOOKUP(AO70,'[1]シフト記号表（勤務時間帯）'!$C$6:$U$35,19,FALSE))</f>
        <v/>
      </c>
      <c r="AP72" s="426" t="str">
        <f>IF(AP70="","",VLOOKUP(AP70,'[1]シフト記号表（勤務時間帯）'!$C$6:$U$35,19,FALSE))</f>
        <v/>
      </c>
      <c r="AQ72" s="426" t="str">
        <f>IF(AQ70="","",VLOOKUP(AQ70,'[1]シフト記号表（勤務時間帯）'!$C$6:$U$35,19,FALSE))</f>
        <v/>
      </c>
      <c r="AR72" s="426" t="str">
        <f>IF(AR70="","",VLOOKUP(AR70,'[1]シフト記号表（勤務時間帯）'!$C$6:$U$35,19,FALSE))</f>
        <v/>
      </c>
      <c r="AS72" s="426" t="str">
        <f>IF(AS70="","",VLOOKUP(AS70,'[1]シフト記号表（勤務時間帯）'!$C$6:$U$35,19,FALSE))</f>
        <v/>
      </c>
      <c r="AT72" s="427" t="str">
        <f>IF(AT70="","",VLOOKUP(AT70,'[1]シフト記号表（勤務時間帯）'!$C$6:$U$35,19,FALSE))</f>
        <v/>
      </c>
      <c r="AU72" s="425" t="str">
        <f>IF(AU70="","",VLOOKUP(AU70,'[1]シフト記号表（勤務時間帯）'!$C$6:$U$35,19,FALSE))</f>
        <v/>
      </c>
      <c r="AV72" s="426" t="str">
        <f>IF(AV70="","",VLOOKUP(AV70,'[1]シフト記号表（勤務時間帯）'!$C$6:$U$35,19,FALSE))</f>
        <v/>
      </c>
      <c r="AW72" s="426" t="str">
        <f>IF(AW70="","",VLOOKUP(AW70,'[1]シフト記号表（勤務時間帯）'!$C$6:$U$35,19,FALSE))</f>
        <v/>
      </c>
      <c r="AX72" s="695">
        <f>IF($BB$3="４週",SUM(S72:AT72),IF($BB$3="暦月",SUM(S72:AW72),""))</f>
        <v>0</v>
      </c>
      <c r="AY72" s="696"/>
      <c r="AZ72" s="697">
        <f>IF($BB$3="４週",AX72/4,IF($BB$3="暦月",②勤務形態一覧表!AX72/(②勤務形態一覧表!$BB$8/7),""))</f>
        <v>0</v>
      </c>
      <c r="BA72" s="698"/>
      <c r="BB72" s="760"/>
      <c r="BC72" s="723"/>
      <c r="BD72" s="723"/>
      <c r="BE72" s="723"/>
      <c r="BF72" s="724"/>
    </row>
    <row r="73" spans="2:58" ht="20.25" customHeight="1">
      <c r="B73" s="699">
        <f>B70+1</f>
        <v>18</v>
      </c>
      <c r="C73" s="749"/>
      <c r="D73" s="750"/>
      <c r="E73" s="751"/>
      <c r="F73" s="428"/>
      <c r="G73" s="709"/>
      <c r="H73" s="712"/>
      <c r="I73" s="713"/>
      <c r="J73" s="713"/>
      <c r="K73" s="714"/>
      <c r="L73" s="716"/>
      <c r="M73" s="717"/>
      <c r="N73" s="717"/>
      <c r="O73" s="718"/>
      <c r="P73" s="725" t="s">
        <v>1281</v>
      </c>
      <c r="Q73" s="726"/>
      <c r="R73" s="727"/>
      <c r="S73" s="417"/>
      <c r="T73" s="418"/>
      <c r="U73" s="418"/>
      <c r="V73" s="418"/>
      <c r="W73" s="418"/>
      <c r="X73" s="418"/>
      <c r="Y73" s="419"/>
      <c r="Z73" s="417"/>
      <c r="AA73" s="418"/>
      <c r="AB73" s="418"/>
      <c r="AC73" s="418"/>
      <c r="AD73" s="418"/>
      <c r="AE73" s="418"/>
      <c r="AF73" s="419"/>
      <c r="AG73" s="417"/>
      <c r="AH73" s="418"/>
      <c r="AI73" s="418"/>
      <c r="AJ73" s="418"/>
      <c r="AK73" s="418"/>
      <c r="AL73" s="418"/>
      <c r="AM73" s="419"/>
      <c r="AN73" s="417"/>
      <c r="AO73" s="418"/>
      <c r="AP73" s="418"/>
      <c r="AQ73" s="418"/>
      <c r="AR73" s="418"/>
      <c r="AS73" s="418"/>
      <c r="AT73" s="419"/>
      <c r="AU73" s="417"/>
      <c r="AV73" s="418"/>
      <c r="AW73" s="418"/>
      <c r="AX73" s="672"/>
      <c r="AY73" s="673"/>
      <c r="AZ73" s="674"/>
      <c r="BA73" s="675"/>
      <c r="BB73" s="758"/>
      <c r="BC73" s="717"/>
      <c r="BD73" s="717"/>
      <c r="BE73" s="717"/>
      <c r="BF73" s="718"/>
    </row>
    <row r="74" spans="2:58" ht="20.25" customHeight="1">
      <c r="B74" s="699"/>
      <c r="C74" s="752"/>
      <c r="D74" s="753"/>
      <c r="E74" s="754"/>
      <c r="F74" s="420"/>
      <c r="G74" s="710"/>
      <c r="H74" s="715"/>
      <c r="I74" s="713"/>
      <c r="J74" s="713"/>
      <c r="K74" s="714"/>
      <c r="L74" s="719"/>
      <c r="M74" s="720"/>
      <c r="N74" s="720"/>
      <c r="O74" s="721"/>
      <c r="P74" s="685" t="s">
        <v>1282</v>
      </c>
      <c r="Q74" s="686"/>
      <c r="R74" s="687"/>
      <c r="S74" s="421" t="str">
        <f>IF(S73="","",VLOOKUP(S73,'[1]シフト記号表（勤務時間帯）'!$C$6:$K$35,9,FALSE))</f>
        <v/>
      </c>
      <c r="T74" s="422" t="str">
        <f>IF(T73="","",VLOOKUP(T73,'[1]シフト記号表（勤務時間帯）'!$C$6:$K$35,9,FALSE))</f>
        <v/>
      </c>
      <c r="U74" s="422" t="str">
        <f>IF(U73="","",VLOOKUP(U73,'[1]シフト記号表（勤務時間帯）'!$C$6:$K$35,9,FALSE))</f>
        <v/>
      </c>
      <c r="V74" s="422" t="str">
        <f>IF(V73="","",VLOOKUP(V73,'[1]シフト記号表（勤務時間帯）'!$C$6:$K$35,9,FALSE))</f>
        <v/>
      </c>
      <c r="W74" s="422" t="str">
        <f>IF(W73="","",VLOOKUP(W73,'[1]シフト記号表（勤務時間帯）'!$C$6:$K$35,9,FALSE))</f>
        <v/>
      </c>
      <c r="X74" s="422" t="str">
        <f>IF(X73="","",VLOOKUP(X73,'[1]シフト記号表（勤務時間帯）'!$C$6:$K$35,9,FALSE))</f>
        <v/>
      </c>
      <c r="Y74" s="423" t="str">
        <f>IF(Y73="","",VLOOKUP(Y73,'[1]シフト記号表（勤務時間帯）'!$C$6:$K$35,9,FALSE))</f>
        <v/>
      </c>
      <c r="Z74" s="421" t="str">
        <f>IF(Z73="","",VLOOKUP(Z73,'[1]シフト記号表（勤務時間帯）'!$C$6:$K$35,9,FALSE))</f>
        <v/>
      </c>
      <c r="AA74" s="422" t="str">
        <f>IF(AA73="","",VLOOKUP(AA73,'[1]シフト記号表（勤務時間帯）'!$C$6:$K$35,9,FALSE))</f>
        <v/>
      </c>
      <c r="AB74" s="422" t="str">
        <f>IF(AB73="","",VLOOKUP(AB73,'[1]シフト記号表（勤務時間帯）'!$C$6:$K$35,9,FALSE))</f>
        <v/>
      </c>
      <c r="AC74" s="422" t="str">
        <f>IF(AC73="","",VLOOKUP(AC73,'[1]シフト記号表（勤務時間帯）'!$C$6:$K$35,9,FALSE))</f>
        <v/>
      </c>
      <c r="AD74" s="422" t="str">
        <f>IF(AD73="","",VLOOKUP(AD73,'[1]シフト記号表（勤務時間帯）'!$C$6:$K$35,9,FALSE))</f>
        <v/>
      </c>
      <c r="AE74" s="422" t="str">
        <f>IF(AE73="","",VLOOKUP(AE73,'[1]シフト記号表（勤務時間帯）'!$C$6:$K$35,9,FALSE))</f>
        <v/>
      </c>
      <c r="AF74" s="423" t="str">
        <f>IF(AF73="","",VLOOKUP(AF73,'[1]シフト記号表（勤務時間帯）'!$C$6:$K$35,9,FALSE))</f>
        <v/>
      </c>
      <c r="AG74" s="421" t="str">
        <f>IF(AG73="","",VLOOKUP(AG73,'[1]シフト記号表（勤務時間帯）'!$C$6:$K$35,9,FALSE))</f>
        <v/>
      </c>
      <c r="AH74" s="422" t="str">
        <f>IF(AH73="","",VLOOKUP(AH73,'[1]シフト記号表（勤務時間帯）'!$C$6:$K$35,9,FALSE))</f>
        <v/>
      </c>
      <c r="AI74" s="422" t="str">
        <f>IF(AI73="","",VLOOKUP(AI73,'[1]シフト記号表（勤務時間帯）'!$C$6:$K$35,9,FALSE))</f>
        <v/>
      </c>
      <c r="AJ74" s="422" t="str">
        <f>IF(AJ73="","",VLOOKUP(AJ73,'[1]シフト記号表（勤務時間帯）'!$C$6:$K$35,9,FALSE))</f>
        <v/>
      </c>
      <c r="AK74" s="422" t="str">
        <f>IF(AK73="","",VLOOKUP(AK73,'[1]シフト記号表（勤務時間帯）'!$C$6:$K$35,9,FALSE))</f>
        <v/>
      </c>
      <c r="AL74" s="422" t="str">
        <f>IF(AL73="","",VLOOKUP(AL73,'[1]シフト記号表（勤務時間帯）'!$C$6:$K$35,9,FALSE))</f>
        <v/>
      </c>
      <c r="AM74" s="423" t="str">
        <f>IF(AM73="","",VLOOKUP(AM73,'[1]シフト記号表（勤務時間帯）'!$C$6:$K$35,9,FALSE))</f>
        <v/>
      </c>
      <c r="AN74" s="421" t="str">
        <f>IF(AN73="","",VLOOKUP(AN73,'[1]シフト記号表（勤務時間帯）'!$C$6:$K$35,9,FALSE))</f>
        <v/>
      </c>
      <c r="AO74" s="422" t="str">
        <f>IF(AO73="","",VLOOKUP(AO73,'[1]シフト記号表（勤務時間帯）'!$C$6:$K$35,9,FALSE))</f>
        <v/>
      </c>
      <c r="AP74" s="422" t="str">
        <f>IF(AP73="","",VLOOKUP(AP73,'[1]シフト記号表（勤務時間帯）'!$C$6:$K$35,9,FALSE))</f>
        <v/>
      </c>
      <c r="AQ74" s="422" t="str">
        <f>IF(AQ73="","",VLOOKUP(AQ73,'[1]シフト記号表（勤務時間帯）'!$C$6:$K$35,9,FALSE))</f>
        <v/>
      </c>
      <c r="AR74" s="422" t="str">
        <f>IF(AR73="","",VLOOKUP(AR73,'[1]シフト記号表（勤務時間帯）'!$C$6:$K$35,9,FALSE))</f>
        <v/>
      </c>
      <c r="AS74" s="422" t="str">
        <f>IF(AS73="","",VLOOKUP(AS73,'[1]シフト記号表（勤務時間帯）'!$C$6:$K$35,9,FALSE))</f>
        <v/>
      </c>
      <c r="AT74" s="423" t="str">
        <f>IF(AT73="","",VLOOKUP(AT73,'[1]シフト記号表（勤務時間帯）'!$C$6:$K$35,9,FALSE))</f>
        <v/>
      </c>
      <c r="AU74" s="421" t="str">
        <f>IF(AU73="","",VLOOKUP(AU73,'[1]シフト記号表（勤務時間帯）'!$C$6:$K$35,9,FALSE))</f>
        <v/>
      </c>
      <c r="AV74" s="422" t="str">
        <f>IF(AV73="","",VLOOKUP(AV73,'[1]シフト記号表（勤務時間帯）'!$C$6:$K$35,9,FALSE))</f>
        <v/>
      </c>
      <c r="AW74" s="422" t="str">
        <f>IF(AW73="","",VLOOKUP(AW73,'[1]シフト記号表（勤務時間帯）'!$C$6:$K$35,9,FALSE))</f>
        <v/>
      </c>
      <c r="AX74" s="688">
        <f>IF($BB$3="４週",SUM(S74:AT74),IF($BB$3="暦月",SUM(S74:AW74),""))</f>
        <v>0</v>
      </c>
      <c r="AY74" s="689"/>
      <c r="AZ74" s="690">
        <f>IF($BB$3="４週",AX74/4,IF($BB$3="暦月",②勤務形態一覧表!AX74/(②勤務形態一覧表!$BB$8/7),""))</f>
        <v>0</v>
      </c>
      <c r="BA74" s="691"/>
      <c r="BB74" s="759"/>
      <c r="BC74" s="720"/>
      <c r="BD74" s="720"/>
      <c r="BE74" s="720"/>
      <c r="BF74" s="721"/>
    </row>
    <row r="75" spans="2:58" ht="20.25" customHeight="1">
      <c r="B75" s="699"/>
      <c r="C75" s="755"/>
      <c r="D75" s="756"/>
      <c r="E75" s="757"/>
      <c r="F75" s="429">
        <f>C73</f>
        <v>0</v>
      </c>
      <c r="G75" s="711"/>
      <c r="H75" s="715"/>
      <c r="I75" s="713"/>
      <c r="J75" s="713"/>
      <c r="K75" s="714"/>
      <c r="L75" s="722"/>
      <c r="M75" s="723"/>
      <c r="N75" s="723"/>
      <c r="O75" s="724"/>
      <c r="P75" s="692" t="s">
        <v>1283</v>
      </c>
      <c r="Q75" s="693"/>
      <c r="R75" s="694"/>
      <c r="S75" s="425" t="str">
        <f>IF(S73="","",VLOOKUP(S73,'[1]シフト記号表（勤務時間帯）'!$C$6:$U$35,19,FALSE))</f>
        <v/>
      </c>
      <c r="T75" s="426" t="str">
        <f>IF(T73="","",VLOOKUP(T73,'[1]シフト記号表（勤務時間帯）'!$C$6:$U$35,19,FALSE))</f>
        <v/>
      </c>
      <c r="U75" s="426" t="str">
        <f>IF(U73="","",VLOOKUP(U73,'[1]シフト記号表（勤務時間帯）'!$C$6:$U$35,19,FALSE))</f>
        <v/>
      </c>
      <c r="V75" s="426" t="str">
        <f>IF(V73="","",VLOOKUP(V73,'[1]シフト記号表（勤務時間帯）'!$C$6:$U$35,19,FALSE))</f>
        <v/>
      </c>
      <c r="W75" s="426" t="str">
        <f>IF(W73="","",VLOOKUP(W73,'[1]シフト記号表（勤務時間帯）'!$C$6:$U$35,19,FALSE))</f>
        <v/>
      </c>
      <c r="X75" s="426" t="str">
        <f>IF(X73="","",VLOOKUP(X73,'[1]シフト記号表（勤務時間帯）'!$C$6:$U$35,19,FALSE))</f>
        <v/>
      </c>
      <c r="Y75" s="427" t="str">
        <f>IF(Y73="","",VLOOKUP(Y73,'[1]シフト記号表（勤務時間帯）'!$C$6:$U$35,19,FALSE))</f>
        <v/>
      </c>
      <c r="Z75" s="425" t="str">
        <f>IF(Z73="","",VLOOKUP(Z73,'[1]シフト記号表（勤務時間帯）'!$C$6:$U$35,19,FALSE))</f>
        <v/>
      </c>
      <c r="AA75" s="426" t="str">
        <f>IF(AA73="","",VLOOKUP(AA73,'[1]シフト記号表（勤務時間帯）'!$C$6:$U$35,19,FALSE))</f>
        <v/>
      </c>
      <c r="AB75" s="426" t="str">
        <f>IF(AB73="","",VLOOKUP(AB73,'[1]シフト記号表（勤務時間帯）'!$C$6:$U$35,19,FALSE))</f>
        <v/>
      </c>
      <c r="AC75" s="426" t="str">
        <f>IF(AC73="","",VLOOKUP(AC73,'[1]シフト記号表（勤務時間帯）'!$C$6:$U$35,19,FALSE))</f>
        <v/>
      </c>
      <c r="AD75" s="426" t="str">
        <f>IF(AD73="","",VLOOKUP(AD73,'[1]シフト記号表（勤務時間帯）'!$C$6:$U$35,19,FALSE))</f>
        <v/>
      </c>
      <c r="AE75" s="426" t="str">
        <f>IF(AE73="","",VLOOKUP(AE73,'[1]シフト記号表（勤務時間帯）'!$C$6:$U$35,19,FALSE))</f>
        <v/>
      </c>
      <c r="AF75" s="427" t="str">
        <f>IF(AF73="","",VLOOKUP(AF73,'[1]シフト記号表（勤務時間帯）'!$C$6:$U$35,19,FALSE))</f>
        <v/>
      </c>
      <c r="AG75" s="425" t="str">
        <f>IF(AG73="","",VLOOKUP(AG73,'[1]シフト記号表（勤務時間帯）'!$C$6:$U$35,19,FALSE))</f>
        <v/>
      </c>
      <c r="AH75" s="426" t="str">
        <f>IF(AH73="","",VLOOKUP(AH73,'[1]シフト記号表（勤務時間帯）'!$C$6:$U$35,19,FALSE))</f>
        <v/>
      </c>
      <c r="AI75" s="426" t="str">
        <f>IF(AI73="","",VLOOKUP(AI73,'[1]シフト記号表（勤務時間帯）'!$C$6:$U$35,19,FALSE))</f>
        <v/>
      </c>
      <c r="AJ75" s="426" t="str">
        <f>IF(AJ73="","",VLOOKUP(AJ73,'[1]シフト記号表（勤務時間帯）'!$C$6:$U$35,19,FALSE))</f>
        <v/>
      </c>
      <c r="AK75" s="426" t="str">
        <f>IF(AK73="","",VLOOKUP(AK73,'[1]シフト記号表（勤務時間帯）'!$C$6:$U$35,19,FALSE))</f>
        <v/>
      </c>
      <c r="AL75" s="426" t="str">
        <f>IF(AL73="","",VLOOKUP(AL73,'[1]シフト記号表（勤務時間帯）'!$C$6:$U$35,19,FALSE))</f>
        <v/>
      </c>
      <c r="AM75" s="427" t="str">
        <f>IF(AM73="","",VLOOKUP(AM73,'[1]シフト記号表（勤務時間帯）'!$C$6:$U$35,19,FALSE))</f>
        <v/>
      </c>
      <c r="AN75" s="425" t="str">
        <f>IF(AN73="","",VLOOKUP(AN73,'[1]シフト記号表（勤務時間帯）'!$C$6:$U$35,19,FALSE))</f>
        <v/>
      </c>
      <c r="AO75" s="426" t="str">
        <f>IF(AO73="","",VLOOKUP(AO73,'[1]シフト記号表（勤務時間帯）'!$C$6:$U$35,19,FALSE))</f>
        <v/>
      </c>
      <c r="AP75" s="426" t="str">
        <f>IF(AP73="","",VLOOKUP(AP73,'[1]シフト記号表（勤務時間帯）'!$C$6:$U$35,19,FALSE))</f>
        <v/>
      </c>
      <c r="AQ75" s="426" t="str">
        <f>IF(AQ73="","",VLOOKUP(AQ73,'[1]シフト記号表（勤務時間帯）'!$C$6:$U$35,19,FALSE))</f>
        <v/>
      </c>
      <c r="AR75" s="426" t="str">
        <f>IF(AR73="","",VLOOKUP(AR73,'[1]シフト記号表（勤務時間帯）'!$C$6:$U$35,19,FALSE))</f>
        <v/>
      </c>
      <c r="AS75" s="426" t="str">
        <f>IF(AS73="","",VLOOKUP(AS73,'[1]シフト記号表（勤務時間帯）'!$C$6:$U$35,19,FALSE))</f>
        <v/>
      </c>
      <c r="AT75" s="427" t="str">
        <f>IF(AT73="","",VLOOKUP(AT73,'[1]シフト記号表（勤務時間帯）'!$C$6:$U$35,19,FALSE))</f>
        <v/>
      </c>
      <c r="AU75" s="425" t="str">
        <f>IF(AU73="","",VLOOKUP(AU73,'[1]シフト記号表（勤務時間帯）'!$C$6:$U$35,19,FALSE))</f>
        <v/>
      </c>
      <c r="AV75" s="426" t="str">
        <f>IF(AV73="","",VLOOKUP(AV73,'[1]シフト記号表（勤務時間帯）'!$C$6:$U$35,19,FALSE))</f>
        <v/>
      </c>
      <c r="AW75" s="426" t="str">
        <f>IF(AW73="","",VLOOKUP(AW73,'[1]シフト記号表（勤務時間帯）'!$C$6:$U$35,19,FALSE))</f>
        <v/>
      </c>
      <c r="AX75" s="695">
        <f>IF($BB$3="４週",SUM(S75:AT75),IF($BB$3="暦月",SUM(S75:AW75),""))</f>
        <v>0</v>
      </c>
      <c r="AY75" s="696"/>
      <c r="AZ75" s="697">
        <f>IF($BB$3="４週",AX75/4,IF($BB$3="暦月",②勤務形態一覧表!AX75/(②勤務形態一覧表!$BB$8/7),""))</f>
        <v>0</v>
      </c>
      <c r="BA75" s="698"/>
      <c r="BB75" s="760"/>
      <c r="BC75" s="723"/>
      <c r="BD75" s="723"/>
      <c r="BE75" s="723"/>
      <c r="BF75" s="724"/>
    </row>
    <row r="76" spans="2:58" ht="20.25" customHeight="1">
      <c r="B76" s="699">
        <f>B73+1</f>
        <v>19</v>
      </c>
      <c r="C76" s="749"/>
      <c r="D76" s="750"/>
      <c r="E76" s="751"/>
      <c r="F76" s="428"/>
      <c r="G76" s="709"/>
      <c r="H76" s="712"/>
      <c r="I76" s="713"/>
      <c r="J76" s="713"/>
      <c r="K76" s="714"/>
      <c r="L76" s="716"/>
      <c r="M76" s="717"/>
      <c r="N76" s="717"/>
      <c r="O76" s="718"/>
      <c r="P76" s="725" t="s">
        <v>1281</v>
      </c>
      <c r="Q76" s="726"/>
      <c r="R76" s="727"/>
      <c r="S76" s="417"/>
      <c r="T76" s="418"/>
      <c r="U76" s="418"/>
      <c r="V76" s="418"/>
      <c r="W76" s="418"/>
      <c r="X76" s="418"/>
      <c r="Y76" s="419"/>
      <c r="Z76" s="417"/>
      <c r="AA76" s="418"/>
      <c r="AB76" s="418"/>
      <c r="AC76" s="418"/>
      <c r="AD76" s="418"/>
      <c r="AE76" s="418"/>
      <c r="AF76" s="419"/>
      <c r="AG76" s="417"/>
      <c r="AH76" s="418"/>
      <c r="AI76" s="418"/>
      <c r="AJ76" s="418"/>
      <c r="AK76" s="418"/>
      <c r="AL76" s="418"/>
      <c r="AM76" s="419"/>
      <c r="AN76" s="417"/>
      <c r="AO76" s="418"/>
      <c r="AP76" s="418"/>
      <c r="AQ76" s="418"/>
      <c r="AR76" s="418"/>
      <c r="AS76" s="418"/>
      <c r="AT76" s="419"/>
      <c r="AU76" s="417"/>
      <c r="AV76" s="418"/>
      <c r="AW76" s="418"/>
      <c r="AX76" s="672"/>
      <c r="AY76" s="673"/>
      <c r="AZ76" s="674"/>
      <c r="BA76" s="675"/>
      <c r="BB76" s="758"/>
      <c r="BC76" s="717"/>
      <c r="BD76" s="717"/>
      <c r="BE76" s="717"/>
      <c r="BF76" s="718"/>
    </row>
    <row r="77" spans="2:58" ht="20.25" customHeight="1">
      <c r="B77" s="699"/>
      <c r="C77" s="752"/>
      <c r="D77" s="753"/>
      <c r="E77" s="754"/>
      <c r="F77" s="420"/>
      <c r="G77" s="710"/>
      <c r="H77" s="715"/>
      <c r="I77" s="713"/>
      <c r="J77" s="713"/>
      <c r="K77" s="714"/>
      <c r="L77" s="719"/>
      <c r="M77" s="720"/>
      <c r="N77" s="720"/>
      <c r="O77" s="721"/>
      <c r="P77" s="685" t="s">
        <v>1282</v>
      </c>
      <c r="Q77" s="686"/>
      <c r="R77" s="687"/>
      <c r="S77" s="421" t="str">
        <f>IF(S76="","",VLOOKUP(S76,'[1]シフト記号表（勤務時間帯）'!$C$6:$K$35,9,FALSE))</f>
        <v/>
      </c>
      <c r="T77" s="422" t="str">
        <f>IF(T76="","",VLOOKUP(T76,'[1]シフト記号表（勤務時間帯）'!$C$6:$K$35,9,FALSE))</f>
        <v/>
      </c>
      <c r="U77" s="422" t="str">
        <f>IF(U76="","",VLOOKUP(U76,'[1]シフト記号表（勤務時間帯）'!$C$6:$K$35,9,FALSE))</f>
        <v/>
      </c>
      <c r="V77" s="422" t="str">
        <f>IF(V76="","",VLOOKUP(V76,'[1]シフト記号表（勤務時間帯）'!$C$6:$K$35,9,FALSE))</f>
        <v/>
      </c>
      <c r="W77" s="422" t="str">
        <f>IF(W76="","",VLOOKUP(W76,'[1]シフト記号表（勤務時間帯）'!$C$6:$K$35,9,FALSE))</f>
        <v/>
      </c>
      <c r="X77" s="422" t="str">
        <f>IF(X76="","",VLOOKUP(X76,'[1]シフト記号表（勤務時間帯）'!$C$6:$K$35,9,FALSE))</f>
        <v/>
      </c>
      <c r="Y77" s="423" t="str">
        <f>IF(Y76="","",VLOOKUP(Y76,'[1]シフト記号表（勤務時間帯）'!$C$6:$K$35,9,FALSE))</f>
        <v/>
      </c>
      <c r="Z77" s="421" t="str">
        <f>IF(Z76="","",VLOOKUP(Z76,'[1]シフト記号表（勤務時間帯）'!$C$6:$K$35,9,FALSE))</f>
        <v/>
      </c>
      <c r="AA77" s="422" t="str">
        <f>IF(AA76="","",VLOOKUP(AA76,'[1]シフト記号表（勤務時間帯）'!$C$6:$K$35,9,FALSE))</f>
        <v/>
      </c>
      <c r="AB77" s="422" t="str">
        <f>IF(AB76="","",VLOOKUP(AB76,'[1]シフト記号表（勤務時間帯）'!$C$6:$K$35,9,FALSE))</f>
        <v/>
      </c>
      <c r="AC77" s="422" t="str">
        <f>IF(AC76="","",VLOOKUP(AC76,'[1]シフト記号表（勤務時間帯）'!$C$6:$K$35,9,FALSE))</f>
        <v/>
      </c>
      <c r="AD77" s="422" t="str">
        <f>IF(AD76="","",VLOOKUP(AD76,'[1]シフト記号表（勤務時間帯）'!$C$6:$K$35,9,FALSE))</f>
        <v/>
      </c>
      <c r="AE77" s="422" t="str">
        <f>IF(AE76="","",VLOOKUP(AE76,'[1]シフト記号表（勤務時間帯）'!$C$6:$K$35,9,FALSE))</f>
        <v/>
      </c>
      <c r="AF77" s="423" t="str">
        <f>IF(AF76="","",VLOOKUP(AF76,'[1]シフト記号表（勤務時間帯）'!$C$6:$K$35,9,FALSE))</f>
        <v/>
      </c>
      <c r="AG77" s="421" t="str">
        <f>IF(AG76="","",VLOOKUP(AG76,'[1]シフト記号表（勤務時間帯）'!$C$6:$K$35,9,FALSE))</f>
        <v/>
      </c>
      <c r="AH77" s="422" t="str">
        <f>IF(AH76="","",VLOOKUP(AH76,'[1]シフト記号表（勤務時間帯）'!$C$6:$K$35,9,FALSE))</f>
        <v/>
      </c>
      <c r="AI77" s="422" t="str">
        <f>IF(AI76="","",VLOOKUP(AI76,'[1]シフト記号表（勤務時間帯）'!$C$6:$K$35,9,FALSE))</f>
        <v/>
      </c>
      <c r="AJ77" s="422" t="str">
        <f>IF(AJ76="","",VLOOKUP(AJ76,'[1]シフト記号表（勤務時間帯）'!$C$6:$K$35,9,FALSE))</f>
        <v/>
      </c>
      <c r="AK77" s="422" t="str">
        <f>IF(AK76="","",VLOOKUP(AK76,'[1]シフト記号表（勤務時間帯）'!$C$6:$K$35,9,FALSE))</f>
        <v/>
      </c>
      <c r="AL77" s="422" t="str">
        <f>IF(AL76="","",VLOOKUP(AL76,'[1]シフト記号表（勤務時間帯）'!$C$6:$K$35,9,FALSE))</f>
        <v/>
      </c>
      <c r="AM77" s="423" t="str">
        <f>IF(AM76="","",VLOOKUP(AM76,'[1]シフト記号表（勤務時間帯）'!$C$6:$K$35,9,FALSE))</f>
        <v/>
      </c>
      <c r="AN77" s="421" t="str">
        <f>IF(AN76="","",VLOOKUP(AN76,'[1]シフト記号表（勤務時間帯）'!$C$6:$K$35,9,FALSE))</f>
        <v/>
      </c>
      <c r="AO77" s="422" t="str">
        <f>IF(AO76="","",VLOOKUP(AO76,'[1]シフト記号表（勤務時間帯）'!$C$6:$K$35,9,FALSE))</f>
        <v/>
      </c>
      <c r="AP77" s="422" t="str">
        <f>IF(AP76="","",VLOOKUP(AP76,'[1]シフト記号表（勤務時間帯）'!$C$6:$K$35,9,FALSE))</f>
        <v/>
      </c>
      <c r="AQ77" s="422" t="str">
        <f>IF(AQ76="","",VLOOKUP(AQ76,'[1]シフト記号表（勤務時間帯）'!$C$6:$K$35,9,FALSE))</f>
        <v/>
      </c>
      <c r="AR77" s="422" t="str">
        <f>IF(AR76="","",VLOOKUP(AR76,'[1]シフト記号表（勤務時間帯）'!$C$6:$K$35,9,FALSE))</f>
        <v/>
      </c>
      <c r="AS77" s="422" t="str">
        <f>IF(AS76="","",VLOOKUP(AS76,'[1]シフト記号表（勤務時間帯）'!$C$6:$K$35,9,FALSE))</f>
        <v/>
      </c>
      <c r="AT77" s="423" t="str">
        <f>IF(AT76="","",VLOOKUP(AT76,'[1]シフト記号表（勤務時間帯）'!$C$6:$K$35,9,FALSE))</f>
        <v/>
      </c>
      <c r="AU77" s="421" t="str">
        <f>IF(AU76="","",VLOOKUP(AU76,'[1]シフト記号表（勤務時間帯）'!$C$6:$K$35,9,FALSE))</f>
        <v/>
      </c>
      <c r="AV77" s="422" t="str">
        <f>IF(AV76="","",VLOOKUP(AV76,'[1]シフト記号表（勤務時間帯）'!$C$6:$K$35,9,FALSE))</f>
        <v/>
      </c>
      <c r="AW77" s="422" t="str">
        <f>IF(AW76="","",VLOOKUP(AW76,'[1]シフト記号表（勤務時間帯）'!$C$6:$K$35,9,FALSE))</f>
        <v/>
      </c>
      <c r="AX77" s="688">
        <f>IF($BB$3="４週",SUM(S77:AT77),IF($BB$3="暦月",SUM(S77:AW77),""))</f>
        <v>0</v>
      </c>
      <c r="AY77" s="689"/>
      <c r="AZ77" s="690">
        <f>IF($BB$3="４週",AX77/4,IF($BB$3="暦月",②勤務形態一覧表!AX77/(②勤務形態一覧表!$BB$8/7),""))</f>
        <v>0</v>
      </c>
      <c r="BA77" s="691"/>
      <c r="BB77" s="759"/>
      <c r="BC77" s="720"/>
      <c r="BD77" s="720"/>
      <c r="BE77" s="720"/>
      <c r="BF77" s="721"/>
    </row>
    <row r="78" spans="2:58" ht="20.25" customHeight="1">
      <c r="B78" s="699"/>
      <c r="C78" s="755"/>
      <c r="D78" s="756"/>
      <c r="E78" s="757"/>
      <c r="F78" s="429">
        <f>C76</f>
        <v>0</v>
      </c>
      <c r="G78" s="711"/>
      <c r="H78" s="715"/>
      <c r="I78" s="713"/>
      <c r="J78" s="713"/>
      <c r="K78" s="714"/>
      <c r="L78" s="722"/>
      <c r="M78" s="723"/>
      <c r="N78" s="723"/>
      <c r="O78" s="724"/>
      <c r="P78" s="692" t="s">
        <v>1283</v>
      </c>
      <c r="Q78" s="693"/>
      <c r="R78" s="694"/>
      <c r="S78" s="425" t="str">
        <f>IF(S76="","",VLOOKUP(S76,'[1]シフト記号表（勤務時間帯）'!$C$6:$U$35,19,FALSE))</f>
        <v/>
      </c>
      <c r="T78" s="426" t="str">
        <f>IF(T76="","",VLOOKUP(T76,'[1]シフト記号表（勤務時間帯）'!$C$6:$U$35,19,FALSE))</f>
        <v/>
      </c>
      <c r="U78" s="426" t="str">
        <f>IF(U76="","",VLOOKUP(U76,'[1]シフト記号表（勤務時間帯）'!$C$6:$U$35,19,FALSE))</f>
        <v/>
      </c>
      <c r="V78" s="426" t="str">
        <f>IF(V76="","",VLOOKUP(V76,'[1]シフト記号表（勤務時間帯）'!$C$6:$U$35,19,FALSE))</f>
        <v/>
      </c>
      <c r="W78" s="426" t="str">
        <f>IF(W76="","",VLOOKUP(W76,'[1]シフト記号表（勤務時間帯）'!$C$6:$U$35,19,FALSE))</f>
        <v/>
      </c>
      <c r="X78" s="426" t="str">
        <f>IF(X76="","",VLOOKUP(X76,'[1]シフト記号表（勤務時間帯）'!$C$6:$U$35,19,FALSE))</f>
        <v/>
      </c>
      <c r="Y78" s="427" t="str">
        <f>IF(Y76="","",VLOOKUP(Y76,'[1]シフト記号表（勤務時間帯）'!$C$6:$U$35,19,FALSE))</f>
        <v/>
      </c>
      <c r="Z78" s="425" t="str">
        <f>IF(Z76="","",VLOOKUP(Z76,'[1]シフト記号表（勤務時間帯）'!$C$6:$U$35,19,FALSE))</f>
        <v/>
      </c>
      <c r="AA78" s="426" t="str">
        <f>IF(AA76="","",VLOOKUP(AA76,'[1]シフト記号表（勤務時間帯）'!$C$6:$U$35,19,FALSE))</f>
        <v/>
      </c>
      <c r="AB78" s="426" t="str">
        <f>IF(AB76="","",VLOOKUP(AB76,'[1]シフト記号表（勤務時間帯）'!$C$6:$U$35,19,FALSE))</f>
        <v/>
      </c>
      <c r="AC78" s="426" t="str">
        <f>IF(AC76="","",VLOOKUP(AC76,'[1]シフト記号表（勤務時間帯）'!$C$6:$U$35,19,FALSE))</f>
        <v/>
      </c>
      <c r="AD78" s="426" t="str">
        <f>IF(AD76="","",VLOOKUP(AD76,'[1]シフト記号表（勤務時間帯）'!$C$6:$U$35,19,FALSE))</f>
        <v/>
      </c>
      <c r="AE78" s="426" t="str">
        <f>IF(AE76="","",VLOOKUP(AE76,'[1]シフト記号表（勤務時間帯）'!$C$6:$U$35,19,FALSE))</f>
        <v/>
      </c>
      <c r="AF78" s="427" t="str">
        <f>IF(AF76="","",VLOOKUP(AF76,'[1]シフト記号表（勤務時間帯）'!$C$6:$U$35,19,FALSE))</f>
        <v/>
      </c>
      <c r="AG78" s="425" t="str">
        <f>IF(AG76="","",VLOOKUP(AG76,'[1]シフト記号表（勤務時間帯）'!$C$6:$U$35,19,FALSE))</f>
        <v/>
      </c>
      <c r="AH78" s="426" t="str">
        <f>IF(AH76="","",VLOOKUP(AH76,'[1]シフト記号表（勤務時間帯）'!$C$6:$U$35,19,FALSE))</f>
        <v/>
      </c>
      <c r="AI78" s="426" t="str">
        <f>IF(AI76="","",VLOOKUP(AI76,'[1]シフト記号表（勤務時間帯）'!$C$6:$U$35,19,FALSE))</f>
        <v/>
      </c>
      <c r="AJ78" s="426" t="str">
        <f>IF(AJ76="","",VLOOKUP(AJ76,'[1]シフト記号表（勤務時間帯）'!$C$6:$U$35,19,FALSE))</f>
        <v/>
      </c>
      <c r="AK78" s="426" t="str">
        <f>IF(AK76="","",VLOOKUP(AK76,'[1]シフト記号表（勤務時間帯）'!$C$6:$U$35,19,FALSE))</f>
        <v/>
      </c>
      <c r="AL78" s="426" t="str">
        <f>IF(AL76="","",VLOOKUP(AL76,'[1]シフト記号表（勤務時間帯）'!$C$6:$U$35,19,FALSE))</f>
        <v/>
      </c>
      <c r="AM78" s="427" t="str">
        <f>IF(AM76="","",VLOOKUP(AM76,'[1]シフト記号表（勤務時間帯）'!$C$6:$U$35,19,FALSE))</f>
        <v/>
      </c>
      <c r="AN78" s="425" t="str">
        <f>IF(AN76="","",VLOOKUP(AN76,'[1]シフト記号表（勤務時間帯）'!$C$6:$U$35,19,FALSE))</f>
        <v/>
      </c>
      <c r="AO78" s="426" t="str">
        <f>IF(AO76="","",VLOOKUP(AO76,'[1]シフト記号表（勤務時間帯）'!$C$6:$U$35,19,FALSE))</f>
        <v/>
      </c>
      <c r="AP78" s="426" t="str">
        <f>IF(AP76="","",VLOOKUP(AP76,'[1]シフト記号表（勤務時間帯）'!$C$6:$U$35,19,FALSE))</f>
        <v/>
      </c>
      <c r="AQ78" s="426" t="str">
        <f>IF(AQ76="","",VLOOKUP(AQ76,'[1]シフト記号表（勤務時間帯）'!$C$6:$U$35,19,FALSE))</f>
        <v/>
      </c>
      <c r="AR78" s="426" t="str">
        <f>IF(AR76="","",VLOOKUP(AR76,'[1]シフト記号表（勤務時間帯）'!$C$6:$U$35,19,FALSE))</f>
        <v/>
      </c>
      <c r="AS78" s="426" t="str">
        <f>IF(AS76="","",VLOOKUP(AS76,'[1]シフト記号表（勤務時間帯）'!$C$6:$U$35,19,FALSE))</f>
        <v/>
      </c>
      <c r="AT78" s="427" t="str">
        <f>IF(AT76="","",VLOOKUP(AT76,'[1]シフト記号表（勤務時間帯）'!$C$6:$U$35,19,FALSE))</f>
        <v/>
      </c>
      <c r="AU78" s="425" t="str">
        <f>IF(AU76="","",VLOOKUP(AU76,'[1]シフト記号表（勤務時間帯）'!$C$6:$U$35,19,FALSE))</f>
        <v/>
      </c>
      <c r="AV78" s="426" t="str">
        <f>IF(AV76="","",VLOOKUP(AV76,'[1]シフト記号表（勤務時間帯）'!$C$6:$U$35,19,FALSE))</f>
        <v/>
      </c>
      <c r="AW78" s="426" t="str">
        <f>IF(AW76="","",VLOOKUP(AW76,'[1]シフト記号表（勤務時間帯）'!$C$6:$U$35,19,FALSE))</f>
        <v/>
      </c>
      <c r="AX78" s="695">
        <f>IF($BB$3="４週",SUM(S78:AT78),IF($BB$3="暦月",SUM(S78:AW78),""))</f>
        <v>0</v>
      </c>
      <c r="AY78" s="696"/>
      <c r="AZ78" s="697">
        <f>IF($BB$3="４週",AX78/4,IF($BB$3="暦月",②勤務形態一覧表!AX78/(②勤務形態一覧表!$BB$8/7),""))</f>
        <v>0</v>
      </c>
      <c r="BA78" s="698"/>
      <c r="BB78" s="760"/>
      <c r="BC78" s="723"/>
      <c r="BD78" s="723"/>
      <c r="BE78" s="723"/>
      <c r="BF78" s="724"/>
    </row>
    <row r="79" spans="2:58" ht="20.25" customHeight="1">
      <c r="B79" s="699">
        <f>B76+1</f>
        <v>20</v>
      </c>
      <c r="C79" s="749"/>
      <c r="D79" s="750"/>
      <c r="E79" s="751"/>
      <c r="F79" s="428"/>
      <c r="G79" s="709"/>
      <c r="H79" s="712"/>
      <c r="I79" s="713"/>
      <c r="J79" s="713"/>
      <c r="K79" s="714"/>
      <c r="L79" s="716"/>
      <c r="M79" s="717"/>
      <c r="N79" s="717"/>
      <c r="O79" s="718"/>
      <c r="P79" s="725" t="s">
        <v>1281</v>
      </c>
      <c r="Q79" s="726"/>
      <c r="R79" s="727"/>
      <c r="S79" s="417"/>
      <c r="T79" s="418"/>
      <c r="U79" s="418"/>
      <c r="V79" s="418"/>
      <c r="W79" s="418"/>
      <c r="X79" s="418"/>
      <c r="Y79" s="419"/>
      <c r="Z79" s="417"/>
      <c r="AA79" s="418"/>
      <c r="AB79" s="418"/>
      <c r="AC79" s="418"/>
      <c r="AD79" s="418"/>
      <c r="AE79" s="418"/>
      <c r="AF79" s="419"/>
      <c r="AG79" s="417"/>
      <c r="AH79" s="418"/>
      <c r="AI79" s="418"/>
      <c r="AJ79" s="418"/>
      <c r="AK79" s="418"/>
      <c r="AL79" s="418"/>
      <c r="AM79" s="419"/>
      <c r="AN79" s="417"/>
      <c r="AO79" s="418"/>
      <c r="AP79" s="418"/>
      <c r="AQ79" s="418"/>
      <c r="AR79" s="418"/>
      <c r="AS79" s="418"/>
      <c r="AT79" s="419"/>
      <c r="AU79" s="417"/>
      <c r="AV79" s="418"/>
      <c r="AW79" s="418"/>
      <c r="AX79" s="672"/>
      <c r="AY79" s="673"/>
      <c r="AZ79" s="674"/>
      <c r="BA79" s="675"/>
      <c r="BB79" s="758"/>
      <c r="BC79" s="717"/>
      <c r="BD79" s="717"/>
      <c r="BE79" s="717"/>
      <c r="BF79" s="718"/>
    </row>
    <row r="80" spans="2:58" ht="20.25" customHeight="1">
      <c r="B80" s="699"/>
      <c r="C80" s="752"/>
      <c r="D80" s="753"/>
      <c r="E80" s="754"/>
      <c r="F80" s="420"/>
      <c r="G80" s="710"/>
      <c r="H80" s="715"/>
      <c r="I80" s="713"/>
      <c r="J80" s="713"/>
      <c r="K80" s="714"/>
      <c r="L80" s="719"/>
      <c r="M80" s="720"/>
      <c r="N80" s="720"/>
      <c r="O80" s="721"/>
      <c r="P80" s="685" t="s">
        <v>1282</v>
      </c>
      <c r="Q80" s="686"/>
      <c r="R80" s="687"/>
      <c r="S80" s="421" t="str">
        <f>IF(S79="","",VLOOKUP(S79,'[1]シフト記号表（勤務時間帯）'!$C$6:$K$35,9,FALSE))</f>
        <v/>
      </c>
      <c r="T80" s="422" t="str">
        <f>IF(T79="","",VLOOKUP(T79,'[1]シフト記号表（勤務時間帯）'!$C$6:$K$35,9,FALSE))</f>
        <v/>
      </c>
      <c r="U80" s="422" t="str">
        <f>IF(U79="","",VLOOKUP(U79,'[1]シフト記号表（勤務時間帯）'!$C$6:$K$35,9,FALSE))</f>
        <v/>
      </c>
      <c r="V80" s="422" t="str">
        <f>IF(V79="","",VLOOKUP(V79,'[1]シフト記号表（勤務時間帯）'!$C$6:$K$35,9,FALSE))</f>
        <v/>
      </c>
      <c r="W80" s="422" t="str">
        <f>IF(W79="","",VLOOKUP(W79,'[1]シフト記号表（勤務時間帯）'!$C$6:$K$35,9,FALSE))</f>
        <v/>
      </c>
      <c r="X80" s="422" t="str">
        <f>IF(X79="","",VLOOKUP(X79,'[1]シフト記号表（勤務時間帯）'!$C$6:$K$35,9,FALSE))</f>
        <v/>
      </c>
      <c r="Y80" s="423" t="str">
        <f>IF(Y79="","",VLOOKUP(Y79,'[1]シフト記号表（勤務時間帯）'!$C$6:$K$35,9,FALSE))</f>
        <v/>
      </c>
      <c r="Z80" s="421" t="str">
        <f>IF(Z79="","",VLOOKUP(Z79,'[1]シフト記号表（勤務時間帯）'!$C$6:$K$35,9,FALSE))</f>
        <v/>
      </c>
      <c r="AA80" s="422" t="str">
        <f>IF(AA79="","",VLOOKUP(AA79,'[1]シフト記号表（勤務時間帯）'!$C$6:$K$35,9,FALSE))</f>
        <v/>
      </c>
      <c r="AB80" s="422" t="str">
        <f>IF(AB79="","",VLOOKUP(AB79,'[1]シフト記号表（勤務時間帯）'!$C$6:$K$35,9,FALSE))</f>
        <v/>
      </c>
      <c r="AC80" s="422" t="str">
        <f>IF(AC79="","",VLOOKUP(AC79,'[1]シフト記号表（勤務時間帯）'!$C$6:$K$35,9,FALSE))</f>
        <v/>
      </c>
      <c r="AD80" s="422" t="str">
        <f>IF(AD79="","",VLOOKUP(AD79,'[1]シフト記号表（勤務時間帯）'!$C$6:$K$35,9,FALSE))</f>
        <v/>
      </c>
      <c r="AE80" s="422" t="str">
        <f>IF(AE79="","",VLOOKUP(AE79,'[1]シフト記号表（勤務時間帯）'!$C$6:$K$35,9,FALSE))</f>
        <v/>
      </c>
      <c r="AF80" s="423" t="str">
        <f>IF(AF79="","",VLOOKUP(AF79,'[1]シフト記号表（勤務時間帯）'!$C$6:$K$35,9,FALSE))</f>
        <v/>
      </c>
      <c r="AG80" s="421" t="str">
        <f>IF(AG79="","",VLOOKUP(AG79,'[1]シフト記号表（勤務時間帯）'!$C$6:$K$35,9,FALSE))</f>
        <v/>
      </c>
      <c r="AH80" s="422" t="str">
        <f>IF(AH79="","",VLOOKUP(AH79,'[1]シフト記号表（勤務時間帯）'!$C$6:$K$35,9,FALSE))</f>
        <v/>
      </c>
      <c r="AI80" s="422" t="str">
        <f>IF(AI79="","",VLOOKUP(AI79,'[1]シフト記号表（勤務時間帯）'!$C$6:$K$35,9,FALSE))</f>
        <v/>
      </c>
      <c r="AJ80" s="422" t="str">
        <f>IF(AJ79="","",VLOOKUP(AJ79,'[1]シフト記号表（勤務時間帯）'!$C$6:$K$35,9,FALSE))</f>
        <v/>
      </c>
      <c r="AK80" s="422" t="str">
        <f>IF(AK79="","",VLOOKUP(AK79,'[1]シフト記号表（勤務時間帯）'!$C$6:$K$35,9,FALSE))</f>
        <v/>
      </c>
      <c r="AL80" s="422" t="str">
        <f>IF(AL79="","",VLOOKUP(AL79,'[1]シフト記号表（勤務時間帯）'!$C$6:$K$35,9,FALSE))</f>
        <v/>
      </c>
      <c r="AM80" s="423" t="str">
        <f>IF(AM79="","",VLOOKUP(AM79,'[1]シフト記号表（勤務時間帯）'!$C$6:$K$35,9,FALSE))</f>
        <v/>
      </c>
      <c r="AN80" s="421" t="str">
        <f>IF(AN79="","",VLOOKUP(AN79,'[1]シフト記号表（勤務時間帯）'!$C$6:$K$35,9,FALSE))</f>
        <v/>
      </c>
      <c r="AO80" s="422" t="str">
        <f>IF(AO79="","",VLOOKUP(AO79,'[1]シフト記号表（勤務時間帯）'!$C$6:$K$35,9,FALSE))</f>
        <v/>
      </c>
      <c r="AP80" s="422" t="str">
        <f>IF(AP79="","",VLOOKUP(AP79,'[1]シフト記号表（勤務時間帯）'!$C$6:$K$35,9,FALSE))</f>
        <v/>
      </c>
      <c r="AQ80" s="422" t="str">
        <f>IF(AQ79="","",VLOOKUP(AQ79,'[1]シフト記号表（勤務時間帯）'!$C$6:$K$35,9,FALSE))</f>
        <v/>
      </c>
      <c r="AR80" s="422" t="str">
        <f>IF(AR79="","",VLOOKUP(AR79,'[1]シフト記号表（勤務時間帯）'!$C$6:$K$35,9,FALSE))</f>
        <v/>
      </c>
      <c r="AS80" s="422" t="str">
        <f>IF(AS79="","",VLOOKUP(AS79,'[1]シフト記号表（勤務時間帯）'!$C$6:$K$35,9,FALSE))</f>
        <v/>
      </c>
      <c r="AT80" s="423" t="str">
        <f>IF(AT79="","",VLOOKUP(AT79,'[1]シフト記号表（勤務時間帯）'!$C$6:$K$35,9,FALSE))</f>
        <v/>
      </c>
      <c r="AU80" s="421" t="str">
        <f>IF(AU79="","",VLOOKUP(AU79,'[1]シフト記号表（勤務時間帯）'!$C$6:$K$35,9,FALSE))</f>
        <v/>
      </c>
      <c r="AV80" s="422" t="str">
        <f>IF(AV79="","",VLOOKUP(AV79,'[1]シフト記号表（勤務時間帯）'!$C$6:$K$35,9,FALSE))</f>
        <v/>
      </c>
      <c r="AW80" s="422" t="str">
        <f>IF(AW79="","",VLOOKUP(AW79,'[1]シフト記号表（勤務時間帯）'!$C$6:$K$35,9,FALSE))</f>
        <v/>
      </c>
      <c r="AX80" s="688">
        <f>IF($BB$3="４週",SUM(S80:AT80),IF($BB$3="暦月",SUM(S80:AW80),""))</f>
        <v>0</v>
      </c>
      <c r="AY80" s="689"/>
      <c r="AZ80" s="690">
        <f>IF($BB$3="４週",AX80/4,IF($BB$3="暦月",②勤務形態一覧表!AX80/(②勤務形態一覧表!$BB$8/7),""))</f>
        <v>0</v>
      </c>
      <c r="BA80" s="691"/>
      <c r="BB80" s="759"/>
      <c r="BC80" s="720"/>
      <c r="BD80" s="720"/>
      <c r="BE80" s="720"/>
      <c r="BF80" s="721"/>
    </row>
    <row r="81" spans="2:58" ht="20.25" customHeight="1">
      <c r="B81" s="699"/>
      <c r="C81" s="755"/>
      <c r="D81" s="756"/>
      <c r="E81" s="757"/>
      <c r="F81" s="429">
        <f>C79</f>
        <v>0</v>
      </c>
      <c r="G81" s="711"/>
      <c r="H81" s="715"/>
      <c r="I81" s="713"/>
      <c r="J81" s="713"/>
      <c r="K81" s="714"/>
      <c r="L81" s="722"/>
      <c r="M81" s="723"/>
      <c r="N81" s="723"/>
      <c r="O81" s="724"/>
      <c r="P81" s="692" t="s">
        <v>1283</v>
      </c>
      <c r="Q81" s="693"/>
      <c r="R81" s="694"/>
      <c r="S81" s="425" t="str">
        <f>IF(S79="","",VLOOKUP(S79,'[1]シフト記号表（勤務時間帯）'!$C$6:$U$35,19,FALSE))</f>
        <v/>
      </c>
      <c r="T81" s="426" t="str">
        <f>IF(T79="","",VLOOKUP(T79,'[1]シフト記号表（勤務時間帯）'!$C$6:$U$35,19,FALSE))</f>
        <v/>
      </c>
      <c r="U81" s="426" t="str">
        <f>IF(U79="","",VLOOKUP(U79,'[1]シフト記号表（勤務時間帯）'!$C$6:$U$35,19,FALSE))</f>
        <v/>
      </c>
      <c r="V81" s="426" t="str">
        <f>IF(V79="","",VLOOKUP(V79,'[1]シフト記号表（勤務時間帯）'!$C$6:$U$35,19,FALSE))</f>
        <v/>
      </c>
      <c r="W81" s="426" t="str">
        <f>IF(W79="","",VLOOKUP(W79,'[1]シフト記号表（勤務時間帯）'!$C$6:$U$35,19,FALSE))</f>
        <v/>
      </c>
      <c r="X81" s="426" t="str">
        <f>IF(X79="","",VLOOKUP(X79,'[1]シフト記号表（勤務時間帯）'!$C$6:$U$35,19,FALSE))</f>
        <v/>
      </c>
      <c r="Y81" s="427" t="str">
        <f>IF(Y79="","",VLOOKUP(Y79,'[1]シフト記号表（勤務時間帯）'!$C$6:$U$35,19,FALSE))</f>
        <v/>
      </c>
      <c r="Z81" s="425" t="str">
        <f>IF(Z79="","",VLOOKUP(Z79,'[1]シフト記号表（勤務時間帯）'!$C$6:$U$35,19,FALSE))</f>
        <v/>
      </c>
      <c r="AA81" s="426" t="str">
        <f>IF(AA79="","",VLOOKUP(AA79,'[1]シフト記号表（勤務時間帯）'!$C$6:$U$35,19,FALSE))</f>
        <v/>
      </c>
      <c r="AB81" s="426" t="str">
        <f>IF(AB79="","",VLOOKUP(AB79,'[1]シフト記号表（勤務時間帯）'!$C$6:$U$35,19,FALSE))</f>
        <v/>
      </c>
      <c r="AC81" s="426" t="str">
        <f>IF(AC79="","",VLOOKUP(AC79,'[1]シフト記号表（勤務時間帯）'!$C$6:$U$35,19,FALSE))</f>
        <v/>
      </c>
      <c r="AD81" s="426" t="str">
        <f>IF(AD79="","",VLOOKUP(AD79,'[1]シフト記号表（勤務時間帯）'!$C$6:$U$35,19,FALSE))</f>
        <v/>
      </c>
      <c r="AE81" s="426" t="str">
        <f>IF(AE79="","",VLOOKUP(AE79,'[1]シフト記号表（勤務時間帯）'!$C$6:$U$35,19,FALSE))</f>
        <v/>
      </c>
      <c r="AF81" s="427" t="str">
        <f>IF(AF79="","",VLOOKUP(AF79,'[1]シフト記号表（勤務時間帯）'!$C$6:$U$35,19,FALSE))</f>
        <v/>
      </c>
      <c r="AG81" s="425" t="str">
        <f>IF(AG79="","",VLOOKUP(AG79,'[1]シフト記号表（勤務時間帯）'!$C$6:$U$35,19,FALSE))</f>
        <v/>
      </c>
      <c r="AH81" s="426" t="str">
        <f>IF(AH79="","",VLOOKUP(AH79,'[1]シフト記号表（勤務時間帯）'!$C$6:$U$35,19,FALSE))</f>
        <v/>
      </c>
      <c r="AI81" s="426" t="str">
        <f>IF(AI79="","",VLOOKUP(AI79,'[1]シフト記号表（勤務時間帯）'!$C$6:$U$35,19,FALSE))</f>
        <v/>
      </c>
      <c r="AJ81" s="426" t="str">
        <f>IF(AJ79="","",VLOOKUP(AJ79,'[1]シフト記号表（勤務時間帯）'!$C$6:$U$35,19,FALSE))</f>
        <v/>
      </c>
      <c r="AK81" s="426" t="str">
        <f>IF(AK79="","",VLOOKUP(AK79,'[1]シフト記号表（勤務時間帯）'!$C$6:$U$35,19,FALSE))</f>
        <v/>
      </c>
      <c r="AL81" s="426" t="str">
        <f>IF(AL79="","",VLOOKUP(AL79,'[1]シフト記号表（勤務時間帯）'!$C$6:$U$35,19,FALSE))</f>
        <v/>
      </c>
      <c r="AM81" s="427" t="str">
        <f>IF(AM79="","",VLOOKUP(AM79,'[1]シフト記号表（勤務時間帯）'!$C$6:$U$35,19,FALSE))</f>
        <v/>
      </c>
      <c r="AN81" s="425" t="str">
        <f>IF(AN79="","",VLOOKUP(AN79,'[1]シフト記号表（勤務時間帯）'!$C$6:$U$35,19,FALSE))</f>
        <v/>
      </c>
      <c r="AO81" s="426" t="str">
        <f>IF(AO79="","",VLOOKUP(AO79,'[1]シフト記号表（勤務時間帯）'!$C$6:$U$35,19,FALSE))</f>
        <v/>
      </c>
      <c r="AP81" s="426" t="str">
        <f>IF(AP79="","",VLOOKUP(AP79,'[1]シフト記号表（勤務時間帯）'!$C$6:$U$35,19,FALSE))</f>
        <v/>
      </c>
      <c r="AQ81" s="426" t="str">
        <f>IF(AQ79="","",VLOOKUP(AQ79,'[1]シフト記号表（勤務時間帯）'!$C$6:$U$35,19,FALSE))</f>
        <v/>
      </c>
      <c r="AR81" s="426" t="str">
        <f>IF(AR79="","",VLOOKUP(AR79,'[1]シフト記号表（勤務時間帯）'!$C$6:$U$35,19,FALSE))</f>
        <v/>
      </c>
      <c r="AS81" s="426" t="str">
        <f>IF(AS79="","",VLOOKUP(AS79,'[1]シフト記号表（勤務時間帯）'!$C$6:$U$35,19,FALSE))</f>
        <v/>
      </c>
      <c r="AT81" s="427" t="str">
        <f>IF(AT79="","",VLOOKUP(AT79,'[1]シフト記号表（勤務時間帯）'!$C$6:$U$35,19,FALSE))</f>
        <v/>
      </c>
      <c r="AU81" s="425" t="str">
        <f>IF(AU79="","",VLOOKUP(AU79,'[1]シフト記号表（勤務時間帯）'!$C$6:$U$35,19,FALSE))</f>
        <v/>
      </c>
      <c r="AV81" s="426" t="str">
        <f>IF(AV79="","",VLOOKUP(AV79,'[1]シフト記号表（勤務時間帯）'!$C$6:$U$35,19,FALSE))</f>
        <v/>
      </c>
      <c r="AW81" s="426" t="str">
        <f>IF(AW79="","",VLOOKUP(AW79,'[1]シフト記号表（勤務時間帯）'!$C$6:$U$35,19,FALSE))</f>
        <v/>
      </c>
      <c r="AX81" s="695">
        <f>IF($BB$3="４週",SUM(S81:AT81),IF($BB$3="暦月",SUM(S81:AW81),""))</f>
        <v>0</v>
      </c>
      <c r="AY81" s="696"/>
      <c r="AZ81" s="697">
        <f>IF($BB$3="４週",AX81/4,IF($BB$3="暦月",②勤務形態一覧表!AX81/(②勤務形態一覧表!$BB$8/7),""))</f>
        <v>0</v>
      </c>
      <c r="BA81" s="698"/>
      <c r="BB81" s="760"/>
      <c r="BC81" s="723"/>
      <c r="BD81" s="723"/>
      <c r="BE81" s="723"/>
      <c r="BF81" s="724"/>
    </row>
    <row r="82" spans="2:58" ht="20.25" customHeight="1">
      <c r="B82" s="699">
        <f>B79+1</f>
        <v>21</v>
      </c>
      <c r="C82" s="749"/>
      <c r="D82" s="750"/>
      <c r="E82" s="751"/>
      <c r="F82" s="428"/>
      <c r="G82" s="709"/>
      <c r="H82" s="712"/>
      <c r="I82" s="713"/>
      <c r="J82" s="713"/>
      <c r="K82" s="714"/>
      <c r="L82" s="716"/>
      <c r="M82" s="717"/>
      <c r="N82" s="717"/>
      <c r="O82" s="718"/>
      <c r="P82" s="725" t="s">
        <v>1281</v>
      </c>
      <c r="Q82" s="726"/>
      <c r="R82" s="727"/>
      <c r="S82" s="417"/>
      <c r="T82" s="418"/>
      <c r="U82" s="418"/>
      <c r="V82" s="418"/>
      <c r="W82" s="418"/>
      <c r="X82" s="418"/>
      <c r="Y82" s="419"/>
      <c r="Z82" s="417"/>
      <c r="AA82" s="418"/>
      <c r="AB82" s="418"/>
      <c r="AC82" s="418"/>
      <c r="AD82" s="418"/>
      <c r="AE82" s="418"/>
      <c r="AF82" s="419"/>
      <c r="AG82" s="417"/>
      <c r="AH82" s="418"/>
      <c r="AI82" s="418"/>
      <c r="AJ82" s="418"/>
      <c r="AK82" s="418"/>
      <c r="AL82" s="418"/>
      <c r="AM82" s="419"/>
      <c r="AN82" s="417"/>
      <c r="AO82" s="418"/>
      <c r="AP82" s="418"/>
      <c r="AQ82" s="418"/>
      <c r="AR82" s="418"/>
      <c r="AS82" s="418"/>
      <c r="AT82" s="419"/>
      <c r="AU82" s="417"/>
      <c r="AV82" s="418"/>
      <c r="AW82" s="418"/>
      <c r="AX82" s="672"/>
      <c r="AY82" s="673"/>
      <c r="AZ82" s="674"/>
      <c r="BA82" s="675"/>
      <c r="BB82" s="758"/>
      <c r="BC82" s="717"/>
      <c r="BD82" s="717"/>
      <c r="BE82" s="717"/>
      <c r="BF82" s="718"/>
    </row>
    <row r="83" spans="2:58" ht="20.25" customHeight="1">
      <c r="B83" s="699"/>
      <c r="C83" s="752"/>
      <c r="D83" s="753"/>
      <c r="E83" s="754"/>
      <c r="F83" s="420"/>
      <c r="G83" s="710"/>
      <c r="H83" s="715"/>
      <c r="I83" s="713"/>
      <c r="J83" s="713"/>
      <c r="K83" s="714"/>
      <c r="L83" s="719"/>
      <c r="M83" s="720"/>
      <c r="N83" s="720"/>
      <c r="O83" s="721"/>
      <c r="P83" s="685" t="s">
        <v>1282</v>
      </c>
      <c r="Q83" s="686"/>
      <c r="R83" s="687"/>
      <c r="S83" s="421" t="str">
        <f>IF(S82="","",VLOOKUP(S82,'[1]シフト記号表（勤務時間帯）'!$C$6:$K$35,9,FALSE))</f>
        <v/>
      </c>
      <c r="T83" s="422" t="str">
        <f>IF(T82="","",VLOOKUP(T82,'[1]シフト記号表（勤務時間帯）'!$C$6:$K$35,9,FALSE))</f>
        <v/>
      </c>
      <c r="U83" s="422" t="str">
        <f>IF(U82="","",VLOOKUP(U82,'[1]シフト記号表（勤務時間帯）'!$C$6:$K$35,9,FALSE))</f>
        <v/>
      </c>
      <c r="V83" s="422" t="str">
        <f>IF(V82="","",VLOOKUP(V82,'[1]シフト記号表（勤務時間帯）'!$C$6:$K$35,9,FALSE))</f>
        <v/>
      </c>
      <c r="W83" s="422" t="str">
        <f>IF(W82="","",VLOOKUP(W82,'[1]シフト記号表（勤務時間帯）'!$C$6:$K$35,9,FALSE))</f>
        <v/>
      </c>
      <c r="X83" s="422" t="str">
        <f>IF(X82="","",VLOOKUP(X82,'[1]シフト記号表（勤務時間帯）'!$C$6:$K$35,9,FALSE))</f>
        <v/>
      </c>
      <c r="Y83" s="423" t="str">
        <f>IF(Y82="","",VLOOKUP(Y82,'[1]シフト記号表（勤務時間帯）'!$C$6:$K$35,9,FALSE))</f>
        <v/>
      </c>
      <c r="Z83" s="421" t="str">
        <f>IF(Z82="","",VLOOKUP(Z82,'[1]シフト記号表（勤務時間帯）'!$C$6:$K$35,9,FALSE))</f>
        <v/>
      </c>
      <c r="AA83" s="422" t="str">
        <f>IF(AA82="","",VLOOKUP(AA82,'[1]シフト記号表（勤務時間帯）'!$C$6:$K$35,9,FALSE))</f>
        <v/>
      </c>
      <c r="AB83" s="422" t="str">
        <f>IF(AB82="","",VLOOKUP(AB82,'[1]シフト記号表（勤務時間帯）'!$C$6:$K$35,9,FALSE))</f>
        <v/>
      </c>
      <c r="AC83" s="422" t="str">
        <f>IF(AC82="","",VLOOKUP(AC82,'[1]シフト記号表（勤務時間帯）'!$C$6:$K$35,9,FALSE))</f>
        <v/>
      </c>
      <c r="AD83" s="422" t="str">
        <f>IF(AD82="","",VLOOKUP(AD82,'[1]シフト記号表（勤務時間帯）'!$C$6:$K$35,9,FALSE))</f>
        <v/>
      </c>
      <c r="AE83" s="422" t="str">
        <f>IF(AE82="","",VLOOKUP(AE82,'[1]シフト記号表（勤務時間帯）'!$C$6:$K$35,9,FALSE))</f>
        <v/>
      </c>
      <c r="AF83" s="423" t="str">
        <f>IF(AF82="","",VLOOKUP(AF82,'[1]シフト記号表（勤務時間帯）'!$C$6:$K$35,9,FALSE))</f>
        <v/>
      </c>
      <c r="AG83" s="421" t="str">
        <f>IF(AG82="","",VLOOKUP(AG82,'[1]シフト記号表（勤務時間帯）'!$C$6:$K$35,9,FALSE))</f>
        <v/>
      </c>
      <c r="AH83" s="422" t="str">
        <f>IF(AH82="","",VLOOKUP(AH82,'[1]シフト記号表（勤務時間帯）'!$C$6:$K$35,9,FALSE))</f>
        <v/>
      </c>
      <c r="AI83" s="422" t="str">
        <f>IF(AI82="","",VLOOKUP(AI82,'[1]シフト記号表（勤務時間帯）'!$C$6:$K$35,9,FALSE))</f>
        <v/>
      </c>
      <c r="AJ83" s="422" t="str">
        <f>IF(AJ82="","",VLOOKUP(AJ82,'[1]シフト記号表（勤務時間帯）'!$C$6:$K$35,9,FALSE))</f>
        <v/>
      </c>
      <c r="AK83" s="422" t="str">
        <f>IF(AK82="","",VLOOKUP(AK82,'[1]シフト記号表（勤務時間帯）'!$C$6:$K$35,9,FALSE))</f>
        <v/>
      </c>
      <c r="AL83" s="422" t="str">
        <f>IF(AL82="","",VLOOKUP(AL82,'[1]シフト記号表（勤務時間帯）'!$C$6:$K$35,9,FALSE))</f>
        <v/>
      </c>
      <c r="AM83" s="423" t="str">
        <f>IF(AM82="","",VLOOKUP(AM82,'[1]シフト記号表（勤務時間帯）'!$C$6:$K$35,9,FALSE))</f>
        <v/>
      </c>
      <c r="AN83" s="421" t="str">
        <f>IF(AN82="","",VLOOKUP(AN82,'[1]シフト記号表（勤務時間帯）'!$C$6:$K$35,9,FALSE))</f>
        <v/>
      </c>
      <c r="AO83" s="422" t="str">
        <f>IF(AO82="","",VLOOKUP(AO82,'[1]シフト記号表（勤務時間帯）'!$C$6:$K$35,9,FALSE))</f>
        <v/>
      </c>
      <c r="AP83" s="422" t="str">
        <f>IF(AP82="","",VLOOKUP(AP82,'[1]シフト記号表（勤務時間帯）'!$C$6:$K$35,9,FALSE))</f>
        <v/>
      </c>
      <c r="AQ83" s="422" t="str">
        <f>IF(AQ82="","",VLOOKUP(AQ82,'[1]シフト記号表（勤務時間帯）'!$C$6:$K$35,9,FALSE))</f>
        <v/>
      </c>
      <c r="AR83" s="422" t="str">
        <f>IF(AR82="","",VLOOKUP(AR82,'[1]シフト記号表（勤務時間帯）'!$C$6:$K$35,9,FALSE))</f>
        <v/>
      </c>
      <c r="AS83" s="422" t="str">
        <f>IF(AS82="","",VLOOKUP(AS82,'[1]シフト記号表（勤務時間帯）'!$C$6:$K$35,9,FALSE))</f>
        <v/>
      </c>
      <c r="AT83" s="423" t="str">
        <f>IF(AT82="","",VLOOKUP(AT82,'[1]シフト記号表（勤務時間帯）'!$C$6:$K$35,9,FALSE))</f>
        <v/>
      </c>
      <c r="AU83" s="421" t="str">
        <f>IF(AU82="","",VLOOKUP(AU82,'[1]シフト記号表（勤務時間帯）'!$C$6:$K$35,9,FALSE))</f>
        <v/>
      </c>
      <c r="AV83" s="422" t="str">
        <f>IF(AV82="","",VLOOKUP(AV82,'[1]シフト記号表（勤務時間帯）'!$C$6:$K$35,9,FALSE))</f>
        <v/>
      </c>
      <c r="AW83" s="422" t="str">
        <f>IF(AW82="","",VLOOKUP(AW82,'[1]シフト記号表（勤務時間帯）'!$C$6:$K$35,9,FALSE))</f>
        <v/>
      </c>
      <c r="AX83" s="688">
        <f>IF($BB$3="４週",SUM(S83:AT83),IF($BB$3="暦月",SUM(S83:AW83),""))</f>
        <v>0</v>
      </c>
      <c r="AY83" s="689"/>
      <c r="AZ83" s="690">
        <f>IF($BB$3="４週",AX83/4,IF($BB$3="暦月",②勤務形態一覧表!AX83/(②勤務形態一覧表!$BB$8/7),""))</f>
        <v>0</v>
      </c>
      <c r="BA83" s="691"/>
      <c r="BB83" s="759"/>
      <c r="BC83" s="720"/>
      <c r="BD83" s="720"/>
      <c r="BE83" s="720"/>
      <c r="BF83" s="721"/>
    </row>
    <row r="84" spans="2:58" ht="20.25" customHeight="1">
      <c r="B84" s="699"/>
      <c r="C84" s="755"/>
      <c r="D84" s="756"/>
      <c r="E84" s="757"/>
      <c r="F84" s="429">
        <f>C82</f>
        <v>0</v>
      </c>
      <c r="G84" s="711"/>
      <c r="H84" s="715"/>
      <c r="I84" s="713"/>
      <c r="J84" s="713"/>
      <c r="K84" s="714"/>
      <c r="L84" s="722"/>
      <c r="M84" s="723"/>
      <c r="N84" s="723"/>
      <c r="O84" s="724"/>
      <c r="P84" s="692" t="s">
        <v>1283</v>
      </c>
      <c r="Q84" s="693"/>
      <c r="R84" s="694"/>
      <c r="S84" s="425" t="str">
        <f>IF(S82="","",VLOOKUP(S82,'[1]シフト記号表（勤務時間帯）'!$C$6:$U$35,19,FALSE))</f>
        <v/>
      </c>
      <c r="T84" s="426" t="str">
        <f>IF(T82="","",VLOOKUP(T82,'[1]シフト記号表（勤務時間帯）'!$C$6:$U$35,19,FALSE))</f>
        <v/>
      </c>
      <c r="U84" s="426" t="str">
        <f>IF(U82="","",VLOOKUP(U82,'[1]シフト記号表（勤務時間帯）'!$C$6:$U$35,19,FALSE))</f>
        <v/>
      </c>
      <c r="V84" s="426" t="str">
        <f>IF(V82="","",VLOOKUP(V82,'[1]シフト記号表（勤務時間帯）'!$C$6:$U$35,19,FALSE))</f>
        <v/>
      </c>
      <c r="W84" s="426" t="str">
        <f>IF(W82="","",VLOOKUP(W82,'[1]シフト記号表（勤務時間帯）'!$C$6:$U$35,19,FALSE))</f>
        <v/>
      </c>
      <c r="X84" s="426" t="str">
        <f>IF(X82="","",VLOOKUP(X82,'[1]シフト記号表（勤務時間帯）'!$C$6:$U$35,19,FALSE))</f>
        <v/>
      </c>
      <c r="Y84" s="427" t="str">
        <f>IF(Y82="","",VLOOKUP(Y82,'[1]シフト記号表（勤務時間帯）'!$C$6:$U$35,19,FALSE))</f>
        <v/>
      </c>
      <c r="Z84" s="425" t="str">
        <f>IF(Z82="","",VLOOKUP(Z82,'[1]シフト記号表（勤務時間帯）'!$C$6:$U$35,19,FALSE))</f>
        <v/>
      </c>
      <c r="AA84" s="426" t="str">
        <f>IF(AA82="","",VLOOKUP(AA82,'[1]シフト記号表（勤務時間帯）'!$C$6:$U$35,19,FALSE))</f>
        <v/>
      </c>
      <c r="AB84" s="426" t="str">
        <f>IF(AB82="","",VLOOKUP(AB82,'[1]シフト記号表（勤務時間帯）'!$C$6:$U$35,19,FALSE))</f>
        <v/>
      </c>
      <c r="AC84" s="426" t="str">
        <f>IF(AC82="","",VLOOKUP(AC82,'[1]シフト記号表（勤務時間帯）'!$C$6:$U$35,19,FALSE))</f>
        <v/>
      </c>
      <c r="AD84" s="426" t="str">
        <f>IF(AD82="","",VLOOKUP(AD82,'[1]シフト記号表（勤務時間帯）'!$C$6:$U$35,19,FALSE))</f>
        <v/>
      </c>
      <c r="AE84" s="426" t="str">
        <f>IF(AE82="","",VLOOKUP(AE82,'[1]シフト記号表（勤務時間帯）'!$C$6:$U$35,19,FALSE))</f>
        <v/>
      </c>
      <c r="AF84" s="427" t="str">
        <f>IF(AF82="","",VLOOKUP(AF82,'[1]シフト記号表（勤務時間帯）'!$C$6:$U$35,19,FALSE))</f>
        <v/>
      </c>
      <c r="AG84" s="425" t="str">
        <f>IF(AG82="","",VLOOKUP(AG82,'[1]シフト記号表（勤務時間帯）'!$C$6:$U$35,19,FALSE))</f>
        <v/>
      </c>
      <c r="AH84" s="426" t="str">
        <f>IF(AH82="","",VLOOKUP(AH82,'[1]シフト記号表（勤務時間帯）'!$C$6:$U$35,19,FALSE))</f>
        <v/>
      </c>
      <c r="AI84" s="426" t="str">
        <f>IF(AI82="","",VLOOKUP(AI82,'[1]シフト記号表（勤務時間帯）'!$C$6:$U$35,19,FALSE))</f>
        <v/>
      </c>
      <c r="AJ84" s="426" t="str">
        <f>IF(AJ82="","",VLOOKUP(AJ82,'[1]シフト記号表（勤務時間帯）'!$C$6:$U$35,19,FALSE))</f>
        <v/>
      </c>
      <c r="AK84" s="426" t="str">
        <f>IF(AK82="","",VLOOKUP(AK82,'[1]シフト記号表（勤務時間帯）'!$C$6:$U$35,19,FALSE))</f>
        <v/>
      </c>
      <c r="AL84" s="426" t="str">
        <f>IF(AL82="","",VLOOKUP(AL82,'[1]シフト記号表（勤務時間帯）'!$C$6:$U$35,19,FALSE))</f>
        <v/>
      </c>
      <c r="AM84" s="427" t="str">
        <f>IF(AM82="","",VLOOKUP(AM82,'[1]シフト記号表（勤務時間帯）'!$C$6:$U$35,19,FALSE))</f>
        <v/>
      </c>
      <c r="AN84" s="425" t="str">
        <f>IF(AN82="","",VLOOKUP(AN82,'[1]シフト記号表（勤務時間帯）'!$C$6:$U$35,19,FALSE))</f>
        <v/>
      </c>
      <c r="AO84" s="426" t="str">
        <f>IF(AO82="","",VLOOKUP(AO82,'[1]シフト記号表（勤務時間帯）'!$C$6:$U$35,19,FALSE))</f>
        <v/>
      </c>
      <c r="AP84" s="426" t="str">
        <f>IF(AP82="","",VLOOKUP(AP82,'[1]シフト記号表（勤務時間帯）'!$C$6:$U$35,19,FALSE))</f>
        <v/>
      </c>
      <c r="AQ84" s="426" t="str">
        <f>IF(AQ82="","",VLOOKUP(AQ82,'[1]シフト記号表（勤務時間帯）'!$C$6:$U$35,19,FALSE))</f>
        <v/>
      </c>
      <c r="AR84" s="426" t="str">
        <f>IF(AR82="","",VLOOKUP(AR82,'[1]シフト記号表（勤務時間帯）'!$C$6:$U$35,19,FALSE))</f>
        <v/>
      </c>
      <c r="AS84" s="426" t="str">
        <f>IF(AS82="","",VLOOKUP(AS82,'[1]シフト記号表（勤務時間帯）'!$C$6:$U$35,19,FALSE))</f>
        <v/>
      </c>
      <c r="AT84" s="427" t="str">
        <f>IF(AT82="","",VLOOKUP(AT82,'[1]シフト記号表（勤務時間帯）'!$C$6:$U$35,19,FALSE))</f>
        <v/>
      </c>
      <c r="AU84" s="425" t="str">
        <f>IF(AU82="","",VLOOKUP(AU82,'[1]シフト記号表（勤務時間帯）'!$C$6:$U$35,19,FALSE))</f>
        <v/>
      </c>
      <c r="AV84" s="426" t="str">
        <f>IF(AV82="","",VLOOKUP(AV82,'[1]シフト記号表（勤務時間帯）'!$C$6:$U$35,19,FALSE))</f>
        <v/>
      </c>
      <c r="AW84" s="426" t="str">
        <f>IF(AW82="","",VLOOKUP(AW82,'[1]シフト記号表（勤務時間帯）'!$C$6:$U$35,19,FALSE))</f>
        <v/>
      </c>
      <c r="AX84" s="695">
        <f>IF($BB$3="４週",SUM(S84:AT84),IF($BB$3="暦月",SUM(S84:AW84),""))</f>
        <v>0</v>
      </c>
      <c r="AY84" s="696"/>
      <c r="AZ84" s="697">
        <f>IF($BB$3="４週",AX84/4,IF($BB$3="暦月",②勤務形態一覧表!AX84/(②勤務形態一覧表!$BB$8/7),""))</f>
        <v>0</v>
      </c>
      <c r="BA84" s="698"/>
      <c r="BB84" s="760"/>
      <c r="BC84" s="723"/>
      <c r="BD84" s="723"/>
      <c r="BE84" s="723"/>
      <c r="BF84" s="724"/>
    </row>
    <row r="85" spans="2:58" ht="20.25" customHeight="1">
      <c r="B85" s="699">
        <f>B82+1</f>
        <v>22</v>
      </c>
      <c r="C85" s="749"/>
      <c r="D85" s="750"/>
      <c r="E85" s="751"/>
      <c r="F85" s="428"/>
      <c r="G85" s="709"/>
      <c r="H85" s="712"/>
      <c r="I85" s="713"/>
      <c r="J85" s="713"/>
      <c r="K85" s="714"/>
      <c r="L85" s="716"/>
      <c r="M85" s="717"/>
      <c r="N85" s="717"/>
      <c r="O85" s="718"/>
      <c r="P85" s="725" t="s">
        <v>1281</v>
      </c>
      <c r="Q85" s="726"/>
      <c r="R85" s="727"/>
      <c r="S85" s="417"/>
      <c r="T85" s="418"/>
      <c r="U85" s="418"/>
      <c r="V85" s="418"/>
      <c r="W85" s="418"/>
      <c r="X85" s="418"/>
      <c r="Y85" s="419"/>
      <c r="Z85" s="417"/>
      <c r="AA85" s="418"/>
      <c r="AB85" s="418"/>
      <c r="AC85" s="418"/>
      <c r="AD85" s="418"/>
      <c r="AE85" s="418"/>
      <c r="AF85" s="419"/>
      <c r="AG85" s="417"/>
      <c r="AH85" s="418"/>
      <c r="AI85" s="418"/>
      <c r="AJ85" s="418"/>
      <c r="AK85" s="418"/>
      <c r="AL85" s="418"/>
      <c r="AM85" s="419"/>
      <c r="AN85" s="417"/>
      <c r="AO85" s="418"/>
      <c r="AP85" s="418"/>
      <c r="AQ85" s="418"/>
      <c r="AR85" s="418"/>
      <c r="AS85" s="418"/>
      <c r="AT85" s="419"/>
      <c r="AU85" s="417"/>
      <c r="AV85" s="418"/>
      <c r="AW85" s="418"/>
      <c r="AX85" s="672"/>
      <c r="AY85" s="673"/>
      <c r="AZ85" s="674"/>
      <c r="BA85" s="675"/>
      <c r="BB85" s="758"/>
      <c r="BC85" s="717"/>
      <c r="BD85" s="717"/>
      <c r="BE85" s="717"/>
      <c r="BF85" s="718"/>
    </row>
    <row r="86" spans="2:58" ht="20.25" customHeight="1">
      <c r="B86" s="699"/>
      <c r="C86" s="752"/>
      <c r="D86" s="753"/>
      <c r="E86" s="754"/>
      <c r="F86" s="420"/>
      <c r="G86" s="710"/>
      <c r="H86" s="715"/>
      <c r="I86" s="713"/>
      <c r="J86" s="713"/>
      <c r="K86" s="714"/>
      <c r="L86" s="719"/>
      <c r="M86" s="720"/>
      <c r="N86" s="720"/>
      <c r="O86" s="721"/>
      <c r="P86" s="685" t="s">
        <v>1282</v>
      </c>
      <c r="Q86" s="686"/>
      <c r="R86" s="687"/>
      <c r="S86" s="421" t="str">
        <f>IF(S85="","",VLOOKUP(S85,'[1]シフト記号表（勤務時間帯）'!$C$6:$K$35,9,FALSE))</f>
        <v/>
      </c>
      <c r="T86" s="422" t="str">
        <f>IF(T85="","",VLOOKUP(T85,'[1]シフト記号表（勤務時間帯）'!$C$6:$K$35,9,FALSE))</f>
        <v/>
      </c>
      <c r="U86" s="422" t="str">
        <f>IF(U85="","",VLOOKUP(U85,'[1]シフト記号表（勤務時間帯）'!$C$6:$K$35,9,FALSE))</f>
        <v/>
      </c>
      <c r="V86" s="422" t="str">
        <f>IF(V85="","",VLOOKUP(V85,'[1]シフト記号表（勤務時間帯）'!$C$6:$K$35,9,FALSE))</f>
        <v/>
      </c>
      <c r="W86" s="422" t="str">
        <f>IF(W85="","",VLOOKUP(W85,'[1]シフト記号表（勤務時間帯）'!$C$6:$K$35,9,FALSE))</f>
        <v/>
      </c>
      <c r="X86" s="422" t="str">
        <f>IF(X85="","",VLOOKUP(X85,'[1]シフト記号表（勤務時間帯）'!$C$6:$K$35,9,FALSE))</f>
        <v/>
      </c>
      <c r="Y86" s="423" t="str">
        <f>IF(Y85="","",VLOOKUP(Y85,'[1]シフト記号表（勤務時間帯）'!$C$6:$K$35,9,FALSE))</f>
        <v/>
      </c>
      <c r="Z86" s="421" t="str">
        <f>IF(Z85="","",VLOOKUP(Z85,'[1]シフト記号表（勤務時間帯）'!$C$6:$K$35,9,FALSE))</f>
        <v/>
      </c>
      <c r="AA86" s="422" t="str">
        <f>IF(AA85="","",VLOOKUP(AA85,'[1]シフト記号表（勤務時間帯）'!$C$6:$K$35,9,FALSE))</f>
        <v/>
      </c>
      <c r="AB86" s="422" t="str">
        <f>IF(AB85="","",VLOOKUP(AB85,'[1]シフト記号表（勤務時間帯）'!$C$6:$K$35,9,FALSE))</f>
        <v/>
      </c>
      <c r="AC86" s="422" t="str">
        <f>IF(AC85="","",VLOOKUP(AC85,'[1]シフト記号表（勤務時間帯）'!$C$6:$K$35,9,FALSE))</f>
        <v/>
      </c>
      <c r="AD86" s="422" t="str">
        <f>IF(AD85="","",VLOOKUP(AD85,'[1]シフト記号表（勤務時間帯）'!$C$6:$K$35,9,FALSE))</f>
        <v/>
      </c>
      <c r="AE86" s="422" t="str">
        <f>IF(AE85="","",VLOOKUP(AE85,'[1]シフト記号表（勤務時間帯）'!$C$6:$K$35,9,FALSE))</f>
        <v/>
      </c>
      <c r="AF86" s="423" t="str">
        <f>IF(AF85="","",VLOOKUP(AF85,'[1]シフト記号表（勤務時間帯）'!$C$6:$K$35,9,FALSE))</f>
        <v/>
      </c>
      <c r="AG86" s="421" t="str">
        <f>IF(AG85="","",VLOOKUP(AG85,'[1]シフト記号表（勤務時間帯）'!$C$6:$K$35,9,FALSE))</f>
        <v/>
      </c>
      <c r="AH86" s="422" t="str">
        <f>IF(AH85="","",VLOOKUP(AH85,'[1]シフト記号表（勤務時間帯）'!$C$6:$K$35,9,FALSE))</f>
        <v/>
      </c>
      <c r="AI86" s="422" t="str">
        <f>IF(AI85="","",VLOOKUP(AI85,'[1]シフト記号表（勤務時間帯）'!$C$6:$K$35,9,FALSE))</f>
        <v/>
      </c>
      <c r="AJ86" s="422" t="str">
        <f>IF(AJ85="","",VLOOKUP(AJ85,'[1]シフト記号表（勤務時間帯）'!$C$6:$K$35,9,FALSE))</f>
        <v/>
      </c>
      <c r="AK86" s="422" t="str">
        <f>IF(AK85="","",VLOOKUP(AK85,'[1]シフト記号表（勤務時間帯）'!$C$6:$K$35,9,FALSE))</f>
        <v/>
      </c>
      <c r="AL86" s="422" t="str">
        <f>IF(AL85="","",VLOOKUP(AL85,'[1]シフト記号表（勤務時間帯）'!$C$6:$K$35,9,FALSE))</f>
        <v/>
      </c>
      <c r="AM86" s="423" t="str">
        <f>IF(AM85="","",VLOOKUP(AM85,'[1]シフト記号表（勤務時間帯）'!$C$6:$K$35,9,FALSE))</f>
        <v/>
      </c>
      <c r="AN86" s="421" t="str">
        <f>IF(AN85="","",VLOOKUP(AN85,'[1]シフト記号表（勤務時間帯）'!$C$6:$K$35,9,FALSE))</f>
        <v/>
      </c>
      <c r="AO86" s="422" t="str">
        <f>IF(AO85="","",VLOOKUP(AO85,'[1]シフト記号表（勤務時間帯）'!$C$6:$K$35,9,FALSE))</f>
        <v/>
      </c>
      <c r="AP86" s="422" t="str">
        <f>IF(AP85="","",VLOOKUP(AP85,'[1]シフト記号表（勤務時間帯）'!$C$6:$K$35,9,FALSE))</f>
        <v/>
      </c>
      <c r="AQ86" s="422" t="str">
        <f>IF(AQ85="","",VLOOKUP(AQ85,'[1]シフト記号表（勤務時間帯）'!$C$6:$K$35,9,FALSE))</f>
        <v/>
      </c>
      <c r="AR86" s="422" t="str">
        <f>IF(AR85="","",VLOOKUP(AR85,'[1]シフト記号表（勤務時間帯）'!$C$6:$K$35,9,FALSE))</f>
        <v/>
      </c>
      <c r="AS86" s="422" t="str">
        <f>IF(AS85="","",VLOOKUP(AS85,'[1]シフト記号表（勤務時間帯）'!$C$6:$K$35,9,FALSE))</f>
        <v/>
      </c>
      <c r="AT86" s="423" t="str">
        <f>IF(AT85="","",VLOOKUP(AT85,'[1]シフト記号表（勤務時間帯）'!$C$6:$K$35,9,FALSE))</f>
        <v/>
      </c>
      <c r="AU86" s="421" t="str">
        <f>IF(AU85="","",VLOOKUP(AU85,'[1]シフト記号表（勤務時間帯）'!$C$6:$K$35,9,FALSE))</f>
        <v/>
      </c>
      <c r="AV86" s="422" t="str">
        <f>IF(AV85="","",VLOOKUP(AV85,'[1]シフト記号表（勤務時間帯）'!$C$6:$K$35,9,FALSE))</f>
        <v/>
      </c>
      <c r="AW86" s="422" t="str">
        <f>IF(AW85="","",VLOOKUP(AW85,'[1]シフト記号表（勤務時間帯）'!$C$6:$K$35,9,FALSE))</f>
        <v/>
      </c>
      <c r="AX86" s="688">
        <f>IF($BB$3="４週",SUM(S86:AT86),IF($BB$3="暦月",SUM(S86:AW86),""))</f>
        <v>0</v>
      </c>
      <c r="AY86" s="689"/>
      <c r="AZ86" s="690">
        <f>IF($BB$3="４週",AX86/4,IF($BB$3="暦月",②勤務形態一覧表!AX86/(②勤務形態一覧表!$BB$8/7),""))</f>
        <v>0</v>
      </c>
      <c r="BA86" s="691"/>
      <c r="BB86" s="759"/>
      <c r="BC86" s="720"/>
      <c r="BD86" s="720"/>
      <c r="BE86" s="720"/>
      <c r="BF86" s="721"/>
    </row>
    <row r="87" spans="2:58" ht="20.25" customHeight="1">
      <c r="B87" s="699"/>
      <c r="C87" s="755"/>
      <c r="D87" s="756"/>
      <c r="E87" s="757"/>
      <c r="F87" s="429">
        <f>C85</f>
        <v>0</v>
      </c>
      <c r="G87" s="711"/>
      <c r="H87" s="715"/>
      <c r="I87" s="713"/>
      <c r="J87" s="713"/>
      <c r="K87" s="714"/>
      <c r="L87" s="722"/>
      <c r="M87" s="723"/>
      <c r="N87" s="723"/>
      <c r="O87" s="724"/>
      <c r="P87" s="692" t="s">
        <v>1283</v>
      </c>
      <c r="Q87" s="693"/>
      <c r="R87" s="694"/>
      <c r="S87" s="425" t="str">
        <f>IF(S85="","",VLOOKUP(S85,'[1]シフト記号表（勤務時間帯）'!$C$6:$U$35,19,FALSE))</f>
        <v/>
      </c>
      <c r="T87" s="426" t="str">
        <f>IF(T85="","",VLOOKUP(T85,'[1]シフト記号表（勤務時間帯）'!$C$6:$U$35,19,FALSE))</f>
        <v/>
      </c>
      <c r="U87" s="426" t="str">
        <f>IF(U85="","",VLOOKUP(U85,'[1]シフト記号表（勤務時間帯）'!$C$6:$U$35,19,FALSE))</f>
        <v/>
      </c>
      <c r="V87" s="426" t="str">
        <f>IF(V85="","",VLOOKUP(V85,'[1]シフト記号表（勤務時間帯）'!$C$6:$U$35,19,FALSE))</f>
        <v/>
      </c>
      <c r="W87" s="426" t="str">
        <f>IF(W85="","",VLOOKUP(W85,'[1]シフト記号表（勤務時間帯）'!$C$6:$U$35,19,FALSE))</f>
        <v/>
      </c>
      <c r="X87" s="426" t="str">
        <f>IF(X85="","",VLOOKUP(X85,'[1]シフト記号表（勤務時間帯）'!$C$6:$U$35,19,FALSE))</f>
        <v/>
      </c>
      <c r="Y87" s="427" t="str">
        <f>IF(Y85="","",VLOOKUP(Y85,'[1]シフト記号表（勤務時間帯）'!$C$6:$U$35,19,FALSE))</f>
        <v/>
      </c>
      <c r="Z87" s="425" t="str">
        <f>IF(Z85="","",VLOOKUP(Z85,'[1]シフト記号表（勤務時間帯）'!$C$6:$U$35,19,FALSE))</f>
        <v/>
      </c>
      <c r="AA87" s="426" t="str">
        <f>IF(AA85="","",VLOOKUP(AA85,'[1]シフト記号表（勤務時間帯）'!$C$6:$U$35,19,FALSE))</f>
        <v/>
      </c>
      <c r="AB87" s="426" t="str">
        <f>IF(AB85="","",VLOOKUP(AB85,'[1]シフト記号表（勤務時間帯）'!$C$6:$U$35,19,FALSE))</f>
        <v/>
      </c>
      <c r="AC87" s="426" t="str">
        <f>IF(AC85="","",VLOOKUP(AC85,'[1]シフト記号表（勤務時間帯）'!$C$6:$U$35,19,FALSE))</f>
        <v/>
      </c>
      <c r="AD87" s="426" t="str">
        <f>IF(AD85="","",VLOOKUP(AD85,'[1]シフト記号表（勤務時間帯）'!$C$6:$U$35,19,FALSE))</f>
        <v/>
      </c>
      <c r="AE87" s="426" t="str">
        <f>IF(AE85="","",VLOOKUP(AE85,'[1]シフト記号表（勤務時間帯）'!$C$6:$U$35,19,FALSE))</f>
        <v/>
      </c>
      <c r="AF87" s="427" t="str">
        <f>IF(AF85="","",VLOOKUP(AF85,'[1]シフト記号表（勤務時間帯）'!$C$6:$U$35,19,FALSE))</f>
        <v/>
      </c>
      <c r="AG87" s="425" t="str">
        <f>IF(AG85="","",VLOOKUP(AG85,'[1]シフト記号表（勤務時間帯）'!$C$6:$U$35,19,FALSE))</f>
        <v/>
      </c>
      <c r="AH87" s="426" t="str">
        <f>IF(AH85="","",VLOOKUP(AH85,'[1]シフト記号表（勤務時間帯）'!$C$6:$U$35,19,FALSE))</f>
        <v/>
      </c>
      <c r="AI87" s="426" t="str">
        <f>IF(AI85="","",VLOOKUP(AI85,'[1]シフト記号表（勤務時間帯）'!$C$6:$U$35,19,FALSE))</f>
        <v/>
      </c>
      <c r="AJ87" s="426" t="str">
        <f>IF(AJ85="","",VLOOKUP(AJ85,'[1]シフト記号表（勤務時間帯）'!$C$6:$U$35,19,FALSE))</f>
        <v/>
      </c>
      <c r="AK87" s="426" t="str">
        <f>IF(AK85="","",VLOOKUP(AK85,'[1]シフト記号表（勤務時間帯）'!$C$6:$U$35,19,FALSE))</f>
        <v/>
      </c>
      <c r="AL87" s="426" t="str">
        <f>IF(AL85="","",VLOOKUP(AL85,'[1]シフト記号表（勤務時間帯）'!$C$6:$U$35,19,FALSE))</f>
        <v/>
      </c>
      <c r="AM87" s="427" t="str">
        <f>IF(AM85="","",VLOOKUP(AM85,'[1]シフト記号表（勤務時間帯）'!$C$6:$U$35,19,FALSE))</f>
        <v/>
      </c>
      <c r="AN87" s="425" t="str">
        <f>IF(AN85="","",VLOOKUP(AN85,'[1]シフト記号表（勤務時間帯）'!$C$6:$U$35,19,FALSE))</f>
        <v/>
      </c>
      <c r="AO87" s="426" t="str">
        <f>IF(AO85="","",VLOOKUP(AO85,'[1]シフト記号表（勤務時間帯）'!$C$6:$U$35,19,FALSE))</f>
        <v/>
      </c>
      <c r="AP87" s="426" t="str">
        <f>IF(AP85="","",VLOOKUP(AP85,'[1]シフト記号表（勤務時間帯）'!$C$6:$U$35,19,FALSE))</f>
        <v/>
      </c>
      <c r="AQ87" s="426" t="str">
        <f>IF(AQ85="","",VLOOKUP(AQ85,'[1]シフト記号表（勤務時間帯）'!$C$6:$U$35,19,FALSE))</f>
        <v/>
      </c>
      <c r="AR87" s="426" t="str">
        <f>IF(AR85="","",VLOOKUP(AR85,'[1]シフト記号表（勤務時間帯）'!$C$6:$U$35,19,FALSE))</f>
        <v/>
      </c>
      <c r="AS87" s="426" t="str">
        <f>IF(AS85="","",VLOOKUP(AS85,'[1]シフト記号表（勤務時間帯）'!$C$6:$U$35,19,FALSE))</f>
        <v/>
      </c>
      <c r="AT87" s="427" t="str">
        <f>IF(AT85="","",VLOOKUP(AT85,'[1]シフト記号表（勤務時間帯）'!$C$6:$U$35,19,FALSE))</f>
        <v/>
      </c>
      <c r="AU87" s="425" t="str">
        <f>IF(AU85="","",VLOOKUP(AU85,'[1]シフト記号表（勤務時間帯）'!$C$6:$U$35,19,FALSE))</f>
        <v/>
      </c>
      <c r="AV87" s="426" t="str">
        <f>IF(AV85="","",VLOOKUP(AV85,'[1]シフト記号表（勤務時間帯）'!$C$6:$U$35,19,FALSE))</f>
        <v/>
      </c>
      <c r="AW87" s="426" t="str">
        <f>IF(AW85="","",VLOOKUP(AW85,'[1]シフト記号表（勤務時間帯）'!$C$6:$U$35,19,FALSE))</f>
        <v/>
      </c>
      <c r="AX87" s="695">
        <f>IF($BB$3="４週",SUM(S87:AT87),IF($BB$3="暦月",SUM(S87:AW87),""))</f>
        <v>0</v>
      </c>
      <c r="AY87" s="696"/>
      <c r="AZ87" s="697">
        <f>IF($BB$3="４週",AX87/4,IF($BB$3="暦月",②勤務形態一覧表!AX87/(②勤務形態一覧表!$BB$8/7),""))</f>
        <v>0</v>
      </c>
      <c r="BA87" s="698"/>
      <c r="BB87" s="760"/>
      <c r="BC87" s="723"/>
      <c r="BD87" s="723"/>
      <c r="BE87" s="723"/>
      <c r="BF87" s="724"/>
    </row>
    <row r="88" spans="2:58" ht="20.25" customHeight="1">
      <c r="B88" s="699">
        <f>B85+1</f>
        <v>23</v>
      </c>
      <c r="C88" s="749"/>
      <c r="D88" s="750"/>
      <c r="E88" s="751"/>
      <c r="F88" s="428"/>
      <c r="G88" s="709"/>
      <c r="H88" s="712"/>
      <c r="I88" s="713"/>
      <c r="J88" s="713"/>
      <c r="K88" s="714"/>
      <c r="L88" s="716"/>
      <c r="M88" s="717"/>
      <c r="N88" s="717"/>
      <c r="O88" s="718"/>
      <c r="P88" s="725" t="s">
        <v>1281</v>
      </c>
      <c r="Q88" s="726"/>
      <c r="R88" s="727"/>
      <c r="S88" s="417"/>
      <c r="T88" s="418"/>
      <c r="U88" s="418"/>
      <c r="V88" s="418"/>
      <c r="W88" s="418"/>
      <c r="X88" s="418"/>
      <c r="Y88" s="419"/>
      <c r="Z88" s="417"/>
      <c r="AA88" s="418"/>
      <c r="AB88" s="418"/>
      <c r="AC88" s="418"/>
      <c r="AD88" s="418"/>
      <c r="AE88" s="418"/>
      <c r="AF88" s="419"/>
      <c r="AG88" s="417"/>
      <c r="AH88" s="418"/>
      <c r="AI88" s="418"/>
      <c r="AJ88" s="418"/>
      <c r="AK88" s="418"/>
      <c r="AL88" s="418"/>
      <c r="AM88" s="419"/>
      <c r="AN88" s="417"/>
      <c r="AO88" s="418"/>
      <c r="AP88" s="418"/>
      <c r="AQ88" s="418"/>
      <c r="AR88" s="418"/>
      <c r="AS88" s="418"/>
      <c r="AT88" s="419"/>
      <c r="AU88" s="417"/>
      <c r="AV88" s="418"/>
      <c r="AW88" s="418"/>
      <c r="AX88" s="672"/>
      <c r="AY88" s="673"/>
      <c r="AZ88" s="674"/>
      <c r="BA88" s="675"/>
      <c r="BB88" s="758"/>
      <c r="BC88" s="717"/>
      <c r="BD88" s="717"/>
      <c r="BE88" s="717"/>
      <c r="BF88" s="718"/>
    </row>
    <row r="89" spans="2:58" ht="20.25" customHeight="1">
      <c r="B89" s="699"/>
      <c r="C89" s="752"/>
      <c r="D89" s="753"/>
      <c r="E89" s="754"/>
      <c r="F89" s="420"/>
      <c r="G89" s="710"/>
      <c r="H89" s="715"/>
      <c r="I89" s="713"/>
      <c r="J89" s="713"/>
      <c r="K89" s="714"/>
      <c r="L89" s="719"/>
      <c r="M89" s="720"/>
      <c r="N89" s="720"/>
      <c r="O89" s="721"/>
      <c r="P89" s="685" t="s">
        <v>1282</v>
      </c>
      <c r="Q89" s="686"/>
      <c r="R89" s="687"/>
      <c r="S89" s="421" t="str">
        <f>IF(S88="","",VLOOKUP(S88,'[1]シフト記号表（勤務時間帯）'!$C$6:$K$35,9,FALSE))</f>
        <v/>
      </c>
      <c r="T89" s="422" t="str">
        <f>IF(T88="","",VLOOKUP(T88,'[1]シフト記号表（勤務時間帯）'!$C$6:$K$35,9,FALSE))</f>
        <v/>
      </c>
      <c r="U89" s="422" t="str">
        <f>IF(U88="","",VLOOKUP(U88,'[1]シフト記号表（勤務時間帯）'!$C$6:$K$35,9,FALSE))</f>
        <v/>
      </c>
      <c r="V89" s="422" t="str">
        <f>IF(V88="","",VLOOKUP(V88,'[1]シフト記号表（勤務時間帯）'!$C$6:$K$35,9,FALSE))</f>
        <v/>
      </c>
      <c r="W89" s="422" t="str">
        <f>IF(W88="","",VLOOKUP(W88,'[1]シフト記号表（勤務時間帯）'!$C$6:$K$35,9,FALSE))</f>
        <v/>
      </c>
      <c r="X89" s="422" t="str">
        <f>IF(X88="","",VLOOKUP(X88,'[1]シフト記号表（勤務時間帯）'!$C$6:$K$35,9,FALSE))</f>
        <v/>
      </c>
      <c r="Y89" s="423" t="str">
        <f>IF(Y88="","",VLOOKUP(Y88,'[1]シフト記号表（勤務時間帯）'!$C$6:$K$35,9,FALSE))</f>
        <v/>
      </c>
      <c r="Z89" s="421" t="str">
        <f>IF(Z88="","",VLOOKUP(Z88,'[1]シフト記号表（勤務時間帯）'!$C$6:$K$35,9,FALSE))</f>
        <v/>
      </c>
      <c r="AA89" s="422" t="str">
        <f>IF(AA88="","",VLOOKUP(AA88,'[1]シフト記号表（勤務時間帯）'!$C$6:$K$35,9,FALSE))</f>
        <v/>
      </c>
      <c r="AB89" s="422" t="str">
        <f>IF(AB88="","",VLOOKUP(AB88,'[1]シフト記号表（勤務時間帯）'!$C$6:$K$35,9,FALSE))</f>
        <v/>
      </c>
      <c r="AC89" s="422" t="str">
        <f>IF(AC88="","",VLOOKUP(AC88,'[1]シフト記号表（勤務時間帯）'!$C$6:$K$35,9,FALSE))</f>
        <v/>
      </c>
      <c r="AD89" s="422" t="str">
        <f>IF(AD88="","",VLOOKUP(AD88,'[1]シフト記号表（勤務時間帯）'!$C$6:$K$35,9,FALSE))</f>
        <v/>
      </c>
      <c r="AE89" s="422" t="str">
        <f>IF(AE88="","",VLOOKUP(AE88,'[1]シフト記号表（勤務時間帯）'!$C$6:$K$35,9,FALSE))</f>
        <v/>
      </c>
      <c r="AF89" s="423" t="str">
        <f>IF(AF88="","",VLOOKUP(AF88,'[1]シフト記号表（勤務時間帯）'!$C$6:$K$35,9,FALSE))</f>
        <v/>
      </c>
      <c r="AG89" s="421" t="str">
        <f>IF(AG88="","",VLOOKUP(AG88,'[1]シフト記号表（勤務時間帯）'!$C$6:$K$35,9,FALSE))</f>
        <v/>
      </c>
      <c r="AH89" s="422" t="str">
        <f>IF(AH88="","",VLOOKUP(AH88,'[1]シフト記号表（勤務時間帯）'!$C$6:$K$35,9,FALSE))</f>
        <v/>
      </c>
      <c r="AI89" s="422" t="str">
        <f>IF(AI88="","",VLOOKUP(AI88,'[1]シフト記号表（勤務時間帯）'!$C$6:$K$35,9,FALSE))</f>
        <v/>
      </c>
      <c r="AJ89" s="422" t="str">
        <f>IF(AJ88="","",VLOOKUP(AJ88,'[1]シフト記号表（勤務時間帯）'!$C$6:$K$35,9,FALSE))</f>
        <v/>
      </c>
      <c r="AK89" s="422" t="str">
        <f>IF(AK88="","",VLOOKUP(AK88,'[1]シフト記号表（勤務時間帯）'!$C$6:$K$35,9,FALSE))</f>
        <v/>
      </c>
      <c r="AL89" s="422" t="str">
        <f>IF(AL88="","",VLOOKUP(AL88,'[1]シフト記号表（勤務時間帯）'!$C$6:$K$35,9,FALSE))</f>
        <v/>
      </c>
      <c r="AM89" s="423" t="str">
        <f>IF(AM88="","",VLOOKUP(AM88,'[1]シフト記号表（勤務時間帯）'!$C$6:$K$35,9,FALSE))</f>
        <v/>
      </c>
      <c r="AN89" s="421" t="str">
        <f>IF(AN88="","",VLOOKUP(AN88,'[1]シフト記号表（勤務時間帯）'!$C$6:$K$35,9,FALSE))</f>
        <v/>
      </c>
      <c r="AO89" s="422" t="str">
        <f>IF(AO88="","",VLOOKUP(AO88,'[1]シフト記号表（勤務時間帯）'!$C$6:$K$35,9,FALSE))</f>
        <v/>
      </c>
      <c r="AP89" s="422" t="str">
        <f>IF(AP88="","",VLOOKUP(AP88,'[1]シフト記号表（勤務時間帯）'!$C$6:$K$35,9,FALSE))</f>
        <v/>
      </c>
      <c r="AQ89" s="422" t="str">
        <f>IF(AQ88="","",VLOOKUP(AQ88,'[1]シフト記号表（勤務時間帯）'!$C$6:$K$35,9,FALSE))</f>
        <v/>
      </c>
      <c r="AR89" s="422" t="str">
        <f>IF(AR88="","",VLOOKUP(AR88,'[1]シフト記号表（勤務時間帯）'!$C$6:$K$35,9,FALSE))</f>
        <v/>
      </c>
      <c r="AS89" s="422" t="str">
        <f>IF(AS88="","",VLOOKUP(AS88,'[1]シフト記号表（勤務時間帯）'!$C$6:$K$35,9,FALSE))</f>
        <v/>
      </c>
      <c r="AT89" s="423" t="str">
        <f>IF(AT88="","",VLOOKUP(AT88,'[1]シフト記号表（勤務時間帯）'!$C$6:$K$35,9,FALSE))</f>
        <v/>
      </c>
      <c r="AU89" s="421" t="str">
        <f>IF(AU88="","",VLOOKUP(AU88,'[1]シフト記号表（勤務時間帯）'!$C$6:$K$35,9,FALSE))</f>
        <v/>
      </c>
      <c r="AV89" s="422" t="str">
        <f>IF(AV88="","",VLOOKUP(AV88,'[1]シフト記号表（勤務時間帯）'!$C$6:$K$35,9,FALSE))</f>
        <v/>
      </c>
      <c r="AW89" s="422" t="str">
        <f>IF(AW88="","",VLOOKUP(AW88,'[1]シフト記号表（勤務時間帯）'!$C$6:$K$35,9,FALSE))</f>
        <v/>
      </c>
      <c r="AX89" s="688">
        <f>IF($BB$3="４週",SUM(S89:AT89),IF($BB$3="暦月",SUM(S89:AW89),""))</f>
        <v>0</v>
      </c>
      <c r="AY89" s="689"/>
      <c r="AZ89" s="690">
        <f>IF($BB$3="４週",AX89/4,IF($BB$3="暦月",②勤務形態一覧表!AX89/(②勤務形態一覧表!$BB$8/7),""))</f>
        <v>0</v>
      </c>
      <c r="BA89" s="691"/>
      <c r="BB89" s="759"/>
      <c r="BC89" s="720"/>
      <c r="BD89" s="720"/>
      <c r="BE89" s="720"/>
      <c r="BF89" s="721"/>
    </row>
    <row r="90" spans="2:58" ht="20.25" customHeight="1">
      <c r="B90" s="699"/>
      <c r="C90" s="755"/>
      <c r="D90" s="756"/>
      <c r="E90" s="757"/>
      <c r="F90" s="429">
        <f>C88</f>
        <v>0</v>
      </c>
      <c r="G90" s="711"/>
      <c r="H90" s="715"/>
      <c r="I90" s="713"/>
      <c r="J90" s="713"/>
      <c r="K90" s="714"/>
      <c r="L90" s="722"/>
      <c r="M90" s="723"/>
      <c r="N90" s="723"/>
      <c r="O90" s="724"/>
      <c r="P90" s="692" t="s">
        <v>1283</v>
      </c>
      <c r="Q90" s="693"/>
      <c r="R90" s="694"/>
      <c r="S90" s="425" t="str">
        <f>IF(S88="","",VLOOKUP(S88,'[1]シフト記号表（勤務時間帯）'!$C$6:$U$35,19,FALSE))</f>
        <v/>
      </c>
      <c r="T90" s="426" t="str">
        <f>IF(T88="","",VLOOKUP(T88,'[1]シフト記号表（勤務時間帯）'!$C$6:$U$35,19,FALSE))</f>
        <v/>
      </c>
      <c r="U90" s="426" t="str">
        <f>IF(U88="","",VLOOKUP(U88,'[1]シフト記号表（勤務時間帯）'!$C$6:$U$35,19,FALSE))</f>
        <v/>
      </c>
      <c r="V90" s="426" t="str">
        <f>IF(V88="","",VLOOKUP(V88,'[1]シフト記号表（勤務時間帯）'!$C$6:$U$35,19,FALSE))</f>
        <v/>
      </c>
      <c r="W90" s="426" t="str">
        <f>IF(W88="","",VLOOKUP(W88,'[1]シフト記号表（勤務時間帯）'!$C$6:$U$35,19,FALSE))</f>
        <v/>
      </c>
      <c r="X90" s="426" t="str">
        <f>IF(X88="","",VLOOKUP(X88,'[1]シフト記号表（勤務時間帯）'!$C$6:$U$35,19,FALSE))</f>
        <v/>
      </c>
      <c r="Y90" s="427" t="str">
        <f>IF(Y88="","",VLOOKUP(Y88,'[1]シフト記号表（勤務時間帯）'!$C$6:$U$35,19,FALSE))</f>
        <v/>
      </c>
      <c r="Z90" s="425" t="str">
        <f>IF(Z88="","",VLOOKUP(Z88,'[1]シフト記号表（勤務時間帯）'!$C$6:$U$35,19,FALSE))</f>
        <v/>
      </c>
      <c r="AA90" s="426" t="str">
        <f>IF(AA88="","",VLOOKUP(AA88,'[1]シフト記号表（勤務時間帯）'!$C$6:$U$35,19,FALSE))</f>
        <v/>
      </c>
      <c r="AB90" s="426" t="str">
        <f>IF(AB88="","",VLOOKUP(AB88,'[1]シフト記号表（勤務時間帯）'!$C$6:$U$35,19,FALSE))</f>
        <v/>
      </c>
      <c r="AC90" s="426" t="str">
        <f>IF(AC88="","",VLOOKUP(AC88,'[1]シフト記号表（勤務時間帯）'!$C$6:$U$35,19,FALSE))</f>
        <v/>
      </c>
      <c r="AD90" s="426" t="str">
        <f>IF(AD88="","",VLOOKUP(AD88,'[1]シフト記号表（勤務時間帯）'!$C$6:$U$35,19,FALSE))</f>
        <v/>
      </c>
      <c r="AE90" s="426" t="str">
        <f>IF(AE88="","",VLOOKUP(AE88,'[1]シフト記号表（勤務時間帯）'!$C$6:$U$35,19,FALSE))</f>
        <v/>
      </c>
      <c r="AF90" s="427" t="str">
        <f>IF(AF88="","",VLOOKUP(AF88,'[1]シフト記号表（勤務時間帯）'!$C$6:$U$35,19,FALSE))</f>
        <v/>
      </c>
      <c r="AG90" s="425" t="str">
        <f>IF(AG88="","",VLOOKUP(AG88,'[1]シフト記号表（勤務時間帯）'!$C$6:$U$35,19,FALSE))</f>
        <v/>
      </c>
      <c r="AH90" s="426" t="str">
        <f>IF(AH88="","",VLOOKUP(AH88,'[1]シフト記号表（勤務時間帯）'!$C$6:$U$35,19,FALSE))</f>
        <v/>
      </c>
      <c r="AI90" s="426" t="str">
        <f>IF(AI88="","",VLOOKUP(AI88,'[1]シフト記号表（勤務時間帯）'!$C$6:$U$35,19,FALSE))</f>
        <v/>
      </c>
      <c r="AJ90" s="426" t="str">
        <f>IF(AJ88="","",VLOOKUP(AJ88,'[1]シフト記号表（勤務時間帯）'!$C$6:$U$35,19,FALSE))</f>
        <v/>
      </c>
      <c r="AK90" s="426" t="str">
        <f>IF(AK88="","",VLOOKUP(AK88,'[1]シフト記号表（勤務時間帯）'!$C$6:$U$35,19,FALSE))</f>
        <v/>
      </c>
      <c r="AL90" s="426" t="str">
        <f>IF(AL88="","",VLOOKUP(AL88,'[1]シフト記号表（勤務時間帯）'!$C$6:$U$35,19,FALSE))</f>
        <v/>
      </c>
      <c r="AM90" s="427" t="str">
        <f>IF(AM88="","",VLOOKUP(AM88,'[1]シフト記号表（勤務時間帯）'!$C$6:$U$35,19,FALSE))</f>
        <v/>
      </c>
      <c r="AN90" s="425" t="str">
        <f>IF(AN88="","",VLOOKUP(AN88,'[1]シフト記号表（勤務時間帯）'!$C$6:$U$35,19,FALSE))</f>
        <v/>
      </c>
      <c r="AO90" s="426" t="str">
        <f>IF(AO88="","",VLOOKUP(AO88,'[1]シフト記号表（勤務時間帯）'!$C$6:$U$35,19,FALSE))</f>
        <v/>
      </c>
      <c r="AP90" s="426" t="str">
        <f>IF(AP88="","",VLOOKUP(AP88,'[1]シフト記号表（勤務時間帯）'!$C$6:$U$35,19,FALSE))</f>
        <v/>
      </c>
      <c r="AQ90" s="426" t="str">
        <f>IF(AQ88="","",VLOOKUP(AQ88,'[1]シフト記号表（勤務時間帯）'!$C$6:$U$35,19,FALSE))</f>
        <v/>
      </c>
      <c r="AR90" s="426" t="str">
        <f>IF(AR88="","",VLOOKUP(AR88,'[1]シフト記号表（勤務時間帯）'!$C$6:$U$35,19,FALSE))</f>
        <v/>
      </c>
      <c r="AS90" s="426" t="str">
        <f>IF(AS88="","",VLOOKUP(AS88,'[1]シフト記号表（勤務時間帯）'!$C$6:$U$35,19,FALSE))</f>
        <v/>
      </c>
      <c r="AT90" s="427" t="str">
        <f>IF(AT88="","",VLOOKUP(AT88,'[1]シフト記号表（勤務時間帯）'!$C$6:$U$35,19,FALSE))</f>
        <v/>
      </c>
      <c r="AU90" s="425" t="str">
        <f>IF(AU88="","",VLOOKUP(AU88,'[1]シフト記号表（勤務時間帯）'!$C$6:$U$35,19,FALSE))</f>
        <v/>
      </c>
      <c r="AV90" s="426" t="str">
        <f>IF(AV88="","",VLOOKUP(AV88,'[1]シフト記号表（勤務時間帯）'!$C$6:$U$35,19,FALSE))</f>
        <v/>
      </c>
      <c r="AW90" s="426" t="str">
        <f>IF(AW88="","",VLOOKUP(AW88,'[1]シフト記号表（勤務時間帯）'!$C$6:$U$35,19,FALSE))</f>
        <v/>
      </c>
      <c r="AX90" s="695">
        <f>IF($BB$3="４週",SUM(S90:AT90),IF($BB$3="暦月",SUM(S90:AW90),""))</f>
        <v>0</v>
      </c>
      <c r="AY90" s="696"/>
      <c r="AZ90" s="697">
        <f>IF($BB$3="４週",AX90/4,IF($BB$3="暦月",②勤務形態一覧表!AX90/(②勤務形態一覧表!$BB$8/7),""))</f>
        <v>0</v>
      </c>
      <c r="BA90" s="698"/>
      <c r="BB90" s="760"/>
      <c r="BC90" s="723"/>
      <c r="BD90" s="723"/>
      <c r="BE90" s="723"/>
      <c r="BF90" s="724"/>
    </row>
    <row r="91" spans="2:58" ht="20.25" customHeight="1">
      <c r="B91" s="699">
        <f>B88+1</f>
        <v>24</v>
      </c>
      <c r="C91" s="749"/>
      <c r="D91" s="750"/>
      <c r="E91" s="751"/>
      <c r="F91" s="428"/>
      <c r="G91" s="709"/>
      <c r="H91" s="712"/>
      <c r="I91" s="713"/>
      <c r="J91" s="713"/>
      <c r="K91" s="714"/>
      <c r="L91" s="716"/>
      <c r="M91" s="717"/>
      <c r="N91" s="717"/>
      <c r="O91" s="718"/>
      <c r="P91" s="725" t="s">
        <v>1281</v>
      </c>
      <c r="Q91" s="726"/>
      <c r="R91" s="727"/>
      <c r="S91" s="417"/>
      <c r="T91" s="418"/>
      <c r="U91" s="418"/>
      <c r="V91" s="418"/>
      <c r="W91" s="418"/>
      <c r="X91" s="418"/>
      <c r="Y91" s="419"/>
      <c r="Z91" s="417"/>
      <c r="AA91" s="418"/>
      <c r="AB91" s="418"/>
      <c r="AC91" s="418"/>
      <c r="AD91" s="418"/>
      <c r="AE91" s="418"/>
      <c r="AF91" s="419"/>
      <c r="AG91" s="417"/>
      <c r="AH91" s="418"/>
      <c r="AI91" s="418"/>
      <c r="AJ91" s="418"/>
      <c r="AK91" s="418"/>
      <c r="AL91" s="418"/>
      <c r="AM91" s="419"/>
      <c r="AN91" s="417"/>
      <c r="AO91" s="418"/>
      <c r="AP91" s="418"/>
      <c r="AQ91" s="418"/>
      <c r="AR91" s="418"/>
      <c r="AS91" s="418"/>
      <c r="AT91" s="419"/>
      <c r="AU91" s="417"/>
      <c r="AV91" s="418"/>
      <c r="AW91" s="418"/>
      <c r="AX91" s="672"/>
      <c r="AY91" s="673"/>
      <c r="AZ91" s="674"/>
      <c r="BA91" s="675"/>
      <c r="BB91" s="758"/>
      <c r="BC91" s="717"/>
      <c r="BD91" s="717"/>
      <c r="BE91" s="717"/>
      <c r="BF91" s="718"/>
    </row>
    <row r="92" spans="2:58" ht="20.25" customHeight="1">
      <c r="B92" s="699"/>
      <c r="C92" s="752"/>
      <c r="D92" s="753"/>
      <c r="E92" s="754"/>
      <c r="F92" s="420"/>
      <c r="G92" s="710"/>
      <c r="H92" s="715"/>
      <c r="I92" s="713"/>
      <c r="J92" s="713"/>
      <c r="K92" s="714"/>
      <c r="L92" s="719"/>
      <c r="M92" s="720"/>
      <c r="N92" s="720"/>
      <c r="O92" s="721"/>
      <c r="P92" s="685" t="s">
        <v>1282</v>
      </c>
      <c r="Q92" s="686"/>
      <c r="R92" s="687"/>
      <c r="S92" s="421" t="str">
        <f>IF(S91="","",VLOOKUP(S91,'[1]シフト記号表（勤務時間帯）'!$C$6:$K$35,9,FALSE))</f>
        <v/>
      </c>
      <c r="T92" s="422" t="str">
        <f>IF(T91="","",VLOOKUP(T91,'[1]シフト記号表（勤務時間帯）'!$C$6:$K$35,9,FALSE))</f>
        <v/>
      </c>
      <c r="U92" s="422" t="str">
        <f>IF(U91="","",VLOOKUP(U91,'[1]シフト記号表（勤務時間帯）'!$C$6:$K$35,9,FALSE))</f>
        <v/>
      </c>
      <c r="V92" s="422" t="str">
        <f>IF(V91="","",VLOOKUP(V91,'[1]シフト記号表（勤務時間帯）'!$C$6:$K$35,9,FALSE))</f>
        <v/>
      </c>
      <c r="W92" s="422" t="str">
        <f>IF(W91="","",VLOOKUP(W91,'[1]シフト記号表（勤務時間帯）'!$C$6:$K$35,9,FALSE))</f>
        <v/>
      </c>
      <c r="X92" s="422" t="str">
        <f>IF(X91="","",VLOOKUP(X91,'[1]シフト記号表（勤務時間帯）'!$C$6:$K$35,9,FALSE))</f>
        <v/>
      </c>
      <c r="Y92" s="423" t="str">
        <f>IF(Y91="","",VLOOKUP(Y91,'[1]シフト記号表（勤務時間帯）'!$C$6:$K$35,9,FALSE))</f>
        <v/>
      </c>
      <c r="Z92" s="421" t="str">
        <f>IF(Z91="","",VLOOKUP(Z91,'[1]シフト記号表（勤務時間帯）'!$C$6:$K$35,9,FALSE))</f>
        <v/>
      </c>
      <c r="AA92" s="422" t="str">
        <f>IF(AA91="","",VLOOKUP(AA91,'[1]シフト記号表（勤務時間帯）'!$C$6:$K$35,9,FALSE))</f>
        <v/>
      </c>
      <c r="AB92" s="422" t="str">
        <f>IF(AB91="","",VLOOKUP(AB91,'[1]シフト記号表（勤務時間帯）'!$C$6:$K$35,9,FALSE))</f>
        <v/>
      </c>
      <c r="AC92" s="422" t="str">
        <f>IF(AC91="","",VLOOKUP(AC91,'[1]シフト記号表（勤務時間帯）'!$C$6:$K$35,9,FALSE))</f>
        <v/>
      </c>
      <c r="AD92" s="422" t="str">
        <f>IF(AD91="","",VLOOKUP(AD91,'[1]シフト記号表（勤務時間帯）'!$C$6:$K$35,9,FALSE))</f>
        <v/>
      </c>
      <c r="AE92" s="422" t="str">
        <f>IF(AE91="","",VLOOKUP(AE91,'[1]シフト記号表（勤務時間帯）'!$C$6:$K$35,9,FALSE))</f>
        <v/>
      </c>
      <c r="AF92" s="423" t="str">
        <f>IF(AF91="","",VLOOKUP(AF91,'[1]シフト記号表（勤務時間帯）'!$C$6:$K$35,9,FALSE))</f>
        <v/>
      </c>
      <c r="AG92" s="421" t="str">
        <f>IF(AG91="","",VLOOKUP(AG91,'[1]シフト記号表（勤務時間帯）'!$C$6:$K$35,9,FALSE))</f>
        <v/>
      </c>
      <c r="AH92" s="422" t="str">
        <f>IF(AH91="","",VLOOKUP(AH91,'[1]シフト記号表（勤務時間帯）'!$C$6:$K$35,9,FALSE))</f>
        <v/>
      </c>
      <c r="AI92" s="422" t="str">
        <f>IF(AI91="","",VLOOKUP(AI91,'[1]シフト記号表（勤務時間帯）'!$C$6:$K$35,9,FALSE))</f>
        <v/>
      </c>
      <c r="AJ92" s="422" t="str">
        <f>IF(AJ91="","",VLOOKUP(AJ91,'[1]シフト記号表（勤務時間帯）'!$C$6:$K$35,9,FALSE))</f>
        <v/>
      </c>
      <c r="AK92" s="422" t="str">
        <f>IF(AK91="","",VLOOKUP(AK91,'[1]シフト記号表（勤務時間帯）'!$C$6:$K$35,9,FALSE))</f>
        <v/>
      </c>
      <c r="AL92" s="422" t="str">
        <f>IF(AL91="","",VLOOKUP(AL91,'[1]シフト記号表（勤務時間帯）'!$C$6:$K$35,9,FALSE))</f>
        <v/>
      </c>
      <c r="AM92" s="423" t="str">
        <f>IF(AM91="","",VLOOKUP(AM91,'[1]シフト記号表（勤務時間帯）'!$C$6:$K$35,9,FALSE))</f>
        <v/>
      </c>
      <c r="AN92" s="421" t="str">
        <f>IF(AN91="","",VLOOKUP(AN91,'[1]シフト記号表（勤務時間帯）'!$C$6:$K$35,9,FALSE))</f>
        <v/>
      </c>
      <c r="AO92" s="422" t="str">
        <f>IF(AO91="","",VLOOKUP(AO91,'[1]シフト記号表（勤務時間帯）'!$C$6:$K$35,9,FALSE))</f>
        <v/>
      </c>
      <c r="AP92" s="422" t="str">
        <f>IF(AP91="","",VLOOKUP(AP91,'[1]シフト記号表（勤務時間帯）'!$C$6:$K$35,9,FALSE))</f>
        <v/>
      </c>
      <c r="AQ92" s="422" t="str">
        <f>IF(AQ91="","",VLOOKUP(AQ91,'[1]シフト記号表（勤務時間帯）'!$C$6:$K$35,9,FALSE))</f>
        <v/>
      </c>
      <c r="AR92" s="422" t="str">
        <f>IF(AR91="","",VLOOKUP(AR91,'[1]シフト記号表（勤務時間帯）'!$C$6:$K$35,9,FALSE))</f>
        <v/>
      </c>
      <c r="AS92" s="422" t="str">
        <f>IF(AS91="","",VLOOKUP(AS91,'[1]シフト記号表（勤務時間帯）'!$C$6:$K$35,9,FALSE))</f>
        <v/>
      </c>
      <c r="AT92" s="423" t="str">
        <f>IF(AT91="","",VLOOKUP(AT91,'[1]シフト記号表（勤務時間帯）'!$C$6:$K$35,9,FALSE))</f>
        <v/>
      </c>
      <c r="AU92" s="421" t="str">
        <f>IF(AU91="","",VLOOKUP(AU91,'[1]シフト記号表（勤務時間帯）'!$C$6:$K$35,9,FALSE))</f>
        <v/>
      </c>
      <c r="AV92" s="422" t="str">
        <f>IF(AV91="","",VLOOKUP(AV91,'[1]シフト記号表（勤務時間帯）'!$C$6:$K$35,9,FALSE))</f>
        <v/>
      </c>
      <c r="AW92" s="422" t="str">
        <f>IF(AW91="","",VLOOKUP(AW91,'[1]シフト記号表（勤務時間帯）'!$C$6:$K$35,9,FALSE))</f>
        <v/>
      </c>
      <c r="AX92" s="688">
        <f>IF($BB$3="４週",SUM(S92:AT92),IF($BB$3="暦月",SUM(S92:AW92),""))</f>
        <v>0</v>
      </c>
      <c r="AY92" s="689"/>
      <c r="AZ92" s="690">
        <f>IF($BB$3="４週",AX92/4,IF($BB$3="暦月",②勤務形態一覧表!AX92/(②勤務形態一覧表!$BB$8/7),""))</f>
        <v>0</v>
      </c>
      <c r="BA92" s="691"/>
      <c r="BB92" s="759"/>
      <c r="BC92" s="720"/>
      <c r="BD92" s="720"/>
      <c r="BE92" s="720"/>
      <c r="BF92" s="721"/>
    </row>
    <row r="93" spans="2:58" ht="20.25" customHeight="1">
      <c r="B93" s="699"/>
      <c r="C93" s="755"/>
      <c r="D93" s="756"/>
      <c r="E93" s="757"/>
      <c r="F93" s="429">
        <f>C91</f>
        <v>0</v>
      </c>
      <c r="G93" s="711"/>
      <c r="H93" s="715"/>
      <c r="I93" s="713"/>
      <c r="J93" s="713"/>
      <c r="K93" s="714"/>
      <c r="L93" s="722"/>
      <c r="M93" s="723"/>
      <c r="N93" s="723"/>
      <c r="O93" s="724"/>
      <c r="P93" s="692" t="s">
        <v>1283</v>
      </c>
      <c r="Q93" s="693"/>
      <c r="R93" s="694"/>
      <c r="S93" s="425" t="str">
        <f>IF(S91="","",VLOOKUP(S91,'[1]シフト記号表（勤務時間帯）'!$C$6:$U$35,19,FALSE))</f>
        <v/>
      </c>
      <c r="T93" s="426" t="str">
        <f>IF(T91="","",VLOOKUP(T91,'[1]シフト記号表（勤務時間帯）'!$C$6:$U$35,19,FALSE))</f>
        <v/>
      </c>
      <c r="U93" s="426" t="str">
        <f>IF(U91="","",VLOOKUP(U91,'[1]シフト記号表（勤務時間帯）'!$C$6:$U$35,19,FALSE))</f>
        <v/>
      </c>
      <c r="V93" s="426" t="str">
        <f>IF(V91="","",VLOOKUP(V91,'[1]シフト記号表（勤務時間帯）'!$C$6:$U$35,19,FALSE))</f>
        <v/>
      </c>
      <c r="W93" s="426" t="str">
        <f>IF(W91="","",VLOOKUP(W91,'[1]シフト記号表（勤務時間帯）'!$C$6:$U$35,19,FALSE))</f>
        <v/>
      </c>
      <c r="X93" s="426" t="str">
        <f>IF(X91="","",VLOOKUP(X91,'[1]シフト記号表（勤務時間帯）'!$C$6:$U$35,19,FALSE))</f>
        <v/>
      </c>
      <c r="Y93" s="427" t="str">
        <f>IF(Y91="","",VLOOKUP(Y91,'[1]シフト記号表（勤務時間帯）'!$C$6:$U$35,19,FALSE))</f>
        <v/>
      </c>
      <c r="Z93" s="425" t="str">
        <f>IF(Z91="","",VLOOKUP(Z91,'[1]シフト記号表（勤務時間帯）'!$C$6:$U$35,19,FALSE))</f>
        <v/>
      </c>
      <c r="AA93" s="426" t="str">
        <f>IF(AA91="","",VLOOKUP(AA91,'[1]シフト記号表（勤務時間帯）'!$C$6:$U$35,19,FALSE))</f>
        <v/>
      </c>
      <c r="AB93" s="426" t="str">
        <f>IF(AB91="","",VLOOKUP(AB91,'[1]シフト記号表（勤務時間帯）'!$C$6:$U$35,19,FALSE))</f>
        <v/>
      </c>
      <c r="AC93" s="426" t="str">
        <f>IF(AC91="","",VLOOKUP(AC91,'[1]シフト記号表（勤務時間帯）'!$C$6:$U$35,19,FALSE))</f>
        <v/>
      </c>
      <c r="AD93" s="426" t="str">
        <f>IF(AD91="","",VLOOKUP(AD91,'[1]シフト記号表（勤務時間帯）'!$C$6:$U$35,19,FALSE))</f>
        <v/>
      </c>
      <c r="AE93" s="426" t="str">
        <f>IF(AE91="","",VLOOKUP(AE91,'[1]シフト記号表（勤務時間帯）'!$C$6:$U$35,19,FALSE))</f>
        <v/>
      </c>
      <c r="AF93" s="427" t="str">
        <f>IF(AF91="","",VLOOKUP(AF91,'[1]シフト記号表（勤務時間帯）'!$C$6:$U$35,19,FALSE))</f>
        <v/>
      </c>
      <c r="AG93" s="425" t="str">
        <f>IF(AG91="","",VLOOKUP(AG91,'[1]シフト記号表（勤務時間帯）'!$C$6:$U$35,19,FALSE))</f>
        <v/>
      </c>
      <c r="AH93" s="426" t="str">
        <f>IF(AH91="","",VLOOKUP(AH91,'[1]シフト記号表（勤務時間帯）'!$C$6:$U$35,19,FALSE))</f>
        <v/>
      </c>
      <c r="AI93" s="426" t="str">
        <f>IF(AI91="","",VLOOKUP(AI91,'[1]シフト記号表（勤務時間帯）'!$C$6:$U$35,19,FALSE))</f>
        <v/>
      </c>
      <c r="AJ93" s="426" t="str">
        <f>IF(AJ91="","",VLOOKUP(AJ91,'[1]シフト記号表（勤務時間帯）'!$C$6:$U$35,19,FALSE))</f>
        <v/>
      </c>
      <c r="AK93" s="426" t="str">
        <f>IF(AK91="","",VLOOKUP(AK91,'[1]シフト記号表（勤務時間帯）'!$C$6:$U$35,19,FALSE))</f>
        <v/>
      </c>
      <c r="AL93" s="426" t="str">
        <f>IF(AL91="","",VLOOKUP(AL91,'[1]シフト記号表（勤務時間帯）'!$C$6:$U$35,19,FALSE))</f>
        <v/>
      </c>
      <c r="AM93" s="427" t="str">
        <f>IF(AM91="","",VLOOKUP(AM91,'[1]シフト記号表（勤務時間帯）'!$C$6:$U$35,19,FALSE))</f>
        <v/>
      </c>
      <c r="AN93" s="425" t="str">
        <f>IF(AN91="","",VLOOKUP(AN91,'[1]シフト記号表（勤務時間帯）'!$C$6:$U$35,19,FALSE))</f>
        <v/>
      </c>
      <c r="AO93" s="426" t="str">
        <f>IF(AO91="","",VLOOKUP(AO91,'[1]シフト記号表（勤務時間帯）'!$C$6:$U$35,19,FALSE))</f>
        <v/>
      </c>
      <c r="AP93" s="426" t="str">
        <f>IF(AP91="","",VLOOKUP(AP91,'[1]シフト記号表（勤務時間帯）'!$C$6:$U$35,19,FALSE))</f>
        <v/>
      </c>
      <c r="AQ93" s="426" t="str">
        <f>IF(AQ91="","",VLOOKUP(AQ91,'[1]シフト記号表（勤務時間帯）'!$C$6:$U$35,19,FALSE))</f>
        <v/>
      </c>
      <c r="AR93" s="426" t="str">
        <f>IF(AR91="","",VLOOKUP(AR91,'[1]シフト記号表（勤務時間帯）'!$C$6:$U$35,19,FALSE))</f>
        <v/>
      </c>
      <c r="AS93" s="426" t="str">
        <f>IF(AS91="","",VLOOKUP(AS91,'[1]シフト記号表（勤務時間帯）'!$C$6:$U$35,19,FALSE))</f>
        <v/>
      </c>
      <c r="AT93" s="427" t="str">
        <f>IF(AT91="","",VLOOKUP(AT91,'[1]シフト記号表（勤務時間帯）'!$C$6:$U$35,19,FALSE))</f>
        <v/>
      </c>
      <c r="AU93" s="425" t="str">
        <f>IF(AU91="","",VLOOKUP(AU91,'[1]シフト記号表（勤務時間帯）'!$C$6:$U$35,19,FALSE))</f>
        <v/>
      </c>
      <c r="AV93" s="426" t="str">
        <f>IF(AV91="","",VLOOKUP(AV91,'[1]シフト記号表（勤務時間帯）'!$C$6:$U$35,19,FALSE))</f>
        <v/>
      </c>
      <c r="AW93" s="426" t="str">
        <f>IF(AW91="","",VLOOKUP(AW91,'[1]シフト記号表（勤務時間帯）'!$C$6:$U$35,19,FALSE))</f>
        <v/>
      </c>
      <c r="AX93" s="695">
        <f>IF($BB$3="４週",SUM(S93:AT93),IF($BB$3="暦月",SUM(S93:AW93),""))</f>
        <v>0</v>
      </c>
      <c r="AY93" s="696"/>
      <c r="AZ93" s="697">
        <f>IF($BB$3="４週",AX93/4,IF($BB$3="暦月",②勤務形態一覧表!AX93/(②勤務形態一覧表!$BB$8/7),""))</f>
        <v>0</v>
      </c>
      <c r="BA93" s="698"/>
      <c r="BB93" s="760"/>
      <c r="BC93" s="723"/>
      <c r="BD93" s="723"/>
      <c r="BE93" s="723"/>
      <c r="BF93" s="724"/>
    </row>
    <row r="94" spans="2:58" ht="20.25" customHeight="1">
      <c r="B94" s="699">
        <f>B91+1</f>
        <v>25</v>
      </c>
      <c r="C94" s="749"/>
      <c r="D94" s="750"/>
      <c r="E94" s="751"/>
      <c r="F94" s="428"/>
      <c r="G94" s="709"/>
      <c r="H94" s="712"/>
      <c r="I94" s="713"/>
      <c r="J94" s="713"/>
      <c r="K94" s="714"/>
      <c r="L94" s="716"/>
      <c r="M94" s="717"/>
      <c r="N94" s="717"/>
      <c r="O94" s="718"/>
      <c r="P94" s="725" t="s">
        <v>1281</v>
      </c>
      <c r="Q94" s="726"/>
      <c r="R94" s="727"/>
      <c r="S94" s="417"/>
      <c r="T94" s="418"/>
      <c r="U94" s="418"/>
      <c r="V94" s="418"/>
      <c r="W94" s="418"/>
      <c r="X94" s="418"/>
      <c r="Y94" s="419"/>
      <c r="Z94" s="417"/>
      <c r="AA94" s="418"/>
      <c r="AB94" s="418"/>
      <c r="AC94" s="418"/>
      <c r="AD94" s="418"/>
      <c r="AE94" s="418"/>
      <c r="AF94" s="419"/>
      <c r="AG94" s="417"/>
      <c r="AH94" s="418"/>
      <c r="AI94" s="418"/>
      <c r="AJ94" s="418"/>
      <c r="AK94" s="418"/>
      <c r="AL94" s="418"/>
      <c r="AM94" s="419"/>
      <c r="AN94" s="417"/>
      <c r="AO94" s="418"/>
      <c r="AP94" s="418"/>
      <c r="AQ94" s="418"/>
      <c r="AR94" s="418"/>
      <c r="AS94" s="418"/>
      <c r="AT94" s="419"/>
      <c r="AU94" s="417"/>
      <c r="AV94" s="418"/>
      <c r="AW94" s="418"/>
      <c r="AX94" s="672"/>
      <c r="AY94" s="673"/>
      <c r="AZ94" s="674"/>
      <c r="BA94" s="675"/>
      <c r="BB94" s="758"/>
      <c r="BC94" s="717"/>
      <c r="BD94" s="717"/>
      <c r="BE94" s="717"/>
      <c r="BF94" s="718"/>
    </row>
    <row r="95" spans="2:58" ht="20.25" customHeight="1">
      <c r="B95" s="699"/>
      <c r="C95" s="752"/>
      <c r="D95" s="753"/>
      <c r="E95" s="754"/>
      <c r="F95" s="420"/>
      <c r="G95" s="710"/>
      <c r="H95" s="715"/>
      <c r="I95" s="713"/>
      <c r="J95" s="713"/>
      <c r="K95" s="714"/>
      <c r="L95" s="719"/>
      <c r="M95" s="720"/>
      <c r="N95" s="720"/>
      <c r="O95" s="721"/>
      <c r="P95" s="685" t="s">
        <v>1282</v>
      </c>
      <c r="Q95" s="686"/>
      <c r="R95" s="687"/>
      <c r="S95" s="421" t="str">
        <f>IF(S94="","",VLOOKUP(S94,'[1]シフト記号表（勤務時間帯）'!$C$6:$K$35,9,FALSE))</f>
        <v/>
      </c>
      <c r="T95" s="422" t="str">
        <f>IF(T94="","",VLOOKUP(T94,'[1]シフト記号表（勤務時間帯）'!$C$6:$K$35,9,FALSE))</f>
        <v/>
      </c>
      <c r="U95" s="422" t="str">
        <f>IF(U94="","",VLOOKUP(U94,'[1]シフト記号表（勤務時間帯）'!$C$6:$K$35,9,FALSE))</f>
        <v/>
      </c>
      <c r="V95" s="422" t="str">
        <f>IF(V94="","",VLOOKUP(V94,'[1]シフト記号表（勤務時間帯）'!$C$6:$K$35,9,FALSE))</f>
        <v/>
      </c>
      <c r="W95" s="422" t="str">
        <f>IF(W94="","",VLOOKUP(W94,'[1]シフト記号表（勤務時間帯）'!$C$6:$K$35,9,FALSE))</f>
        <v/>
      </c>
      <c r="X95" s="422" t="str">
        <f>IF(X94="","",VLOOKUP(X94,'[1]シフト記号表（勤務時間帯）'!$C$6:$K$35,9,FALSE))</f>
        <v/>
      </c>
      <c r="Y95" s="423" t="str">
        <f>IF(Y94="","",VLOOKUP(Y94,'[1]シフト記号表（勤務時間帯）'!$C$6:$K$35,9,FALSE))</f>
        <v/>
      </c>
      <c r="Z95" s="421" t="str">
        <f>IF(Z94="","",VLOOKUP(Z94,'[1]シフト記号表（勤務時間帯）'!$C$6:$K$35,9,FALSE))</f>
        <v/>
      </c>
      <c r="AA95" s="422" t="str">
        <f>IF(AA94="","",VLOOKUP(AA94,'[1]シフト記号表（勤務時間帯）'!$C$6:$K$35,9,FALSE))</f>
        <v/>
      </c>
      <c r="AB95" s="422" t="str">
        <f>IF(AB94="","",VLOOKUP(AB94,'[1]シフト記号表（勤務時間帯）'!$C$6:$K$35,9,FALSE))</f>
        <v/>
      </c>
      <c r="AC95" s="422" t="str">
        <f>IF(AC94="","",VLOOKUP(AC94,'[1]シフト記号表（勤務時間帯）'!$C$6:$K$35,9,FALSE))</f>
        <v/>
      </c>
      <c r="AD95" s="422" t="str">
        <f>IF(AD94="","",VLOOKUP(AD94,'[1]シフト記号表（勤務時間帯）'!$C$6:$K$35,9,FALSE))</f>
        <v/>
      </c>
      <c r="AE95" s="422" t="str">
        <f>IF(AE94="","",VLOOKUP(AE94,'[1]シフト記号表（勤務時間帯）'!$C$6:$K$35,9,FALSE))</f>
        <v/>
      </c>
      <c r="AF95" s="423" t="str">
        <f>IF(AF94="","",VLOOKUP(AF94,'[1]シフト記号表（勤務時間帯）'!$C$6:$K$35,9,FALSE))</f>
        <v/>
      </c>
      <c r="AG95" s="421" t="str">
        <f>IF(AG94="","",VLOOKUP(AG94,'[1]シフト記号表（勤務時間帯）'!$C$6:$K$35,9,FALSE))</f>
        <v/>
      </c>
      <c r="AH95" s="422" t="str">
        <f>IF(AH94="","",VLOOKUP(AH94,'[1]シフト記号表（勤務時間帯）'!$C$6:$K$35,9,FALSE))</f>
        <v/>
      </c>
      <c r="AI95" s="422" t="str">
        <f>IF(AI94="","",VLOOKUP(AI94,'[1]シフト記号表（勤務時間帯）'!$C$6:$K$35,9,FALSE))</f>
        <v/>
      </c>
      <c r="AJ95" s="422" t="str">
        <f>IF(AJ94="","",VLOOKUP(AJ94,'[1]シフト記号表（勤務時間帯）'!$C$6:$K$35,9,FALSE))</f>
        <v/>
      </c>
      <c r="AK95" s="422" t="str">
        <f>IF(AK94="","",VLOOKUP(AK94,'[1]シフト記号表（勤務時間帯）'!$C$6:$K$35,9,FALSE))</f>
        <v/>
      </c>
      <c r="AL95" s="422" t="str">
        <f>IF(AL94="","",VLOOKUP(AL94,'[1]シフト記号表（勤務時間帯）'!$C$6:$K$35,9,FALSE))</f>
        <v/>
      </c>
      <c r="AM95" s="423" t="str">
        <f>IF(AM94="","",VLOOKUP(AM94,'[1]シフト記号表（勤務時間帯）'!$C$6:$K$35,9,FALSE))</f>
        <v/>
      </c>
      <c r="AN95" s="421" t="str">
        <f>IF(AN94="","",VLOOKUP(AN94,'[1]シフト記号表（勤務時間帯）'!$C$6:$K$35,9,FALSE))</f>
        <v/>
      </c>
      <c r="AO95" s="422" t="str">
        <f>IF(AO94="","",VLOOKUP(AO94,'[1]シフト記号表（勤務時間帯）'!$C$6:$K$35,9,FALSE))</f>
        <v/>
      </c>
      <c r="AP95" s="422" t="str">
        <f>IF(AP94="","",VLOOKUP(AP94,'[1]シフト記号表（勤務時間帯）'!$C$6:$K$35,9,FALSE))</f>
        <v/>
      </c>
      <c r="AQ95" s="422" t="str">
        <f>IF(AQ94="","",VLOOKUP(AQ94,'[1]シフト記号表（勤務時間帯）'!$C$6:$K$35,9,FALSE))</f>
        <v/>
      </c>
      <c r="AR95" s="422" t="str">
        <f>IF(AR94="","",VLOOKUP(AR94,'[1]シフト記号表（勤務時間帯）'!$C$6:$K$35,9,FALSE))</f>
        <v/>
      </c>
      <c r="AS95" s="422" t="str">
        <f>IF(AS94="","",VLOOKUP(AS94,'[1]シフト記号表（勤務時間帯）'!$C$6:$K$35,9,FALSE))</f>
        <v/>
      </c>
      <c r="AT95" s="423" t="str">
        <f>IF(AT94="","",VLOOKUP(AT94,'[1]シフト記号表（勤務時間帯）'!$C$6:$K$35,9,FALSE))</f>
        <v/>
      </c>
      <c r="AU95" s="421" t="str">
        <f>IF(AU94="","",VLOOKUP(AU94,'[1]シフト記号表（勤務時間帯）'!$C$6:$K$35,9,FALSE))</f>
        <v/>
      </c>
      <c r="AV95" s="422" t="str">
        <f>IF(AV94="","",VLOOKUP(AV94,'[1]シフト記号表（勤務時間帯）'!$C$6:$K$35,9,FALSE))</f>
        <v/>
      </c>
      <c r="AW95" s="422" t="str">
        <f>IF(AW94="","",VLOOKUP(AW94,'[1]シフト記号表（勤務時間帯）'!$C$6:$K$35,9,FALSE))</f>
        <v/>
      </c>
      <c r="AX95" s="688">
        <f>IF($BB$3="４週",SUM(S95:AT95),IF($BB$3="暦月",SUM(S95:AW95),""))</f>
        <v>0</v>
      </c>
      <c r="AY95" s="689"/>
      <c r="AZ95" s="690">
        <f>IF($BB$3="４週",AX95/4,IF($BB$3="暦月",②勤務形態一覧表!AX95/(②勤務形態一覧表!$BB$8/7),""))</f>
        <v>0</v>
      </c>
      <c r="BA95" s="691"/>
      <c r="BB95" s="759"/>
      <c r="BC95" s="720"/>
      <c r="BD95" s="720"/>
      <c r="BE95" s="720"/>
      <c r="BF95" s="721"/>
    </row>
    <row r="96" spans="2:58" ht="20.25" customHeight="1">
      <c r="B96" s="699"/>
      <c r="C96" s="755"/>
      <c r="D96" s="756"/>
      <c r="E96" s="757"/>
      <c r="F96" s="429">
        <f>C94</f>
        <v>0</v>
      </c>
      <c r="G96" s="711"/>
      <c r="H96" s="715"/>
      <c r="I96" s="713"/>
      <c r="J96" s="713"/>
      <c r="K96" s="714"/>
      <c r="L96" s="722"/>
      <c r="M96" s="723"/>
      <c r="N96" s="723"/>
      <c r="O96" s="724"/>
      <c r="P96" s="692" t="s">
        <v>1283</v>
      </c>
      <c r="Q96" s="693"/>
      <c r="R96" s="694"/>
      <c r="S96" s="425" t="str">
        <f>IF(S94="","",VLOOKUP(S94,'[1]シフト記号表（勤務時間帯）'!$C$6:$U$35,19,FALSE))</f>
        <v/>
      </c>
      <c r="T96" s="426" t="str">
        <f>IF(T94="","",VLOOKUP(T94,'[1]シフト記号表（勤務時間帯）'!$C$6:$U$35,19,FALSE))</f>
        <v/>
      </c>
      <c r="U96" s="426" t="str">
        <f>IF(U94="","",VLOOKUP(U94,'[1]シフト記号表（勤務時間帯）'!$C$6:$U$35,19,FALSE))</f>
        <v/>
      </c>
      <c r="V96" s="426" t="str">
        <f>IF(V94="","",VLOOKUP(V94,'[1]シフト記号表（勤務時間帯）'!$C$6:$U$35,19,FALSE))</f>
        <v/>
      </c>
      <c r="W96" s="426" t="str">
        <f>IF(W94="","",VLOOKUP(W94,'[1]シフト記号表（勤務時間帯）'!$C$6:$U$35,19,FALSE))</f>
        <v/>
      </c>
      <c r="X96" s="426" t="str">
        <f>IF(X94="","",VLOOKUP(X94,'[1]シフト記号表（勤務時間帯）'!$C$6:$U$35,19,FALSE))</f>
        <v/>
      </c>
      <c r="Y96" s="427" t="str">
        <f>IF(Y94="","",VLOOKUP(Y94,'[1]シフト記号表（勤務時間帯）'!$C$6:$U$35,19,FALSE))</f>
        <v/>
      </c>
      <c r="Z96" s="425" t="str">
        <f>IF(Z94="","",VLOOKUP(Z94,'[1]シフト記号表（勤務時間帯）'!$C$6:$U$35,19,FALSE))</f>
        <v/>
      </c>
      <c r="AA96" s="426" t="str">
        <f>IF(AA94="","",VLOOKUP(AA94,'[1]シフト記号表（勤務時間帯）'!$C$6:$U$35,19,FALSE))</f>
        <v/>
      </c>
      <c r="AB96" s="426" t="str">
        <f>IF(AB94="","",VLOOKUP(AB94,'[1]シフト記号表（勤務時間帯）'!$C$6:$U$35,19,FALSE))</f>
        <v/>
      </c>
      <c r="AC96" s="426" t="str">
        <f>IF(AC94="","",VLOOKUP(AC94,'[1]シフト記号表（勤務時間帯）'!$C$6:$U$35,19,FALSE))</f>
        <v/>
      </c>
      <c r="AD96" s="426" t="str">
        <f>IF(AD94="","",VLOOKUP(AD94,'[1]シフト記号表（勤務時間帯）'!$C$6:$U$35,19,FALSE))</f>
        <v/>
      </c>
      <c r="AE96" s="426" t="str">
        <f>IF(AE94="","",VLOOKUP(AE94,'[1]シフト記号表（勤務時間帯）'!$C$6:$U$35,19,FALSE))</f>
        <v/>
      </c>
      <c r="AF96" s="427" t="str">
        <f>IF(AF94="","",VLOOKUP(AF94,'[1]シフト記号表（勤務時間帯）'!$C$6:$U$35,19,FALSE))</f>
        <v/>
      </c>
      <c r="AG96" s="425" t="str">
        <f>IF(AG94="","",VLOOKUP(AG94,'[1]シフト記号表（勤務時間帯）'!$C$6:$U$35,19,FALSE))</f>
        <v/>
      </c>
      <c r="AH96" s="426" t="str">
        <f>IF(AH94="","",VLOOKUP(AH94,'[1]シフト記号表（勤務時間帯）'!$C$6:$U$35,19,FALSE))</f>
        <v/>
      </c>
      <c r="AI96" s="426" t="str">
        <f>IF(AI94="","",VLOOKUP(AI94,'[1]シフト記号表（勤務時間帯）'!$C$6:$U$35,19,FALSE))</f>
        <v/>
      </c>
      <c r="AJ96" s="426" t="str">
        <f>IF(AJ94="","",VLOOKUP(AJ94,'[1]シフト記号表（勤務時間帯）'!$C$6:$U$35,19,FALSE))</f>
        <v/>
      </c>
      <c r="AK96" s="426" t="str">
        <f>IF(AK94="","",VLOOKUP(AK94,'[1]シフト記号表（勤務時間帯）'!$C$6:$U$35,19,FALSE))</f>
        <v/>
      </c>
      <c r="AL96" s="426" t="str">
        <f>IF(AL94="","",VLOOKUP(AL94,'[1]シフト記号表（勤務時間帯）'!$C$6:$U$35,19,FALSE))</f>
        <v/>
      </c>
      <c r="AM96" s="427" t="str">
        <f>IF(AM94="","",VLOOKUP(AM94,'[1]シフト記号表（勤務時間帯）'!$C$6:$U$35,19,FALSE))</f>
        <v/>
      </c>
      <c r="AN96" s="425" t="str">
        <f>IF(AN94="","",VLOOKUP(AN94,'[1]シフト記号表（勤務時間帯）'!$C$6:$U$35,19,FALSE))</f>
        <v/>
      </c>
      <c r="AO96" s="426" t="str">
        <f>IF(AO94="","",VLOOKUP(AO94,'[1]シフト記号表（勤務時間帯）'!$C$6:$U$35,19,FALSE))</f>
        <v/>
      </c>
      <c r="AP96" s="426" t="str">
        <f>IF(AP94="","",VLOOKUP(AP94,'[1]シフト記号表（勤務時間帯）'!$C$6:$U$35,19,FALSE))</f>
        <v/>
      </c>
      <c r="AQ96" s="426" t="str">
        <f>IF(AQ94="","",VLOOKUP(AQ94,'[1]シフト記号表（勤務時間帯）'!$C$6:$U$35,19,FALSE))</f>
        <v/>
      </c>
      <c r="AR96" s="426" t="str">
        <f>IF(AR94="","",VLOOKUP(AR94,'[1]シフト記号表（勤務時間帯）'!$C$6:$U$35,19,FALSE))</f>
        <v/>
      </c>
      <c r="AS96" s="426" t="str">
        <f>IF(AS94="","",VLOOKUP(AS94,'[1]シフト記号表（勤務時間帯）'!$C$6:$U$35,19,FALSE))</f>
        <v/>
      </c>
      <c r="AT96" s="427" t="str">
        <f>IF(AT94="","",VLOOKUP(AT94,'[1]シフト記号表（勤務時間帯）'!$C$6:$U$35,19,FALSE))</f>
        <v/>
      </c>
      <c r="AU96" s="425" t="str">
        <f>IF(AU94="","",VLOOKUP(AU94,'[1]シフト記号表（勤務時間帯）'!$C$6:$U$35,19,FALSE))</f>
        <v/>
      </c>
      <c r="AV96" s="426" t="str">
        <f>IF(AV94="","",VLOOKUP(AV94,'[1]シフト記号表（勤務時間帯）'!$C$6:$U$35,19,FALSE))</f>
        <v/>
      </c>
      <c r="AW96" s="426" t="str">
        <f>IF(AW94="","",VLOOKUP(AW94,'[1]シフト記号表（勤務時間帯）'!$C$6:$U$35,19,FALSE))</f>
        <v/>
      </c>
      <c r="AX96" s="695">
        <f>IF($BB$3="４週",SUM(S96:AT96),IF($BB$3="暦月",SUM(S96:AW96),""))</f>
        <v>0</v>
      </c>
      <c r="AY96" s="696"/>
      <c r="AZ96" s="697">
        <f>IF($BB$3="４週",AX96/4,IF($BB$3="暦月",②勤務形態一覧表!AX96/(②勤務形態一覧表!$BB$8/7),""))</f>
        <v>0</v>
      </c>
      <c r="BA96" s="698"/>
      <c r="BB96" s="760"/>
      <c r="BC96" s="723"/>
      <c r="BD96" s="723"/>
      <c r="BE96" s="723"/>
      <c r="BF96" s="724"/>
    </row>
    <row r="97" spans="2:58" ht="20.25" customHeight="1">
      <c r="B97" s="699">
        <f>B94+1</f>
        <v>26</v>
      </c>
      <c r="C97" s="749"/>
      <c r="D97" s="750"/>
      <c r="E97" s="751"/>
      <c r="F97" s="428"/>
      <c r="G97" s="709"/>
      <c r="H97" s="712"/>
      <c r="I97" s="713"/>
      <c r="J97" s="713"/>
      <c r="K97" s="714"/>
      <c r="L97" s="716"/>
      <c r="M97" s="717"/>
      <c r="N97" s="717"/>
      <c r="O97" s="718"/>
      <c r="P97" s="725" t="s">
        <v>1281</v>
      </c>
      <c r="Q97" s="726"/>
      <c r="R97" s="727"/>
      <c r="S97" s="417"/>
      <c r="T97" s="418"/>
      <c r="U97" s="418"/>
      <c r="V97" s="418"/>
      <c r="W97" s="418"/>
      <c r="X97" s="418"/>
      <c r="Y97" s="419"/>
      <c r="Z97" s="417"/>
      <c r="AA97" s="418"/>
      <c r="AB97" s="418"/>
      <c r="AC97" s="418"/>
      <c r="AD97" s="418"/>
      <c r="AE97" s="418"/>
      <c r="AF97" s="419"/>
      <c r="AG97" s="417"/>
      <c r="AH97" s="418"/>
      <c r="AI97" s="418"/>
      <c r="AJ97" s="418"/>
      <c r="AK97" s="418"/>
      <c r="AL97" s="418"/>
      <c r="AM97" s="419"/>
      <c r="AN97" s="417"/>
      <c r="AO97" s="418"/>
      <c r="AP97" s="418"/>
      <c r="AQ97" s="418"/>
      <c r="AR97" s="418"/>
      <c r="AS97" s="418"/>
      <c r="AT97" s="419"/>
      <c r="AU97" s="417"/>
      <c r="AV97" s="418"/>
      <c r="AW97" s="418"/>
      <c r="AX97" s="672"/>
      <c r="AY97" s="673"/>
      <c r="AZ97" s="674"/>
      <c r="BA97" s="675"/>
      <c r="BB97" s="758"/>
      <c r="BC97" s="717"/>
      <c r="BD97" s="717"/>
      <c r="BE97" s="717"/>
      <c r="BF97" s="718"/>
    </row>
    <row r="98" spans="2:58" ht="20.25" customHeight="1">
      <c r="B98" s="699"/>
      <c r="C98" s="752"/>
      <c r="D98" s="753"/>
      <c r="E98" s="754"/>
      <c r="F98" s="420"/>
      <c r="G98" s="710"/>
      <c r="H98" s="715"/>
      <c r="I98" s="713"/>
      <c r="J98" s="713"/>
      <c r="K98" s="714"/>
      <c r="L98" s="719"/>
      <c r="M98" s="720"/>
      <c r="N98" s="720"/>
      <c r="O98" s="721"/>
      <c r="P98" s="685" t="s">
        <v>1282</v>
      </c>
      <c r="Q98" s="686"/>
      <c r="R98" s="687"/>
      <c r="S98" s="421" t="str">
        <f>IF(S97="","",VLOOKUP(S97,'[1]シフト記号表（勤務時間帯）'!$C$6:$K$35,9,FALSE))</f>
        <v/>
      </c>
      <c r="T98" s="422" t="str">
        <f>IF(T97="","",VLOOKUP(T97,'[1]シフト記号表（勤務時間帯）'!$C$6:$K$35,9,FALSE))</f>
        <v/>
      </c>
      <c r="U98" s="422" t="str">
        <f>IF(U97="","",VLOOKUP(U97,'[1]シフト記号表（勤務時間帯）'!$C$6:$K$35,9,FALSE))</f>
        <v/>
      </c>
      <c r="V98" s="422" t="str">
        <f>IF(V97="","",VLOOKUP(V97,'[1]シフト記号表（勤務時間帯）'!$C$6:$K$35,9,FALSE))</f>
        <v/>
      </c>
      <c r="W98" s="422" t="str">
        <f>IF(W97="","",VLOOKUP(W97,'[1]シフト記号表（勤務時間帯）'!$C$6:$K$35,9,FALSE))</f>
        <v/>
      </c>
      <c r="X98" s="422" t="str">
        <f>IF(X97="","",VLOOKUP(X97,'[1]シフト記号表（勤務時間帯）'!$C$6:$K$35,9,FALSE))</f>
        <v/>
      </c>
      <c r="Y98" s="423" t="str">
        <f>IF(Y97="","",VLOOKUP(Y97,'[1]シフト記号表（勤務時間帯）'!$C$6:$K$35,9,FALSE))</f>
        <v/>
      </c>
      <c r="Z98" s="421" t="str">
        <f>IF(Z97="","",VLOOKUP(Z97,'[1]シフト記号表（勤務時間帯）'!$C$6:$K$35,9,FALSE))</f>
        <v/>
      </c>
      <c r="AA98" s="422" t="str">
        <f>IF(AA97="","",VLOOKUP(AA97,'[1]シフト記号表（勤務時間帯）'!$C$6:$K$35,9,FALSE))</f>
        <v/>
      </c>
      <c r="AB98" s="422" t="str">
        <f>IF(AB97="","",VLOOKUP(AB97,'[1]シフト記号表（勤務時間帯）'!$C$6:$K$35,9,FALSE))</f>
        <v/>
      </c>
      <c r="AC98" s="422" t="str">
        <f>IF(AC97="","",VLOOKUP(AC97,'[1]シフト記号表（勤務時間帯）'!$C$6:$K$35,9,FALSE))</f>
        <v/>
      </c>
      <c r="AD98" s="422" t="str">
        <f>IF(AD97="","",VLOOKUP(AD97,'[1]シフト記号表（勤務時間帯）'!$C$6:$K$35,9,FALSE))</f>
        <v/>
      </c>
      <c r="AE98" s="422" t="str">
        <f>IF(AE97="","",VLOOKUP(AE97,'[1]シフト記号表（勤務時間帯）'!$C$6:$K$35,9,FALSE))</f>
        <v/>
      </c>
      <c r="AF98" s="423" t="str">
        <f>IF(AF97="","",VLOOKUP(AF97,'[1]シフト記号表（勤務時間帯）'!$C$6:$K$35,9,FALSE))</f>
        <v/>
      </c>
      <c r="AG98" s="421" t="str">
        <f>IF(AG97="","",VLOOKUP(AG97,'[1]シフト記号表（勤務時間帯）'!$C$6:$K$35,9,FALSE))</f>
        <v/>
      </c>
      <c r="AH98" s="422" t="str">
        <f>IF(AH97="","",VLOOKUP(AH97,'[1]シフト記号表（勤務時間帯）'!$C$6:$K$35,9,FALSE))</f>
        <v/>
      </c>
      <c r="AI98" s="422" t="str">
        <f>IF(AI97="","",VLOOKUP(AI97,'[1]シフト記号表（勤務時間帯）'!$C$6:$K$35,9,FALSE))</f>
        <v/>
      </c>
      <c r="AJ98" s="422" t="str">
        <f>IF(AJ97="","",VLOOKUP(AJ97,'[1]シフト記号表（勤務時間帯）'!$C$6:$K$35,9,FALSE))</f>
        <v/>
      </c>
      <c r="AK98" s="422" t="str">
        <f>IF(AK97="","",VLOOKUP(AK97,'[1]シフト記号表（勤務時間帯）'!$C$6:$K$35,9,FALSE))</f>
        <v/>
      </c>
      <c r="AL98" s="422" t="str">
        <f>IF(AL97="","",VLOOKUP(AL97,'[1]シフト記号表（勤務時間帯）'!$C$6:$K$35,9,FALSE))</f>
        <v/>
      </c>
      <c r="AM98" s="423" t="str">
        <f>IF(AM97="","",VLOOKUP(AM97,'[1]シフト記号表（勤務時間帯）'!$C$6:$K$35,9,FALSE))</f>
        <v/>
      </c>
      <c r="AN98" s="421" t="str">
        <f>IF(AN97="","",VLOOKUP(AN97,'[1]シフト記号表（勤務時間帯）'!$C$6:$K$35,9,FALSE))</f>
        <v/>
      </c>
      <c r="AO98" s="422" t="str">
        <f>IF(AO97="","",VLOOKUP(AO97,'[1]シフト記号表（勤務時間帯）'!$C$6:$K$35,9,FALSE))</f>
        <v/>
      </c>
      <c r="AP98" s="422" t="str">
        <f>IF(AP97="","",VLOOKUP(AP97,'[1]シフト記号表（勤務時間帯）'!$C$6:$K$35,9,FALSE))</f>
        <v/>
      </c>
      <c r="AQ98" s="422" t="str">
        <f>IF(AQ97="","",VLOOKUP(AQ97,'[1]シフト記号表（勤務時間帯）'!$C$6:$K$35,9,FALSE))</f>
        <v/>
      </c>
      <c r="AR98" s="422" t="str">
        <f>IF(AR97="","",VLOOKUP(AR97,'[1]シフト記号表（勤務時間帯）'!$C$6:$K$35,9,FALSE))</f>
        <v/>
      </c>
      <c r="AS98" s="422" t="str">
        <f>IF(AS97="","",VLOOKUP(AS97,'[1]シフト記号表（勤務時間帯）'!$C$6:$K$35,9,FALSE))</f>
        <v/>
      </c>
      <c r="AT98" s="423" t="str">
        <f>IF(AT97="","",VLOOKUP(AT97,'[1]シフト記号表（勤務時間帯）'!$C$6:$K$35,9,FALSE))</f>
        <v/>
      </c>
      <c r="AU98" s="421" t="str">
        <f>IF(AU97="","",VLOOKUP(AU97,'[1]シフト記号表（勤務時間帯）'!$C$6:$K$35,9,FALSE))</f>
        <v/>
      </c>
      <c r="AV98" s="422" t="str">
        <f>IF(AV97="","",VLOOKUP(AV97,'[1]シフト記号表（勤務時間帯）'!$C$6:$K$35,9,FALSE))</f>
        <v/>
      </c>
      <c r="AW98" s="422" t="str">
        <f>IF(AW97="","",VLOOKUP(AW97,'[1]シフト記号表（勤務時間帯）'!$C$6:$K$35,9,FALSE))</f>
        <v/>
      </c>
      <c r="AX98" s="688">
        <f>IF($BB$3="４週",SUM(S98:AT98),IF($BB$3="暦月",SUM(S98:AW98),""))</f>
        <v>0</v>
      </c>
      <c r="AY98" s="689"/>
      <c r="AZ98" s="690">
        <f>IF($BB$3="４週",AX98/4,IF($BB$3="暦月",②勤務形態一覧表!AX98/(②勤務形態一覧表!$BB$8/7),""))</f>
        <v>0</v>
      </c>
      <c r="BA98" s="691"/>
      <c r="BB98" s="759"/>
      <c r="BC98" s="720"/>
      <c r="BD98" s="720"/>
      <c r="BE98" s="720"/>
      <c r="BF98" s="721"/>
    </row>
    <row r="99" spans="2:58" ht="20.25" customHeight="1">
      <c r="B99" s="699"/>
      <c r="C99" s="755"/>
      <c r="D99" s="756"/>
      <c r="E99" s="757"/>
      <c r="F99" s="429">
        <f>C97</f>
        <v>0</v>
      </c>
      <c r="G99" s="711"/>
      <c r="H99" s="715"/>
      <c r="I99" s="713"/>
      <c r="J99" s="713"/>
      <c r="K99" s="714"/>
      <c r="L99" s="722"/>
      <c r="M99" s="723"/>
      <c r="N99" s="723"/>
      <c r="O99" s="724"/>
      <c r="P99" s="692" t="s">
        <v>1283</v>
      </c>
      <c r="Q99" s="693"/>
      <c r="R99" s="694"/>
      <c r="S99" s="425" t="str">
        <f>IF(S97="","",VLOOKUP(S97,'[1]シフト記号表（勤務時間帯）'!$C$6:$U$35,19,FALSE))</f>
        <v/>
      </c>
      <c r="T99" s="426" t="str">
        <f>IF(T97="","",VLOOKUP(T97,'[1]シフト記号表（勤務時間帯）'!$C$6:$U$35,19,FALSE))</f>
        <v/>
      </c>
      <c r="U99" s="426" t="str">
        <f>IF(U97="","",VLOOKUP(U97,'[1]シフト記号表（勤務時間帯）'!$C$6:$U$35,19,FALSE))</f>
        <v/>
      </c>
      <c r="V99" s="426" t="str">
        <f>IF(V97="","",VLOOKUP(V97,'[1]シフト記号表（勤務時間帯）'!$C$6:$U$35,19,FALSE))</f>
        <v/>
      </c>
      <c r="W99" s="426" t="str">
        <f>IF(W97="","",VLOOKUP(W97,'[1]シフト記号表（勤務時間帯）'!$C$6:$U$35,19,FALSE))</f>
        <v/>
      </c>
      <c r="X99" s="426" t="str">
        <f>IF(X97="","",VLOOKUP(X97,'[1]シフト記号表（勤務時間帯）'!$C$6:$U$35,19,FALSE))</f>
        <v/>
      </c>
      <c r="Y99" s="427" t="str">
        <f>IF(Y97="","",VLOOKUP(Y97,'[1]シフト記号表（勤務時間帯）'!$C$6:$U$35,19,FALSE))</f>
        <v/>
      </c>
      <c r="Z99" s="425" t="str">
        <f>IF(Z97="","",VLOOKUP(Z97,'[1]シフト記号表（勤務時間帯）'!$C$6:$U$35,19,FALSE))</f>
        <v/>
      </c>
      <c r="AA99" s="426" t="str">
        <f>IF(AA97="","",VLOOKUP(AA97,'[1]シフト記号表（勤務時間帯）'!$C$6:$U$35,19,FALSE))</f>
        <v/>
      </c>
      <c r="AB99" s="426" t="str">
        <f>IF(AB97="","",VLOOKUP(AB97,'[1]シフト記号表（勤務時間帯）'!$C$6:$U$35,19,FALSE))</f>
        <v/>
      </c>
      <c r="AC99" s="426" t="str">
        <f>IF(AC97="","",VLOOKUP(AC97,'[1]シフト記号表（勤務時間帯）'!$C$6:$U$35,19,FALSE))</f>
        <v/>
      </c>
      <c r="AD99" s="426" t="str">
        <f>IF(AD97="","",VLOOKUP(AD97,'[1]シフト記号表（勤務時間帯）'!$C$6:$U$35,19,FALSE))</f>
        <v/>
      </c>
      <c r="AE99" s="426" t="str">
        <f>IF(AE97="","",VLOOKUP(AE97,'[1]シフト記号表（勤務時間帯）'!$C$6:$U$35,19,FALSE))</f>
        <v/>
      </c>
      <c r="AF99" s="427" t="str">
        <f>IF(AF97="","",VLOOKUP(AF97,'[1]シフト記号表（勤務時間帯）'!$C$6:$U$35,19,FALSE))</f>
        <v/>
      </c>
      <c r="AG99" s="425" t="str">
        <f>IF(AG97="","",VLOOKUP(AG97,'[1]シフト記号表（勤務時間帯）'!$C$6:$U$35,19,FALSE))</f>
        <v/>
      </c>
      <c r="AH99" s="426" t="str">
        <f>IF(AH97="","",VLOOKUP(AH97,'[1]シフト記号表（勤務時間帯）'!$C$6:$U$35,19,FALSE))</f>
        <v/>
      </c>
      <c r="AI99" s="426" t="str">
        <f>IF(AI97="","",VLOOKUP(AI97,'[1]シフト記号表（勤務時間帯）'!$C$6:$U$35,19,FALSE))</f>
        <v/>
      </c>
      <c r="AJ99" s="426" t="str">
        <f>IF(AJ97="","",VLOOKUP(AJ97,'[1]シフト記号表（勤務時間帯）'!$C$6:$U$35,19,FALSE))</f>
        <v/>
      </c>
      <c r="AK99" s="426" t="str">
        <f>IF(AK97="","",VLOOKUP(AK97,'[1]シフト記号表（勤務時間帯）'!$C$6:$U$35,19,FALSE))</f>
        <v/>
      </c>
      <c r="AL99" s="426" t="str">
        <f>IF(AL97="","",VLOOKUP(AL97,'[1]シフト記号表（勤務時間帯）'!$C$6:$U$35,19,FALSE))</f>
        <v/>
      </c>
      <c r="AM99" s="427" t="str">
        <f>IF(AM97="","",VLOOKUP(AM97,'[1]シフト記号表（勤務時間帯）'!$C$6:$U$35,19,FALSE))</f>
        <v/>
      </c>
      <c r="AN99" s="425" t="str">
        <f>IF(AN97="","",VLOOKUP(AN97,'[1]シフト記号表（勤務時間帯）'!$C$6:$U$35,19,FALSE))</f>
        <v/>
      </c>
      <c r="AO99" s="426" t="str">
        <f>IF(AO97="","",VLOOKUP(AO97,'[1]シフト記号表（勤務時間帯）'!$C$6:$U$35,19,FALSE))</f>
        <v/>
      </c>
      <c r="AP99" s="426" t="str">
        <f>IF(AP97="","",VLOOKUP(AP97,'[1]シフト記号表（勤務時間帯）'!$C$6:$U$35,19,FALSE))</f>
        <v/>
      </c>
      <c r="AQ99" s="426" t="str">
        <f>IF(AQ97="","",VLOOKUP(AQ97,'[1]シフト記号表（勤務時間帯）'!$C$6:$U$35,19,FALSE))</f>
        <v/>
      </c>
      <c r="AR99" s="426" t="str">
        <f>IF(AR97="","",VLOOKUP(AR97,'[1]シフト記号表（勤務時間帯）'!$C$6:$U$35,19,FALSE))</f>
        <v/>
      </c>
      <c r="AS99" s="426" t="str">
        <f>IF(AS97="","",VLOOKUP(AS97,'[1]シフト記号表（勤務時間帯）'!$C$6:$U$35,19,FALSE))</f>
        <v/>
      </c>
      <c r="AT99" s="427" t="str">
        <f>IF(AT97="","",VLOOKUP(AT97,'[1]シフト記号表（勤務時間帯）'!$C$6:$U$35,19,FALSE))</f>
        <v/>
      </c>
      <c r="AU99" s="425" t="str">
        <f>IF(AU97="","",VLOOKUP(AU97,'[1]シフト記号表（勤務時間帯）'!$C$6:$U$35,19,FALSE))</f>
        <v/>
      </c>
      <c r="AV99" s="426" t="str">
        <f>IF(AV97="","",VLOOKUP(AV97,'[1]シフト記号表（勤務時間帯）'!$C$6:$U$35,19,FALSE))</f>
        <v/>
      </c>
      <c r="AW99" s="426" t="str">
        <f>IF(AW97="","",VLOOKUP(AW97,'[1]シフト記号表（勤務時間帯）'!$C$6:$U$35,19,FALSE))</f>
        <v/>
      </c>
      <c r="AX99" s="695">
        <f>IF($BB$3="４週",SUM(S99:AT99),IF($BB$3="暦月",SUM(S99:AW99),""))</f>
        <v>0</v>
      </c>
      <c r="AY99" s="696"/>
      <c r="AZ99" s="697">
        <f>IF($BB$3="４週",AX99/4,IF($BB$3="暦月",②勤務形態一覧表!AX99/(②勤務形態一覧表!$BB$8/7),""))</f>
        <v>0</v>
      </c>
      <c r="BA99" s="698"/>
      <c r="BB99" s="760"/>
      <c r="BC99" s="723"/>
      <c r="BD99" s="723"/>
      <c r="BE99" s="723"/>
      <c r="BF99" s="724"/>
    </row>
    <row r="100" spans="2:58" ht="20.25" customHeight="1">
      <c r="B100" s="699">
        <f>B97+1</f>
        <v>27</v>
      </c>
      <c r="C100" s="749"/>
      <c r="D100" s="750"/>
      <c r="E100" s="751"/>
      <c r="F100" s="428"/>
      <c r="G100" s="709"/>
      <c r="H100" s="712"/>
      <c r="I100" s="713"/>
      <c r="J100" s="713"/>
      <c r="K100" s="714"/>
      <c r="L100" s="716"/>
      <c r="M100" s="717"/>
      <c r="N100" s="717"/>
      <c r="O100" s="718"/>
      <c r="P100" s="725" t="s">
        <v>1281</v>
      </c>
      <c r="Q100" s="726"/>
      <c r="R100" s="727"/>
      <c r="S100" s="417"/>
      <c r="T100" s="418"/>
      <c r="U100" s="418"/>
      <c r="V100" s="418"/>
      <c r="W100" s="418"/>
      <c r="X100" s="418"/>
      <c r="Y100" s="419"/>
      <c r="Z100" s="417"/>
      <c r="AA100" s="418"/>
      <c r="AB100" s="418"/>
      <c r="AC100" s="418"/>
      <c r="AD100" s="418"/>
      <c r="AE100" s="418"/>
      <c r="AF100" s="419"/>
      <c r="AG100" s="417"/>
      <c r="AH100" s="418"/>
      <c r="AI100" s="418"/>
      <c r="AJ100" s="418"/>
      <c r="AK100" s="418"/>
      <c r="AL100" s="418"/>
      <c r="AM100" s="419"/>
      <c r="AN100" s="417"/>
      <c r="AO100" s="418"/>
      <c r="AP100" s="418"/>
      <c r="AQ100" s="418"/>
      <c r="AR100" s="418"/>
      <c r="AS100" s="418"/>
      <c r="AT100" s="419"/>
      <c r="AU100" s="417"/>
      <c r="AV100" s="418"/>
      <c r="AW100" s="418"/>
      <c r="AX100" s="672"/>
      <c r="AY100" s="673"/>
      <c r="AZ100" s="674"/>
      <c r="BA100" s="675"/>
      <c r="BB100" s="758"/>
      <c r="BC100" s="717"/>
      <c r="BD100" s="717"/>
      <c r="BE100" s="717"/>
      <c r="BF100" s="718"/>
    </row>
    <row r="101" spans="2:58" ht="20.25" customHeight="1">
      <c r="B101" s="699"/>
      <c r="C101" s="752"/>
      <c r="D101" s="753"/>
      <c r="E101" s="754"/>
      <c r="F101" s="420"/>
      <c r="G101" s="710"/>
      <c r="H101" s="715"/>
      <c r="I101" s="713"/>
      <c r="J101" s="713"/>
      <c r="K101" s="714"/>
      <c r="L101" s="719"/>
      <c r="M101" s="720"/>
      <c r="N101" s="720"/>
      <c r="O101" s="721"/>
      <c r="P101" s="685" t="s">
        <v>1282</v>
      </c>
      <c r="Q101" s="686"/>
      <c r="R101" s="687"/>
      <c r="S101" s="421" t="str">
        <f>IF(S100="","",VLOOKUP(S100,'[1]シフト記号表（勤務時間帯）'!$C$6:$K$35,9,FALSE))</f>
        <v/>
      </c>
      <c r="T101" s="422" t="str">
        <f>IF(T100="","",VLOOKUP(T100,'[1]シフト記号表（勤務時間帯）'!$C$6:$K$35,9,FALSE))</f>
        <v/>
      </c>
      <c r="U101" s="422" t="str">
        <f>IF(U100="","",VLOOKUP(U100,'[1]シフト記号表（勤務時間帯）'!$C$6:$K$35,9,FALSE))</f>
        <v/>
      </c>
      <c r="V101" s="422" t="str">
        <f>IF(V100="","",VLOOKUP(V100,'[1]シフト記号表（勤務時間帯）'!$C$6:$K$35,9,FALSE))</f>
        <v/>
      </c>
      <c r="W101" s="422" t="str">
        <f>IF(W100="","",VLOOKUP(W100,'[1]シフト記号表（勤務時間帯）'!$C$6:$K$35,9,FALSE))</f>
        <v/>
      </c>
      <c r="X101" s="422" t="str">
        <f>IF(X100="","",VLOOKUP(X100,'[1]シフト記号表（勤務時間帯）'!$C$6:$K$35,9,FALSE))</f>
        <v/>
      </c>
      <c r="Y101" s="423" t="str">
        <f>IF(Y100="","",VLOOKUP(Y100,'[1]シフト記号表（勤務時間帯）'!$C$6:$K$35,9,FALSE))</f>
        <v/>
      </c>
      <c r="Z101" s="421" t="str">
        <f>IF(Z100="","",VLOOKUP(Z100,'[1]シフト記号表（勤務時間帯）'!$C$6:$K$35,9,FALSE))</f>
        <v/>
      </c>
      <c r="AA101" s="422" t="str">
        <f>IF(AA100="","",VLOOKUP(AA100,'[1]シフト記号表（勤務時間帯）'!$C$6:$K$35,9,FALSE))</f>
        <v/>
      </c>
      <c r="AB101" s="422" t="str">
        <f>IF(AB100="","",VLOOKUP(AB100,'[1]シフト記号表（勤務時間帯）'!$C$6:$K$35,9,FALSE))</f>
        <v/>
      </c>
      <c r="AC101" s="422" t="str">
        <f>IF(AC100="","",VLOOKUP(AC100,'[1]シフト記号表（勤務時間帯）'!$C$6:$K$35,9,FALSE))</f>
        <v/>
      </c>
      <c r="AD101" s="422" t="str">
        <f>IF(AD100="","",VLOOKUP(AD100,'[1]シフト記号表（勤務時間帯）'!$C$6:$K$35,9,FALSE))</f>
        <v/>
      </c>
      <c r="AE101" s="422" t="str">
        <f>IF(AE100="","",VLOOKUP(AE100,'[1]シフト記号表（勤務時間帯）'!$C$6:$K$35,9,FALSE))</f>
        <v/>
      </c>
      <c r="AF101" s="423" t="str">
        <f>IF(AF100="","",VLOOKUP(AF100,'[1]シフト記号表（勤務時間帯）'!$C$6:$K$35,9,FALSE))</f>
        <v/>
      </c>
      <c r="AG101" s="421" t="str">
        <f>IF(AG100="","",VLOOKUP(AG100,'[1]シフト記号表（勤務時間帯）'!$C$6:$K$35,9,FALSE))</f>
        <v/>
      </c>
      <c r="AH101" s="422" t="str">
        <f>IF(AH100="","",VLOOKUP(AH100,'[1]シフト記号表（勤務時間帯）'!$C$6:$K$35,9,FALSE))</f>
        <v/>
      </c>
      <c r="AI101" s="422" t="str">
        <f>IF(AI100="","",VLOOKUP(AI100,'[1]シフト記号表（勤務時間帯）'!$C$6:$K$35,9,FALSE))</f>
        <v/>
      </c>
      <c r="AJ101" s="422" t="str">
        <f>IF(AJ100="","",VLOOKUP(AJ100,'[1]シフト記号表（勤務時間帯）'!$C$6:$K$35,9,FALSE))</f>
        <v/>
      </c>
      <c r="AK101" s="422" t="str">
        <f>IF(AK100="","",VLOOKUP(AK100,'[1]シフト記号表（勤務時間帯）'!$C$6:$K$35,9,FALSE))</f>
        <v/>
      </c>
      <c r="AL101" s="422" t="str">
        <f>IF(AL100="","",VLOOKUP(AL100,'[1]シフト記号表（勤務時間帯）'!$C$6:$K$35,9,FALSE))</f>
        <v/>
      </c>
      <c r="AM101" s="423" t="str">
        <f>IF(AM100="","",VLOOKUP(AM100,'[1]シフト記号表（勤務時間帯）'!$C$6:$K$35,9,FALSE))</f>
        <v/>
      </c>
      <c r="AN101" s="421" t="str">
        <f>IF(AN100="","",VLOOKUP(AN100,'[1]シフト記号表（勤務時間帯）'!$C$6:$K$35,9,FALSE))</f>
        <v/>
      </c>
      <c r="AO101" s="422" t="str">
        <f>IF(AO100="","",VLOOKUP(AO100,'[1]シフト記号表（勤務時間帯）'!$C$6:$K$35,9,FALSE))</f>
        <v/>
      </c>
      <c r="AP101" s="422" t="str">
        <f>IF(AP100="","",VLOOKUP(AP100,'[1]シフト記号表（勤務時間帯）'!$C$6:$K$35,9,FALSE))</f>
        <v/>
      </c>
      <c r="AQ101" s="422" t="str">
        <f>IF(AQ100="","",VLOOKUP(AQ100,'[1]シフト記号表（勤務時間帯）'!$C$6:$K$35,9,FALSE))</f>
        <v/>
      </c>
      <c r="AR101" s="422" t="str">
        <f>IF(AR100="","",VLOOKUP(AR100,'[1]シフト記号表（勤務時間帯）'!$C$6:$K$35,9,FALSE))</f>
        <v/>
      </c>
      <c r="AS101" s="422" t="str">
        <f>IF(AS100="","",VLOOKUP(AS100,'[1]シフト記号表（勤務時間帯）'!$C$6:$K$35,9,FALSE))</f>
        <v/>
      </c>
      <c r="AT101" s="423" t="str">
        <f>IF(AT100="","",VLOOKUP(AT100,'[1]シフト記号表（勤務時間帯）'!$C$6:$K$35,9,FALSE))</f>
        <v/>
      </c>
      <c r="AU101" s="421" t="str">
        <f>IF(AU100="","",VLOOKUP(AU100,'[1]シフト記号表（勤務時間帯）'!$C$6:$K$35,9,FALSE))</f>
        <v/>
      </c>
      <c r="AV101" s="422" t="str">
        <f>IF(AV100="","",VLOOKUP(AV100,'[1]シフト記号表（勤務時間帯）'!$C$6:$K$35,9,FALSE))</f>
        <v/>
      </c>
      <c r="AW101" s="422" t="str">
        <f>IF(AW100="","",VLOOKUP(AW100,'[1]シフト記号表（勤務時間帯）'!$C$6:$K$35,9,FALSE))</f>
        <v/>
      </c>
      <c r="AX101" s="688">
        <f>IF($BB$3="４週",SUM(S101:AT101),IF($BB$3="暦月",SUM(S101:AW101),""))</f>
        <v>0</v>
      </c>
      <c r="AY101" s="689"/>
      <c r="AZ101" s="690">
        <f>IF($BB$3="４週",AX101/4,IF($BB$3="暦月",②勤務形態一覧表!AX101/(②勤務形態一覧表!$BB$8/7),""))</f>
        <v>0</v>
      </c>
      <c r="BA101" s="691"/>
      <c r="BB101" s="759"/>
      <c r="BC101" s="720"/>
      <c r="BD101" s="720"/>
      <c r="BE101" s="720"/>
      <c r="BF101" s="721"/>
    </row>
    <row r="102" spans="2:58" ht="20.25" customHeight="1">
      <c r="B102" s="699"/>
      <c r="C102" s="755"/>
      <c r="D102" s="756"/>
      <c r="E102" s="757"/>
      <c r="F102" s="429">
        <f>C100</f>
        <v>0</v>
      </c>
      <c r="G102" s="711"/>
      <c r="H102" s="715"/>
      <c r="I102" s="713"/>
      <c r="J102" s="713"/>
      <c r="K102" s="714"/>
      <c r="L102" s="722"/>
      <c r="M102" s="723"/>
      <c r="N102" s="723"/>
      <c r="O102" s="724"/>
      <c r="P102" s="692" t="s">
        <v>1283</v>
      </c>
      <c r="Q102" s="693"/>
      <c r="R102" s="694"/>
      <c r="S102" s="425" t="str">
        <f>IF(S100="","",VLOOKUP(S100,'[1]シフト記号表（勤務時間帯）'!$C$6:$U$35,19,FALSE))</f>
        <v/>
      </c>
      <c r="T102" s="426" t="str">
        <f>IF(T100="","",VLOOKUP(T100,'[1]シフト記号表（勤務時間帯）'!$C$6:$U$35,19,FALSE))</f>
        <v/>
      </c>
      <c r="U102" s="426" t="str">
        <f>IF(U100="","",VLOOKUP(U100,'[1]シフト記号表（勤務時間帯）'!$C$6:$U$35,19,FALSE))</f>
        <v/>
      </c>
      <c r="V102" s="426" t="str">
        <f>IF(V100="","",VLOOKUP(V100,'[1]シフト記号表（勤務時間帯）'!$C$6:$U$35,19,FALSE))</f>
        <v/>
      </c>
      <c r="W102" s="426" t="str">
        <f>IF(W100="","",VLOOKUP(W100,'[1]シフト記号表（勤務時間帯）'!$C$6:$U$35,19,FALSE))</f>
        <v/>
      </c>
      <c r="X102" s="426" t="str">
        <f>IF(X100="","",VLOOKUP(X100,'[1]シフト記号表（勤務時間帯）'!$C$6:$U$35,19,FALSE))</f>
        <v/>
      </c>
      <c r="Y102" s="427" t="str">
        <f>IF(Y100="","",VLOOKUP(Y100,'[1]シフト記号表（勤務時間帯）'!$C$6:$U$35,19,FALSE))</f>
        <v/>
      </c>
      <c r="Z102" s="425" t="str">
        <f>IF(Z100="","",VLOOKUP(Z100,'[1]シフト記号表（勤務時間帯）'!$C$6:$U$35,19,FALSE))</f>
        <v/>
      </c>
      <c r="AA102" s="426" t="str">
        <f>IF(AA100="","",VLOOKUP(AA100,'[1]シフト記号表（勤務時間帯）'!$C$6:$U$35,19,FALSE))</f>
        <v/>
      </c>
      <c r="AB102" s="426" t="str">
        <f>IF(AB100="","",VLOOKUP(AB100,'[1]シフト記号表（勤務時間帯）'!$C$6:$U$35,19,FALSE))</f>
        <v/>
      </c>
      <c r="AC102" s="426" t="str">
        <f>IF(AC100="","",VLOOKUP(AC100,'[1]シフト記号表（勤務時間帯）'!$C$6:$U$35,19,FALSE))</f>
        <v/>
      </c>
      <c r="AD102" s="426" t="str">
        <f>IF(AD100="","",VLOOKUP(AD100,'[1]シフト記号表（勤務時間帯）'!$C$6:$U$35,19,FALSE))</f>
        <v/>
      </c>
      <c r="AE102" s="426" t="str">
        <f>IF(AE100="","",VLOOKUP(AE100,'[1]シフト記号表（勤務時間帯）'!$C$6:$U$35,19,FALSE))</f>
        <v/>
      </c>
      <c r="AF102" s="427" t="str">
        <f>IF(AF100="","",VLOOKUP(AF100,'[1]シフト記号表（勤務時間帯）'!$C$6:$U$35,19,FALSE))</f>
        <v/>
      </c>
      <c r="AG102" s="425" t="str">
        <f>IF(AG100="","",VLOOKUP(AG100,'[1]シフト記号表（勤務時間帯）'!$C$6:$U$35,19,FALSE))</f>
        <v/>
      </c>
      <c r="AH102" s="426" t="str">
        <f>IF(AH100="","",VLOOKUP(AH100,'[1]シフト記号表（勤務時間帯）'!$C$6:$U$35,19,FALSE))</f>
        <v/>
      </c>
      <c r="AI102" s="426" t="str">
        <f>IF(AI100="","",VLOOKUP(AI100,'[1]シフト記号表（勤務時間帯）'!$C$6:$U$35,19,FALSE))</f>
        <v/>
      </c>
      <c r="AJ102" s="426" t="str">
        <f>IF(AJ100="","",VLOOKUP(AJ100,'[1]シフト記号表（勤務時間帯）'!$C$6:$U$35,19,FALSE))</f>
        <v/>
      </c>
      <c r="AK102" s="426" t="str">
        <f>IF(AK100="","",VLOOKUP(AK100,'[1]シフト記号表（勤務時間帯）'!$C$6:$U$35,19,FALSE))</f>
        <v/>
      </c>
      <c r="AL102" s="426" t="str">
        <f>IF(AL100="","",VLOOKUP(AL100,'[1]シフト記号表（勤務時間帯）'!$C$6:$U$35,19,FALSE))</f>
        <v/>
      </c>
      <c r="AM102" s="427" t="str">
        <f>IF(AM100="","",VLOOKUP(AM100,'[1]シフト記号表（勤務時間帯）'!$C$6:$U$35,19,FALSE))</f>
        <v/>
      </c>
      <c r="AN102" s="425" t="str">
        <f>IF(AN100="","",VLOOKUP(AN100,'[1]シフト記号表（勤務時間帯）'!$C$6:$U$35,19,FALSE))</f>
        <v/>
      </c>
      <c r="AO102" s="426" t="str">
        <f>IF(AO100="","",VLOOKUP(AO100,'[1]シフト記号表（勤務時間帯）'!$C$6:$U$35,19,FALSE))</f>
        <v/>
      </c>
      <c r="AP102" s="426" t="str">
        <f>IF(AP100="","",VLOOKUP(AP100,'[1]シフト記号表（勤務時間帯）'!$C$6:$U$35,19,FALSE))</f>
        <v/>
      </c>
      <c r="AQ102" s="426" t="str">
        <f>IF(AQ100="","",VLOOKUP(AQ100,'[1]シフト記号表（勤務時間帯）'!$C$6:$U$35,19,FALSE))</f>
        <v/>
      </c>
      <c r="AR102" s="426" t="str">
        <f>IF(AR100="","",VLOOKUP(AR100,'[1]シフト記号表（勤務時間帯）'!$C$6:$U$35,19,FALSE))</f>
        <v/>
      </c>
      <c r="AS102" s="426" t="str">
        <f>IF(AS100="","",VLOOKUP(AS100,'[1]シフト記号表（勤務時間帯）'!$C$6:$U$35,19,FALSE))</f>
        <v/>
      </c>
      <c r="AT102" s="427" t="str">
        <f>IF(AT100="","",VLOOKUP(AT100,'[1]シフト記号表（勤務時間帯）'!$C$6:$U$35,19,FALSE))</f>
        <v/>
      </c>
      <c r="AU102" s="425" t="str">
        <f>IF(AU100="","",VLOOKUP(AU100,'[1]シフト記号表（勤務時間帯）'!$C$6:$U$35,19,FALSE))</f>
        <v/>
      </c>
      <c r="AV102" s="426" t="str">
        <f>IF(AV100="","",VLOOKUP(AV100,'[1]シフト記号表（勤務時間帯）'!$C$6:$U$35,19,FALSE))</f>
        <v/>
      </c>
      <c r="AW102" s="426" t="str">
        <f>IF(AW100="","",VLOOKUP(AW100,'[1]シフト記号表（勤務時間帯）'!$C$6:$U$35,19,FALSE))</f>
        <v/>
      </c>
      <c r="AX102" s="695">
        <f>IF($BB$3="４週",SUM(S102:AT102),IF($BB$3="暦月",SUM(S102:AW102),""))</f>
        <v>0</v>
      </c>
      <c r="AY102" s="696"/>
      <c r="AZ102" s="697">
        <f>IF($BB$3="４週",AX102/4,IF($BB$3="暦月",②勤務形態一覧表!AX102/(②勤務形態一覧表!$BB$8/7),""))</f>
        <v>0</v>
      </c>
      <c r="BA102" s="698"/>
      <c r="BB102" s="760"/>
      <c r="BC102" s="723"/>
      <c r="BD102" s="723"/>
      <c r="BE102" s="723"/>
      <c r="BF102" s="724"/>
    </row>
    <row r="103" spans="2:58" ht="20.25" customHeight="1">
      <c r="B103" s="699">
        <f>B100+1</f>
        <v>28</v>
      </c>
      <c r="C103" s="749"/>
      <c r="D103" s="750"/>
      <c r="E103" s="751"/>
      <c r="F103" s="428"/>
      <c r="G103" s="709"/>
      <c r="H103" s="712"/>
      <c r="I103" s="713"/>
      <c r="J103" s="713"/>
      <c r="K103" s="714"/>
      <c r="L103" s="716"/>
      <c r="M103" s="717"/>
      <c r="N103" s="717"/>
      <c r="O103" s="718"/>
      <c r="P103" s="725" t="s">
        <v>1281</v>
      </c>
      <c r="Q103" s="726"/>
      <c r="R103" s="727"/>
      <c r="S103" s="417"/>
      <c r="T103" s="418"/>
      <c r="U103" s="418"/>
      <c r="V103" s="418"/>
      <c r="W103" s="418"/>
      <c r="X103" s="418"/>
      <c r="Y103" s="419"/>
      <c r="Z103" s="417"/>
      <c r="AA103" s="418"/>
      <c r="AB103" s="418"/>
      <c r="AC103" s="418"/>
      <c r="AD103" s="418"/>
      <c r="AE103" s="418"/>
      <c r="AF103" s="419"/>
      <c r="AG103" s="417"/>
      <c r="AH103" s="418"/>
      <c r="AI103" s="418"/>
      <c r="AJ103" s="418"/>
      <c r="AK103" s="418"/>
      <c r="AL103" s="418"/>
      <c r="AM103" s="419"/>
      <c r="AN103" s="417"/>
      <c r="AO103" s="418"/>
      <c r="AP103" s="418"/>
      <c r="AQ103" s="418"/>
      <c r="AR103" s="418"/>
      <c r="AS103" s="418"/>
      <c r="AT103" s="419"/>
      <c r="AU103" s="417"/>
      <c r="AV103" s="418"/>
      <c r="AW103" s="418"/>
      <c r="AX103" s="672"/>
      <c r="AY103" s="673"/>
      <c r="AZ103" s="674"/>
      <c r="BA103" s="675"/>
      <c r="BB103" s="758"/>
      <c r="BC103" s="717"/>
      <c r="BD103" s="717"/>
      <c r="BE103" s="717"/>
      <c r="BF103" s="718"/>
    </row>
    <row r="104" spans="2:58" ht="20.25" customHeight="1">
      <c r="B104" s="699"/>
      <c r="C104" s="752"/>
      <c r="D104" s="753"/>
      <c r="E104" s="754"/>
      <c r="F104" s="420"/>
      <c r="G104" s="710"/>
      <c r="H104" s="715"/>
      <c r="I104" s="713"/>
      <c r="J104" s="713"/>
      <c r="K104" s="714"/>
      <c r="L104" s="719"/>
      <c r="M104" s="720"/>
      <c r="N104" s="720"/>
      <c r="O104" s="721"/>
      <c r="P104" s="685" t="s">
        <v>1282</v>
      </c>
      <c r="Q104" s="686"/>
      <c r="R104" s="687"/>
      <c r="S104" s="421" t="str">
        <f>IF(S103="","",VLOOKUP(S103,'[1]シフト記号表（勤務時間帯）'!$C$6:$K$35,9,FALSE))</f>
        <v/>
      </c>
      <c r="T104" s="422" t="str">
        <f>IF(T103="","",VLOOKUP(T103,'[1]シフト記号表（勤務時間帯）'!$C$6:$K$35,9,FALSE))</f>
        <v/>
      </c>
      <c r="U104" s="422" t="str">
        <f>IF(U103="","",VLOOKUP(U103,'[1]シフト記号表（勤務時間帯）'!$C$6:$K$35,9,FALSE))</f>
        <v/>
      </c>
      <c r="V104" s="422" t="str">
        <f>IF(V103="","",VLOOKUP(V103,'[1]シフト記号表（勤務時間帯）'!$C$6:$K$35,9,FALSE))</f>
        <v/>
      </c>
      <c r="W104" s="422" t="str">
        <f>IF(W103="","",VLOOKUP(W103,'[1]シフト記号表（勤務時間帯）'!$C$6:$K$35,9,FALSE))</f>
        <v/>
      </c>
      <c r="X104" s="422" t="str">
        <f>IF(X103="","",VLOOKUP(X103,'[1]シフト記号表（勤務時間帯）'!$C$6:$K$35,9,FALSE))</f>
        <v/>
      </c>
      <c r="Y104" s="423" t="str">
        <f>IF(Y103="","",VLOOKUP(Y103,'[1]シフト記号表（勤務時間帯）'!$C$6:$K$35,9,FALSE))</f>
        <v/>
      </c>
      <c r="Z104" s="421" t="str">
        <f>IF(Z103="","",VLOOKUP(Z103,'[1]シフト記号表（勤務時間帯）'!$C$6:$K$35,9,FALSE))</f>
        <v/>
      </c>
      <c r="AA104" s="422" t="str">
        <f>IF(AA103="","",VLOOKUP(AA103,'[1]シフト記号表（勤務時間帯）'!$C$6:$K$35,9,FALSE))</f>
        <v/>
      </c>
      <c r="AB104" s="422" t="str">
        <f>IF(AB103="","",VLOOKUP(AB103,'[1]シフト記号表（勤務時間帯）'!$C$6:$K$35,9,FALSE))</f>
        <v/>
      </c>
      <c r="AC104" s="422" t="str">
        <f>IF(AC103="","",VLOOKUP(AC103,'[1]シフト記号表（勤務時間帯）'!$C$6:$K$35,9,FALSE))</f>
        <v/>
      </c>
      <c r="AD104" s="422" t="str">
        <f>IF(AD103="","",VLOOKUP(AD103,'[1]シフト記号表（勤務時間帯）'!$C$6:$K$35,9,FALSE))</f>
        <v/>
      </c>
      <c r="AE104" s="422" t="str">
        <f>IF(AE103="","",VLOOKUP(AE103,'[1]シフト記号表（勤務時間帯）'!$C$6:$K$35,9,FALSE))</f>
        <v/>
      </c>
      <c r="AF104" s="423" t="str">
        <f>IF(AF103="","",VLOOKUP(AF103,'[1]シフト記号表（勤務時間帯）'!$C$6:$K$35,9,FALSE))</f>
        <v/>
      </c>
      <c r="AG104" s="421" t="str">
        <f>IF(AG103="","",VLOOKUP(AG103,'[1]シフト記号表（勤務時間帯）'!$C$6:$K$35,9,FALSE))</f>
        <v/>
      </c>
      <c r="AH104" s="422" t="str">
        <f>IF(AH103="","",VLOOKUP(AH103,'[1]シフト記号表（勤務時間帯）'!$C$6:$K$35,9,FALSE))</f>
        <v/>
      </c>
      <c r="AI104" s="422" t="str">
        <f>IF(AI103="","",VLOOKUP(AI103,'[1]シフト記号表（勤務時間帯）'!$C$6:$K$35,9,FALSE))</f>
        <v/>
      </c>
      <c r="AJ104" s="422" t="str">
        <f>IF(AJ103="","",VLOOKUP(AJ103,'[1]シフト記号表（勤務時間帯）'!$C$6:$K$35,9,FALSE))</f>
        <v/>
      </c>
      <c r="AK104" s="422" t="str">
        <f>IF(AK103="","",VLOOKUP(AK103,'[1]シフト記号表（勤務時間帯）'!$C$6:$K$35,9,FALSE))</f>
        <v/>
      </c>
      <c r="AL104" s="422" t="str">
        <f>IF(AL103="","",VLOOKUP(AL103,'[1]シフト記号表（勤務時間帯）'!$C$6:$K$35,9,FALSE))</f>
        <v/>
      </c>
      <c r="AM104" s="423" t="str">
        <f>IF(AM103="","",VLOOKUP(AM103,'[1]シフト記号表（勤務時間帯）'!$C$6:$K$35,9,FALSE))</f>
        <v/>
      </c>
      <c r="AN104" s="421" t="str">
        <f>IF(AN103="","",VLOOKUP(AN103,'[1]シフト記号表（勤務時間帯）'!$C$6:$K$35,9,FALSE))</f>
        <v/>
      </c>
      <c r="AO104" s="422" t="str">
        <f>IF(AO103="","",VLOOKUP(AO103,'[1]シフト記号表（勤務時間帯）'!$C$6:$K$35,9,FALSE))</f>
        <v/>
      </c>
      <c r="AP104" s="422" t="str">
        <f>IF(AP103="","",VLOOKUP(AP103,'[1]シフト記号表（勤務時間帯）'!$C$6:$K$35,9,FALSE))</f>
        <v/>
      </c>
      <c r="AQ104" s="422" t="str">
        <f>IF(AQ103="","",VLOOKUP(AQ103,'[1]シフト記号表（勤務時間帯）'!$C$6:$K$35,9,FALSE))</f>
        <v/>
      </c>
      <c r="AR104" s="422" t="str">
        <f>IF(AR103="","",VLOOKUP(AR103,'[1]シフト記号表（勤務時間帯）'!$C$6:$K$35,9,FALSE))</f>
        <v/>
      </c>
      <c r="AS104" s="422" t="str">
        <f>IF(AS103="","",VLOOKUP(AS103,'[1]シフト記号表（勤務時間帯）'!$C$6:$K$35,9,FALSE))</f>
        <v/>
      </c>
      <c r="AT104" s="423" t="str">
        <f>IF(AT103="","",VLOOKUP(AT103,'[1]シフト記号表（勤務時間帯）'!$C$6:$K$35,9,FALSE))</f>
        <v/>
      </c>
      <c r="AU104" s="421" t="str">
        <f>IF(AU103="","",VLOOKUP(AU103,'[1]シフト記号表（勤務時間帯）'!$C$6:$K$35,9,FALSE))</f>
        <v/>
      </c>
      <c r="AV104" s="422" t="str">
        <f>IF(AV103="","",VLOOKUP(AV103,'[1]シフト記号表（勤務時間帯）'!$C$6:$K$35,9,FALSE))</f>
        <v/>
      </c>
      <c r="AW104" s="422" t="str">
        <f>IF(AW103="","",VLOOKUP(AW103,'[1]シフト記号表（勤務時間帯）'!$C$6:$K$35,9,FALSE))</f>
        <v/>
      </c>
      <c r="AX104" s="688">
        <f>IF($BB$3="４週",SUM(S104:AT104),IF($BB$3="暦月",SUM(S104:AW104),""))</f>
        <v>0</v>
      </c>
      <c r="AY104" s="689"/>
      <c r="AZ104" s="690">
        <f>IF($BB$3="４週",AX104/4,IF($BB$3="暦月",②勤務形態一覧表!AX104/(②勤務形態一覧表!$BB$8/7),""))</f>
        <v>0</v>
      </c>
      <c r="BA104" s="691"/>
      <c r="BB104" s="759"/>
      <c r="BC104" s="720"/>
      <c r="BD104" s="720"/>
      <c r="BE104" s="720"/>
      <c r="BF104" s="721"/>
    </row>
    <row r="105" spans="2:58" ht="20.25" customHeight="1">
      <c r="B105" s="699"/>
      <c r="C105" s="755"/>
      <c r="D105" s="756"/>
      <c r="E105" s="757"/>
      <c r="F105" s="429">
        <f>C103</f>
        <v>0</v>
      </c>
      <c r="G105" s="711"/>
      <c r="H105" s="715"/>
      <c r="I105" s="713"/>
      <c r="J105" s="713"/>
      <c r="K105" s="714"/>
      <c r="L105" s="722"/>
      <c r="M105" s="723"/>
      <c r="N105" s="723"/>
      <c r="O105" s="724"/>
      <c r="P105" s="692" t="s">
        <v>1283</v>
      </c>
      <c r="Q105" s="693"/>
      <c r="R105" s="694"/>
      <c r="S105" s="425" t="str">
        <f>IF(S103="","",VLOOKUP(S103,'[1]シフト記号表（勤務時間帯）'!$C$6:$U$35,19,FALSE))</f>
        <v/>
      </c>
      <c r="T105" s="426" t="str">
        <f>IF(T103="","",VLOOKUP(T103,'[1]シフト記号表（勤務時間帯）'!$C$6:$U$35,19,FALSE))</f>
        <v/>
      </c>
      <c r="U105" s="426" t="str">
        <f>IF(U103="","",VLOOKUP(U103,'[1]シフト記号表（勤務時間帯）'!$C$6:$U$35,19,FALSE))</f>
        <v/>
      </c>
      <c r="V105" s="426" t="str">
        <f>IF(V103="","",VLOOKUP(V103,'[1]シフト記号表（勤務時間帯）'!$C$6:$U$35,19,FALSE))</f>
        <v/>
      </c>
      <c r="W105" s="426" t="str">
        <f>IF(W103="","",VLOOKUP(W103,'[1]シフト記号表（勤務時間帯）'!$C$6:$U$35,19,FALSE))</f>
        <v/>
      </c>
      <c r="X105" s="426" t="str">
        <f>IF(X103="","",VLOOKUP(X103,'[1]シフト記号表（勤務時間帯）'!$C$6:$U$35,19,FALSE))</f>
        <v/>
      </c>
      <c r="Y105" s="427" t="str">
        <f>IF(Y103="","",VLOOKUP(Y103,'[1]シフト記号表（勤務時間帯）'!$C$6:$U$35,19,FALSE))</f>
        <v/>
      </c>
      <c r="Z105" s="425" t="str">
        <f>IF(Z103="","",VLOOKUP(Z103,'[1]シフト記号表（勤務時間帯）'!$C$6:$U$35,19,FALSE))</f>
        <v/>
      </c>
      <c r="AA105" s="426" t="str">
        <f>IF(AA103="","",VLOOKUP(AA103,'[1]シフト記号表（勤務時間帯）'!$C$6:$U$35,19,FALSE))</f>
        <v/>
      </c>
      <c r="AB105" s="426" t="str">
        <f>IF(AB103="","",VLOOKUP(AB103,'[1]シフト記号表（勤務時間帯）'!$C$6:$U$35,19,FALSE))</f>
        <v/>
      </c>
      <c r="AC105" s="426" t="str">
        <f>IF(AC103="","",VLOOKUP(AC103,'[1]シフト記号表（勤務時間帯）'!$C$6:$U$35,19,FALSE))</f>
        <v/>
      </c>
      <c r="AD105" s="426" t="str">
        <f>IF(AD103="","",VLOOKUP(AD103,'[1]シフト記号表（勤務時間帯）'!$C$6:$U$35,19,FALSE))</f>
        <v/>
      </c>
      <c r="AE105" s="426" t="str">
        <f>IF(AE103="","",VLOOKUP(AE103,'[1]シフト記号表（勤務時間帯）'!$C$6:$U$35,19,FALSE))</f>
        <v/>
      </c>
      <c r="AF105" s="427" t="str">
        <f>IF(AF103="","",VLOOKUP(AF103,'[1]シフト記号表（勤務時間帯）'!$C$6:$U$35,19,FALSE))</f>
        <v/>
      </c>
      <c r="AG105" s="425" t="str">
        <f>IF(AG103="","",VLOOKUP(AG103,'[1]シフト記号表（勤務時間帯）'!$C$6:$U$35,19,FALSE))</f>
        <v/>
      </c>
      <c r="AH105" s="426" t="str">
        <f>IF(AH103="","",VLOOKUP(AH103,'[1]シフト記号表（勤務時間帯）'!$C$6:$U$35,19,FALSE))</f>
        <v/>
      </c>
      <c r="AI105" s="426" t="str">
        <f>IF(AI103="","",VLOOKUP(AI103,'[1]シフト記号表（勤務時間帯）'!$C$6:$U$35,19,FALSE))</f>
        <v/>
      </c>
      <c r="AJ105" s="426" t="str">
        <f>IF(AJ103="","",VLOOKUP(AJ103,'[1]シフト記号表（勤務時間帯）'!$C$6:$U$35,19,FALSE))</f>
        <v/>
      </c>
      <c r="AK105" s="426" t="str">
        <f>IF(AK103="","",VLOOKUP(AK103,'[1]シフト記号表（勤務時間帯）'!$C$6:$U$35,19,FALSE))</f>
        <v/>
      </c>
      <c r="AL105" s="426" t="str">
        <f>IF(AL103="","",VLOOKUP(AL103,'[1]シフト記号表（勤務時間帯）'!$C$6:$U$35,19,FALSE))</f>
        <v/>
      </c>
      <c r="AM105" s="427" t="str">
        <f>IF(AM103="","",VLOOKUP(AM103,'[1]シフト記号表（勤務時間帯）'!$C$6:$U$35,19,FALSE))</f>
        <v/>
      </c>
      <c r="AN105" s="425" t="str">
        <f>IF(AN103="","",VLOOKUP(AN103,'[1]シフト記号表（勤務時間帯）'!$C$6:$U$35,19,FALSE))</f>
        <v/>
      </c>
      <c r="AO105" s="426" t="str">
        <f>IF(AO103="","",VLOOKUP(AO103,'[1]シフト記号表（勤務時間帯）'!$C$6:$U$35,19,FALSE))</f>
        <v/>
      </c>
      <c r="AP105" s="426" t="str">
        <f>IF(AP103="","",VLOOKUP(AP103,'[1]シフト記号表（勤務時間帯）'!$C$6:$U$35,19,FALSE))</f>
        <v/>
      </c>
      <c r="AQ105" s="426" t="str">
        <f>IF(AQ103="","",VLOOKUP(AQ103,'[1]シフト記号表（勤務時間帯）'!$C$6:$U$35,19,FALSE))</f>
        <v/>
      </c>
      <c r="AR105" s="426" t="str">
        <f>IF(AR103="","",VLOOKUP(AR103,'[1]シフト記号表（勤務時間帯）'!$C$6:$U$35,19,FALSE))</f>
        <v/>
      </c>
      <c r="AS105" s="426" t="str">
        <f>IF(AS103="","",VLOOKUP(AS103,'[1]シフト記号表（勤務時間帯）'!$C$6:$U$35,19,FALSE))</f>
        <v/>
      </c>
      <c r="AT105" s="427" t="str">
        <f>IF(AT103="","",VLOOKUP(AT103,'[1]シフト記号表（勤務時間帯）'!$C$6:$U$35,19,FALSE))</f>
        <v/>
      </c>
      <c r="AU105" s="425" t="str">
        <f>IF(AU103="","",VLOOKUP(AU103,'[1]シフト記号表（勤務時間帯）'!$C$6:$U$35,19,FALSE))</f>
        <v/>
      </c>
      <c r="AV105" s="426" t="str">
        <f>IF(AV103="","",VLOOKUP(AV103,'[1]シフト記号表（勤務時間帯）'!$C$6:$U$35,19,FALSE))</f>
        <v/>
      </c>
      <c r="AW105" s="426" t="str">
        <f>IF(AW103="","",VLOOKUP(AW103,'[1]シフト記号表（勤務時間帯）'!$C$6:$U$35,19,FALSE))</f>
        <v/>
      </c>
      <c r="AX105" s="695">
        <f>IF($BB$3="４週",SUM(S105:AT105),IF($BB$3="暦月",SUM(S105:AW105),""))</f>
        <v>0</v>
      </c>
      <c r="AY105" s="696"/>
      <c r="AZ105" s="697">
        <f>IF($BB$3="４週",AX105/4,IF($BB$3="暦月",②勤務形態一覧表!AX105/(②勤務形態一覧表!$BB$8/7),""))</f>
        <v>0</v>
      </c>
      <c r="BA105" s="698"/>
      <c r="BB105" s="760"/>
      <c r="BC105" s="723"/>
      <c r="BD105" s="723"/>
      <c r="BE105" s="723"/>
      <c r="BF105" s="724"/>
    </row>
    <row r="106" spans="2:58" ht="20.25" customHeight="1">
      <c r="B106" s="699">
        <f>B103+1</f>
        <v>29</v>
      </c>
      <c r="C106" s="749"/>
      <c r="D106" s="750"/>
      <c r="E106" s="751"/>
      <c r="F106" s="428"/>
      <c r="G106" s="709"/>
      <c r="H106" s="712"/>
      <c r="I106" s="713"/>
      <c r="J106" s="713"/>
      <c r="K106" s="714"/>
      <c r="L106" s="716"/>
      <c r="M106" s="717"/>
      <c r="N106" s="717"/>
      <c r="O106" s="718"/>
      <c r="P106" s="725" t="s">
        <v>1281</v>
      </c>
      <c r="Q106" s="726"/>
      <c r="R106" s="727"/>
      <c r="S106" s="417"/>
      <c r="T106" s="418"/>
      <c r="U106" s="418"/>
      <c r="V106" s="418"/>
      <c r="W106" s="418"/>
      <c r="X106" s="418"/>
      <c r="Y106" s="419"/>
      <c r="Z106" s="417"/>
      <c r="AA106" s="418"/>
      <c r="AB106" s="418"/>
      <c r="AC106" s="418"/>
      <c r="AD106" s="418"/>
      <c r="AE106" s="418"/>
      <c r="AF106" s="419"/>
      <c r="AG106" s="417"/>
      <c r="AH106" s="418"/>
      <c r="AI106" s="418"/>
      <c r="AJ106" s="418"/>
      <c r="AK106" s="418"/>
      <c r="AL106" s="418"/>
      <c r="AM106" s="419"/>
      <c r="AN106" s="417"/>
      <c r="AO106" s="418"/>
      <c r="AP106" s="418"/>
      <c r="AQ106" s="418"/>
      <c r="AR106" s="418"/>
      <c r="AS106" s="418"/>
      <c r="AT106" s="419"/>
      <c r="AU106" s="417"/>
      <c r="AV106" s="418"/>
      <c r="AW106" s="418"/>
      <c r="AX106" s="672"/>
      <c r="AY106" s="673"/>
      <c r="AZ106" s="674"/>
      <c r="BA106" s="675"/>
      <c r="BB106" s="758"/>
      <c r="BC106" s="717"/>
      <c r="BD106" s="717"/>
      <c r="BE106" s="717"/>
      <c r="BF106" s="718"/>
    </row>
    <row r="107" spans="2:58" ht="20.25" customHeight="1">
      <c r="B107" s="699"/>
      <c r="C107" s="752"/>
      <c r="D107" s="753"/>
      <c r="E107" s="754"/>
      <c r="F107" s="420"/>
      <c r="G107" s="710"/>
      <c r="H107" s="715"/>
      <c r="I107" s="713"/>
      <c r="J107" s="713"/>
      <c r="K107" s="714"/>
      <c r="L107" s="719"/>
      <c r="M107" s="720"/>
      <c r="N107" s="720"/>
      <c r="O107" s="721"/>
      <c r="P107" s="685" t="s">
        <v>1282</v>
      </c>
      <c r="Q107" s="686"/>
      <c r="R107" s="687"/>
      <c r="S107" s="421" t="str">
        <f>IF(S106="","",VLOOKUP(S106,'[1]シフト記号表（勤務時間帯）'!$C$6:$K$35,9,FALSE))</f>
        <v/>
      </c>
      <c r="T107" s="422" t="str">
        <f>IF(T106="","",VLOOKUP(T106,'[1]シフト記号表（勤務時間帯）'!$C$6:$K$35,9,FALSE))</f>
        <v/>
      </c>
      <c r="U107" s="422" t="str">
        <f>IF(U106="","",VLOOKUP(U106,'[1]シフト記号表（勤務時間帯）'!$C$6:$K$35,9,FALSE))</f>
        <v/>
      </c>
      <c r="V107" s="422" t="str">
        <f>IF(V106="","",VLOOKUP(V106,'[1]シフト記号表（勤務時間帯）'!$C$6:$K$35,9,FALSE))</f>
        <v/>
      </c>
      <c r="W107" s="422" t="str">
        <f>IF(W106="","",VLOOKUP(W106,'[1]シフト記号表（勤務時間帯）'!$C$6:$K$35,9,FALSE))</f>
        <v/>
      </c>
      <c r="X107" s="422" t="str">
        <f>IF(X106="","",VLOOKUP(X106,'[1]シフト記号表（勤務時間帯）'!$C$6:$K$35,9,FALSE))</f>
        <v/>
      </c>
      <c r="Y107" s="423" t="str">
        <f>IF(Y106="","",VLOOKUP(Y106,'[1]シフト記号表（勤務時間帯）'!$C$6:$K$35,9,FALSE))</f>
        <v/>
      </c>
      <c r="Z107" s="421" t="str">
        <f>IF(Z106="","",VLOOKUP(Z106,'[1]シフト記号表（勤務時間帯）'!$C$6:$K$35,9,FALSE))</f>
        <v/>
      </c>
      <c r="AA107" s="422" t="str">
        <f>IF(AA106="","",VLOOKUP(AA106,'[1]シフト記号表（勤務時間帯）'!$C$6:$K$35,9,FALSE))</f>
        <v/>
      </c>
      <c r="AB107" s="422" t="str">
        <f>IF(AB106="","",VLOOKUP(AB106,'[1]シフト記号表（勤務時間帯）'!$C$6:$K$35,9,FALSE))</f>
        <v/>
      </c>
      <c r="AC107" s="422" t="str">
        <f>IF(AC106="","",VLOOKUP(AC106,'[1]シフト記号表（勤務時間帯）'!$C$6:$K$35,9,FALSE))</f>
        <v/>
      </c>
      <c r="AD107" s="422" t="str">
        <f>IF(AD106="","",VLOOKUP(AD106,'[1]シフト記号表（勤務時間帯）'!$C$6:$K$35,9,FALSE))</f>
        <v/>
      </c>
      <c r="AE107" s="422" t="str">
        <f>IF(AE106="","",VLOOKUP(AE106,'[1]シフト記号表（勤務時間帯）'!$C$6:$K$35,9,FALSE))</f>
        <v/>
      </c>
      <c r="AF107" s="423" t="str">
        <f>IF(AF106="","",VLOOKUP(AF106,'[1]シフト記号表（勤務時間帯）'!$C$6:$K$35,9,FALSE))</f>
        <v/>
      </c>
      <c r="AG107" s="421" t="str">
        <f>IF(AG106="","",VLOOKUP(AG106,'[1]シフト記号表（勤務時間帯）'!$C$6:$K$35,9,FALSE))</f>
        <v/>
      </c>
      <c r="AH107" s="422" t="str">
        <f>IF(AH106="","",VLOOKUP(AH106,'[1]シフト記号表（勤務時間帯）'!$C$6:$K$35,9,FALSE))</f>
        <v/>
      </c>
      <c r="AI107" s="422" t="str">
        <f>IF(AI106="","",VLOOKUP(AI106,'[1]シフト記号表（勤務時間帯）'!$C$6:$K$35,9,FALSE))</f>
        <v/>
      </c>
      <c r="AJ107" s="422" t="str">
        <f>IF(AJ106="","",VLOOKUP(AJ106,'[1]シフト記号表（勤務時間帯）'!$C$6:$K$35,9,FALSE))</f>
        <v/>
      </c>
      <c r="AK107" s="422" t="str">
        <f>IF(AK106="","",VLOOKUP(AK106,'[1]シフト記号表（勤務時間帯）'!$C$6:$K$35,9,FALSE))</f>
        <v/>
      </c>
      <c r="AL107" s="422" t="str">
        <f>IF(AL106="","",VLOOKUP(AL106,'[1]シフト記号表（勤務時間帯）'!$C$6:$K$35,9,FALSE))</f>
        <v/>
      </c>
      <c r="AM107" s="423" t="str">
        <f>IF(AM106="","",VLOOKUP(AM106,'[1]シフト記号表（勤務時間帯）'!$C$6:$K$35,9,FALSE))</f>
        <v/>
      </c>
      <c r="AN107" s="421" t="str">
        <f>IF(AN106="","",VLOOKUP(AN106,'[1]シフト記号表（勤務時間帯）'!$C$6:$K$35,9,FALSE))</f>
        <v/>
      </c>
      <c r="AO107" s="422" t="str">
        <f>IF(AO106="","",VLOOKUP(AO106,'[1]シフト記号表（勤務時間帯）'!$C$6:$K$35,9,FALSE))</f>
        <v/>
      </c>
      <c r="AP107" s="422" t="str">
        <f>IF(AP106="","",VLOOKUP(AP106,'[1]シフト記号表（勤務時間帯）'!$C$6:$K$35,9,FALSE))</f>
        <v/>
      </c>
      <c r="AQ107" s="422" t="str">
        <f>IF(AQ106="","",VLOOKUP(AQ106,'[1]シフト記号表（勤務時間帯）'!$C$6:$K$35,9,FALSE))</f>
        <v/>
      </c>
      <c r="AR107" s="422" t="str">
        <f>IF(AR106="","",VLOOKUP(AR106,'[1]シフト記号表（勤務時間帯）'!$C$6:$K$35,9,FALSE))</f>
        <v/>
      </c>
      <c r="AS107" s="422" t="str">
        <f>IF(AS106="","",VLOOKUP(AS106,'[1]シフト記号表（勤務時間帯）'!$C$6:$K$35,9,FALSE))</f>
        <v/>
      </c>
      <c r="AT107" s="423" t="str">
        <f>IF(AT106="","",VLOOKUP(AT106,'[1]シフト記号表（勤務時間帯）'!$C$6:$K$35,9,FALSE))</f>
        <v/>
      </c>
      <c r="AU107" s="421" t="str">
        <f>IF(AU106="","",VLOOKUP(AU106,'[1]シフト記号表（勤務時間帯）'!$C$6:$K$35,9,FALSE))</f>
        <v/>
      </c>
      <c r="AV107" s="422" t="str">
        <f>IF(AV106="","",VLOOKUP(AV106,'[1]シフト記号表（勤務時間帯）'!$C$6:$K$35,9,FALSE))</f>
        <v/>
      </c>
      <c r="AW107" s="422" t="str">
        <f>IF(AW106="","",VLOOKUP(AW106,'[1]シフト記号表（勤務時間帯）'!$C$6:$K$35,9,FALSE))</f>
        <v/>
      </c>
      <c r="AX107" s="688">
        <f>IF($BB$3="４週",SUM(S107:AT107),IF($BB$3="暦月",SUM(S107:AW107),""))</f>
        <v>0</v>
      </c>
      <c r="AY107" s="689"/>
      <c r="AZ107" s="690">
        <f>IF($BB$3="４週",AX107/4,IF($BB$3="暦月",②勤務形態一覧表!AX107/(②勤務形態一覧表!$BB$8/7),""))</f>
        <v>0</v>
      </c>
      <c r="BA107" s="691"/>
      <c r="BB107" s="759"/>
      <c r="BC107" s="720"/>
      <c r="BD107" s="720"/>
      <c r="BE107" s="720"/>
      <c r="BF107" s="721"/>
    </row>
    <row r="108" spans="2:58" ht="20.25" customHeight="1">
      <c r="B108" s="699"/>
      <c r="C108" s="755"/>
      <c r="D108" s="756"/>
      <c r="E108" s="757"/>
      <c r="F108" s="429">
        <f>C106</f>
        <v>0</v>
      </c>
      <c r="G108" s="711"/>
      <c r="H108" s="715"/>
      <c r="I108" s="713"/>
      <c r="J108" s="713"/>
      <c r="K108" s="714"/>
      <c r="L108" s="722"/>
      <c r="M108" s="723"/>
      <c r="N108" s="723"/>
      <c r="O108" s="724"/>
      <c r="P108" s="692" t="s">
        <v>1283</v>
      </c>
      <c r="Q108" s="693"/>
      <c r="R108" s="694"/>
      <c r="S108" s="425" t="str">
        <f>IF(S106="","",VLOOKUP(S106,'[1]シフト記号表（勤務時間帯）'!$C$6:$U$35,19,FALSE))</f>
        <v/>
      </c>
      <c r="T108" s="426" t="str">
        <f>IF(T106="","",VLOOKUP(T106,'[1]シフト記号表（勤務時間帯）'!$C$6:$U$35,19,FALSE))</f>
        <v/>
      </c>
      <c r="U108" s="426" t="str">
        <f>IF(U106="","",VLOOKUP(U106,'[1]シフト記号表（勤務時間帯）'!$C$6:$U$35,19,FALSE))</f>
        <v/>
      </c>
      <c r="V108" s="426" t="str">
        <f>IF(V106="","",VLOOKUP(V106,'[1]シフト記号表（勤務時間帯）'!$C$6:$U$35,19,FALSE))</f>
        <v/>
      </c>
      <c r="W108" s="426" t="str">
        <f>IF(W106="","",VLOOKUP(W106,'[1]シフト記号表（勤務時間帯）'!$C$6:$U$35,19,FALSE))</f>
        <v/>
      </c>
      <c r="X108" s="426" t="str">
        <f>IF(X106="","",VLOOKUP(X106,'[1]シフト記号表（勤務時間帯）'!$C$6:$U$35,19,FALSE))</f>
        <v/>
      </c>
      <c r="Y108" s="427" t="str">
        <f>IF(Y106="","",VLOOKUP(Y106,'[1]シフト記号表（勤務時間帯）'!$C$6:$U$35,19,FALSE))</f>
        <v/>
      </c>
      <c r="Z108" s="425" t="str">
        <f>IF(Z106="","",VLOOKUP(Z106,'[1]シフト記号表（勤務時間帯）'!$C$6:$U$35,19,FALSE))</f>
        <v/>
      </c>
      <c r="AA108" s="426" t="str">
        <f>IF(AA106="","",VLOOKUP(AA106,'[1]シフト記号表（勤務時間帯）'!$C$6:$U$35,19,FALSE))</f>
        <v/>
      </c>
      <c r="AB108" s="426" t="str">
        <f>IF(AB106="","",VLOOKUP(AB106,'[1]シフト記号表（勤務時間帯）'!$C$6:$U$35,19,FALSE))</f>
        <v/>
      </c>
      <c r="AC108" s="426" t="str">
        <f>IF(AC106="","",VLOOKUP(AC106,'[1]シフト記号表（勤務時間帯）'!$C$6:$U$35,19,FALSE))</f>
        <v/>
      </c>
      <c r="AD108" s="426" t="str">
        <f>IF(AD106="","",VLOOKUP(AD106,'[1]シフト記号表（勤務時間帯）'!$C$6:$U$35,19,FALSE))</f>
        <v/>
      </c>
      <c r="AE108" s="426" t="str">
        <f>IF(AE106="","",VLOOKUP(AE106,'[1]シフト記号表（勤務時間帯）'!$C$6:$U$35,19,FALSE))</f>
        <v/>
      </c>
      <c r="AF108" s="427" t="str">
        <f>IF(AF106="","",VLOOKUP(AF106,'[1]シフト記号表（勤務時間帯）'!$C$6:$U$35,19,FALSE))</f>
        <v/>
      </c>
      <c r="AG108" s="425" t="str">
        <f>IF(AG106="","",VLOOKUP(AG106,'[1]シフト記号表（勤務時間帯）'!$C$6:$U$35,19,FALSE))</f>
        <v/>
      </c>
      <c r="AH108" s="426" t="str">
        <f>IF(AH106="","",VLOOKUP(AH106,'[1]シフト記号表（勤務時間帯）'!$C$6:$U$35,19,FALSE))</f>
        <v/>
      </c>
      <c r="AI108" s="426" t="str">
        <f>IF(AI106="","",VLOOKUP(AI106,'[1]シフト記号表（勤務時間帯）'!$C$6:$U$35,19,FALSE))</f>
        <v/>
      </c>
      <c r="AJ108" s="426" t="str">
        <f>IF(AJ106="","",VLOOKUP(AJ106,'[1]シフト記号表（勤務時間帯）'!$C$6:$U$35,19,FALSE))</f>
        <v/>
      </c>
      <c r="AK108" s="426" t="str">
        <f>IF(AK106="","",VLOOKUP(AK106,'[1]シフト記号表（勤務時間帯）'!$C$6:$U$35,19,FALSE))</f>
        <v/>
      </c>
      <c r="AL108" s="426" t="str">
        <f>IF(AL106="","",VLOOKUP(AL106,'[1]シフト記号表（勤務時間帯）'!$C$6:$U$35,19,FALSE))</f>
        <v/>
      </c>
      <c r="AM108" s="427" t="str">
        <f>IF(AM106="","",VLOOKUP(AM106,'[1]シフト記号表（勤務時間帯）'!$C$6:$U$35,19,FALSE))</f>
        <v/>
      </c>
      <c r="AN108" s="425" t="str">
        <f>IF(AN106="","",VLOOKUP(AN106,'[1]シフト記号表（勤務時間帯）'!$C$6:$U$35,19,FALSE))</f>
        <v/>
      </c>
      <c r="AO108" s="426" t="str">
        <f>IF(AO106="","",VLOOKUP(AO106,'[1]シフト記号表（勤務時間帯）'!$C$6:$U$35,19,FALSE))</f>
        <v/>
      </c>
      <c r="AP108" s="426" t="str">
        <f>IF(AP106="","",VLOOKUP(AP106,'[1]シフト記号表（勤務時間帯）'!$C$6:$U$35,19,FALSE))</f>
        <v/>
      </c>
      <c r="AQ108" s="426" t="str">
        <f>IF(AQ106="","",VLOOKUP(AQ106,'[1]シフト記号表（勤務時間帯）'!$C$6:$U$35,19,FALSE))</f>
        <v/>
      </c>
      <c r="AR108" s="426" t="str">
        <f>IF(AR106="","",VLOOKUP(AR106,'[1]シフト記号表（勤務時間帯）'!$C$6:$U$35,19,FALSE))</f>
        <v/>
      </c>
      <c r="AS108" s="426" t="str">
        <f>IF(AS106="","",VLOOKUP(AS106,'[1]シフト記号表（勤務時間帯）'!$C$6:$U$35,19,FALSE))</f>
        <v/>
      </c>
      <c r="AT108" s="427" t="str">
        <f>IF(AT106="","",VLOOKUP(AT106,'[1]シフト記号表（勤務時間帯）'!$C$6:$U$35,19,FALSE))</f>
        <v/>
      </c>
      <c r="AU108" s="425" t="str">
        <f>IF(AU106="","",VLOOKUP(AU106,'[1]シフト記号表（勤務時間帯）'!$C$6:$U$35,19,FALSE))</f>
        <v/>
      </c>
      <c r="AV108" s="426" t="str">
        <f>IF(AV106="","",VLOOKUP(AV106,'[1]シフト記号表（勤務時間帯）'!$C$6:$U$35,19,FALSE))</f>
        <v/>
      </c>
      <c r="AW108" s="426" t="str">
        <f>IF(AW106="","",VLOOKUP(AW106,'[1]シフト記号表（勤務時間帯）'!$C$6:$U$35,19,FALSE))</f>
        <v/>
      </c>
      <c r="AX108" s="695">
        <f>IF($BB$3="４週",SUM(S108:AT108),IF($BB$3="暦月",SUM(S108:AW108),""))</f>
        <v>0</v>
      </c>
      <c r="AY108" s="696"/>
      <c r="AZ108" s="697">
        <f>IF($BB$3="４週",AX108/4,IF($BB$3="暦月",②勤務形態一覧表!AX108/(②勤務形態一覧表!$BB$8/7),""))</f>
        <v>0</v>
      </c>
      <c r="BA108" s="698"/>
      <c r="BB108" s="760"/>
      <c r="BC108" s="723"/>
      <c r="BD108" s="723"/>
      <c r="BE108" s="723"/>
      <c r="BF108" s="724"/>
    </row>
    <row r="109" spans="2:58" ht="20.25" customHeight="1">
      <c r="B109" s="699">
        <f>B106+1</f>
        <v>30</v>
      </c>
      <c r="C109" s="749"/>
      <c r="D109" s="750"/>
      <c r="E109" s="751"/>
      <c r="F109" s="428"/>
      <c r="G109" s="709"/>
      <c r="H109" s="712"/>
      <c r="I109" s="713"/>
      <c r="J109" s="713"/>
      <c r="K109" s="714"/>
      <c r="L109" s="716"/>
      <c r="M109" s="717"/>
      <c r="N109" s="717"/>
      <c r="O109" s="718"/>
      <c r="P109" s="725" t="s">
        <v>1281</v>
      </c>
      <c r="Q109" s="726"/>
      <c r="R109" s="727"/>
      <c r="S109" s="417"/>
      <c r="T109" s="418"/>
      <c r="U109" s="418"/>
      <c r="V109" s="418"/>
      <c r="W109" s="418"/>
      <c r="X109" s="418"/>
      <c r="Y109" s="419"/>
      <c r="Z109" s="417"/>
      <c r="AA109" s="418"/>
      <c r="AB109" s="418"/>
      <c r="AC109" s="418"/>
      <c r="AD109" s="418"/>
      <c r="AE109" s="418"/>
      <c r="AF109" s="419"/>
      <c r="AG109" s="417"/>
      <c r="AH109" s="418"/>
      <c r="AI109" s="418"/>
      <c r="AJ109" s="418"/>
      <c r="AK109" s="418"/>
      <c r="AL109" s="418"/>
      <c r="AM109" s="419"/>
      <c r="AN109" s="417"/>
      <c r="AO109" s="418"/>
      <c r="AP109" s="418"/>
      <c r="AQ109" s="418"/>
      <c r="AR109" s="418"/>
      <c r="AS109" s="418"/>
      <c r="AT109" s="419"/>
      <c r="AU109" s="417"/>
      <c r="AV109" s="418"/>
      <c r="AW109" s="418"/>
      <c r="AX109" s="672"/>
      <c r="AY109" s="673"/>
      <c r="AZ109" s="674"/>
      <c r="BA109" s="675"/>
      <c r="BB109" s="758"/>
      <c r="BC109" s="717"/>
      <c r="BD109" s="717"/>
      <c r="BE109" s="717"/>
      <c r="BF109" s="718"/>
    </row>
    <row r="110" spans="2:58" ht="20.25" customHeight="1">
      <c r="B110" s="699"/>
      <c r="C110" s="752"/>
      <c r="D110" s="753"/>
      <c r="E110" s="754"/>
      <c r="F110" s="420"/>
      <c r="G110" s="710"/>
      <c r="H110" s="715"/>
      <c r="I110" s="713"/>
      <c r="J110" s="713"/>
      <c r="K110" s="714"/>
      <c r="L110" s="719"/>
      <c r="M110" s="720"/>
      <c r="N110" s="720"/>
      <c r="O110" s="721"/>
      <c r="P110" s="685" t="s">
        <v>1282</v>
      </c>
      <c r="Q110" s="686"/>
      <c r="R110" s="687"/>
      <c r="S110" s="421" t="str">
        <f>IF(S109="","",VLOOKUP(S109,'[1]シフト記号表（勤務時間帯）'!$C$6:$K$35,9,FALSE))</f>
        <v/>
      </c>
      <c r="T110" s="422" t="str">
        <f>IF(T109="","",VLOOKUP(T109,'[1]シフト記号表（勤務時間帯）'!$C$6:$K$35,9,FALSE))</f>
        <v/>
      </c>
      <c r="U110" s="422" t="str">
        <f>IF(U109="","",VLOOKUP(U109,'[1]シフト記号表（勤務時間帯）'!$C$6:$K$35,9,FALSE))</f>
        <v/>
      </c>
      <c r="V110" s="422" t="str">
        <f>IF(V109="","",VLOOKUP(V109,'[1]シフト記号表（勤務時間帯）'!$C$6:$K$35,9,FALSE))</f>
        <v/>
      </c>
      <c r="W110" s="422" t="str">
        <f>IF(W109="","",VLOOKUP(W109,'[1]シフト記号表（勤務時間帯）'!$C$6:$K$35,9,FALSE))</f>
        <v/>
      </c>
      <c r="X110" s="422" t="str">
        <f>IF(X109="","",VLOOKUP(X109,'[1]シフト記号表（勤務時間帯）'!$C$6:$K$35,9,FALSE))</f>
        <v/>
      </c>
      <c r="Y110" s="423" t="str">
        <f>IF(Y109="","",VLOOKUP(Y109,'[1]シフト記号表（勤務時間帯）'!$C$6:$K$35,9,FALSE))</f>
        <v/>
      </c>
      <c r="Z110" s="421" t="str">
        <f>IF(Z109="","",VLOOKUP(Z109,'[1]シフト記号表（勤務時間帯）'!$C$6:$K$35,9,FALSE))</f>
        <v/>
      </c>
      <c r="AA110" s="422" t="str">
        <f>IF(AA109="","",VLOOKUP(AA109,'[1]シフト記号表（勤務時間帯）'!$C$6:$K$35,9,FALSE))</f>
        <v/>
      </c>
      <c r="AB110" s="422" t="str">
        <f>IF(AB109="","",VLOOKUP(AB109,'[1]シフト記号表（勤務時間帯）'!$C$6:$K$35,9,FALSE))</f>
        <v/>
      </c>
      <c r="AC110" s="422" t="str">
        <f>IF(AC109="","",VLOOKUP(AC109,'[1]シフト記号表（勤務時間帯）'!$C$6:$K$35,9,FALSE))</f>
        <v/>
      </c>
      <c r="AD110" s="422" t="str">
        <f>IF(AD109="","",VLOOKUP(AD109,'[1]シフト記号表（勤務時間帯）'!$C$6:$K$35,9,FALSE))</f>
        <v/>
      </c>
      <c r="AE110" s="422" t="str">
        <f>IF(AE109="","",VLOOKUP(AE109,'[1]シフト記号表（勤務時間帯）'!$C$6:$K$35,9,FALSE))</f>
        <v/>
      </c>
      <c r="AF110" s="423" t="str">
        <f>IF(AF109="","",VLOOKUP(AF109,'[1]シフト記号表（勤務時間帯）'!$C$6:$K$35,9,FALSE))</f>
        <v/>
      </c>
      <c r="AG110" s="421" t="str">
        <f>IF(AG109="","",VLOOKUP(AG109,'[1]シフト記号表（勤務時間帯）'!$C$6:$K$35,9,FALSE))</f>
        <v/>
      </c>
      <c r="AH110" s="422" t="str">
        <f>IF(AH109="","",VLOOKUP(AH109,'[1]シフト記号表（勤務時間帯）'!$C$6:$K$35,9,FALSE))</f>
        <v/>
      </c>
      <c r="AI110" s="422" t="str">
        <f>IF(AI109="","",VLOOKUP(AI109,'[1]シフト記号表（勤務時間帯）'!$C$6:$K$35,9,FALSE))</f>
        <v/>
      </c>
      <c r="AJ110" s="422" t="str">
        <f>IF(AJ109="","",VLOOKUP(AJ109,'[1]シフト記号表（勤務時間帯）'!$C$6:$K$35,9,FALSE))</f>
        <v/>
      </c>
      <c r="AK110" s="422" t="str">
        <f>IF(AK109="","",VLOOKUP(AK109,'[1]シフト記号表（勤務時間帯）'!$C$6:$K$35,9,FALSE))</f>
        <v/>
      </c>
      <c r="AL110" s="422" t="str">
        <f>IF(AL109="","",VLOOKUP(AL109,'[1]シフト記号表（勤務時間帯）'!$C$6:$K$35,9,FALSE))</f>
        <v/>
      </c>
      <c r="AM110" s="423" t="str">
        <f>IF(AM109="","",VLOOKUP(AM109,'[1]シフト記号表（勤務時間帯）'!$C$6:$K$35,9,FALSE))</f>
        <v/>
      </c>
      <c r="AN110" s="421" t="str">
        <f>IF(AN109="","",VLOOKUP(AN109,'[1]シフト記号表（勤務時間帯）'!$C$6:$K$35,9,FALSE))</f>
        <v/>
      </c>
      <c r="AO110" s="422" t="str">
        <f>IF(AO109="","",VLOOKUP(AO109,'[1]シフト記号表（勤務時間帯）'!$C$6:$K$35,9,FALSE))</f>
        <v/>
      </c>
      <c r="AP110" s="422" t="str">
        <f>IF(AP109="","",VLOOKUP(AP109,'[1]シフト記号表（勤務時間帯）'!$C$6:$K$35,9,FALSE))</f>
        <v/>
      </c>
      <c r="AQ110" s="422" t="str">
        <f>IF(AQ109="","",VLOOKUP(AQ109,'[1]シフト記号表（勤務時間帯）'!$C$6:$K$35,9,FALSE))</f>
        <v/>
      </c>
      <c r="AR110" s="422" t="str">
        <f>IF(AR109="","",VLOOKUP(AR109,'[1]シフト記号表（勤務時間帯）'!$C$6:$K$35,9,FALSE))</f>
        <v/>
      </c>
      <c r="AS110" s="422" t="str">
        <f>IF(AS109="","",VLOOKUP(AS109,'[1]シフト記号表（勤務時間帯）'!$C$6:$K$35,9,FALSE))</f>
        <v/>
      </c>
      <c r="AT110" s="423" t="str">
        <f>IF(AT109="","",VLOOKUP(AT109,'[1]シフト記号表（勤務時間帯）'!$C$6:$K$35,9,FALSE))</f>
        <v/>
      </c>
      <c r="AU110" s="421" t="str">
        <f>IF(AU109="","",VLOOKUP(AU109,'[1]シフト記号表（勤務時間帯）'!$C$6:$K$35,9,FALSE))</f>
        <v/>
      </c>
      <c r="AV110" s="422" t="str">
        <f>IF(AV109="","",VLOOKUP(AV109,'[1]シフト記号表（勤務時間帯）'!$C$6:$K$35,9,FALSE))</f>
        <v/>
      </c>
      <c r="AW110" s="422" t="str">
        <f>IF(AW109="","",VLOOKUP(AW109,'[1]シフト記号表（勤務時間帯）'!$C$6:$K$35,9,FALSE))</f>
        <v/>
      </c>
      <c r="AX110" s="688">
        <f>IF($BB$3="４週",SUM(S110:AT110),IF($BB$3="暦月",SUM(S110:AW110),""))</f>
        <v>0</v>
      </c>
      <c r="AY110" s="689"/>
      <c r="AZ110" s="690">
        <f>IF($BB$3="４週",AX110/4,IF($BB$3="暦月",②勤務形態一覧表!AX110/(②勤務形態一覧表!$BB$8/7),""))</f>
        <v>0</v>
      </c>
      <c r="BA110" s="691"/>
      <c r="BB110" s="759"/>
      <c r="BC110" s="720"/>
      <c r="BD110" s="720"/>
      <c r="BE110" s="720"/>
      <c r="BF110" s="721"/>
    </row>
    <row r="111" spans="2:58" ht="20.25" customHeight="1">
      <c r="B111" s="699"/>
      <c r="C111" s="755"/>
      <c r="D111" s="756"/>
      <c r="E111" s="757"/>
      <c r="F111" s="429">
        <f>C109</f>
        <v>0</v>
      </c>
      <c r="G111" s="711"/>
      <c r="H111" s="715"/>
      <c r="I111" s="713"/>
      <c r="J111" s="713"/>
      <c r="K111" s="714"/>
      <c r="L111" s="722"/>
      <c r="M111" s="723"/>
      <c r="N111" s="723"/>
      <c r="O111" s="724"/>
      <c r="P111" s="692" t="s">
        <v>1283</v>
      </c>
      <c r="Q111" s="693"/>
      <c r="R111" s="694"/>
      <c r="S111" s="425" t="str">
        <f>IF(S109="","",VLOOKUP(S109,'[1]シフト記号表（勤務時間帯）'!$C$6:$U$35,19,FALSE))</f>
        <v/>
      </c>
      <c r="T111" s="426" t="str">
        <f>IF(T109="","",VLOOKUP(T109,'[1]シフト記号表（勤務時間帯）'!$C$6:$U$35,19,FALSE))</f>
        <v/>
      </c>
      <c r="U111" s="426" t="str">
        <f>IF(U109="","",VLOOKUP(U109,'[1]シフト記号表（勤務時間帯）'!$C$6:$U$35,19,FALSE))</f>
        <v/>
      </c>
      <c r="V111" s="426" t="str">
        <f>IF(V109="","",VLOOKUP(V109,'[1]シフト記号表（勤務時間帯）'!$C$6:$U$35,19,FALSE))</f>
        <v/>
      </c>
      <c r="W111" s="426" t="str">
        <f>IF(W109="","",VLOOKUP(W109,'[1]シフト記号表（勤務時間帯）'!$C$6:$U$35,19,FALSE))</f>
        <v/>
      </c>
      <c r="X111" s="426" t="str">
        <f>IF(X109="","",VLOOKUP(X109,'[1]シフト記号表（勤務時間帯）'!$C$6:$U$35,19,FALSE))</f>
        <v/>
      </c>
      <c r="Y111" s="427" t="str">
        <f>IF(Y109="","",VLOOKUP(Y109,'[1]シフト記号表（勤務時間帯）'!$C$6:$U$35,19,FALSE))</f>
        <v/>
      </c>
      <c r="Z111" s="425" t="str">
        <f>IF(Z109="","",VLOOKUP(Z109,'[1]シフト記号表（勤務時間帯）'!$C$6:$U$35,19,FALSE))</f>
        <v/>
      </c>
      <c r="AA111" s="426" t="str">
        <f>IF(AA109="","",VLOOKUP(AA109,'[1]シフト記号表（勤務時間帯）'!$C$6:$U$35,19,FALSE))</f>
        <v/>
      </c>
      <c r="AB111" s="426" t="str">
        <f>IF(AB109="","",VLOOKUP(AB109,'[1]シフト記号表（勤務時間帯）'!$C$6:$U$35,19,FALSE))</f>
        <v/>
      </c>
      <c r="AC111" s="426" t="str">
        <f>IF(AC109="","",VLOOKUP(AC109,'[1]シフト記号表（勤務時間帯）'!$C$6:$U$35,19,FALSE))</f>
        <v/>
      </c>
      <c r="AD111" s="426" t="str">
        <f>IF(AD109="","",VLOOKUP(AD109,'[1]シフト記号表（勤務時間帯）'!$C$6:$U$35,19,FALSE))</f>
        <v/>
      </c>
      <c r="AE111" s="426" t="str">
        <f>IF(AE109="","",VLOOKUP(AE109,'[1]シフト記号表（勤務時間帯）'!$C$6:$U$35,19,FALSE))</f>
        <v/>
      </c>
      <c r="AF111" s="427" t="str">
        <f>IF(AF109="","",VLOOKUP(AF109,'[1]シフト記号表（勤務時間帯）'!$C$6:$U$35,19,FALSE))</f>
        <v/>
      </c>
      <c r="AG111" s="425" t="str">
        <f>IF(AG109="","",VLOOKUP(AG109,'[1]シフト記号表（勤務時間帯）'!$C$6:$U$35,19,FALSE))</f>
        <v/>
      </c>
      <c r="AH111" s="426" t="str">
        <f>IF(AH109="","",VLOOKUP(AH109,'[1]シフト記号表（勤務時間帯）'!$C$6:$U$35,19,FALSE))</f>
        <v/>
      </c>
      <c r="AI111" s="426" t="str">
        <f>IF(AI109="","",VLOOKUP(AI109,'[1]シフト記号表（勤務時間帯）'!$C$6:$U$35,19,FALSE))</f>
        <v/>
      </c>
      <c r="AJ111" s="426" t="str">
        <f>IF(AJ109="","",VLOOKUP(AJ109,'[1]シフト記号表（勤務時間帯）'!$C$6:$U$35,19,FALSE))</f>
        <v/>
      </c>
      <c r="AK111" s="426" t="str">
        <f>IF(AK109="","",VLOOKUP(AK109,'[1]シフト記号表（勤務時間帯）'!$C$6:$U$35,19,FALSE))</f>
        <v/>
      </c>
      <c r="AL111" s="426" t="str">
        <f>IF(AL109="","",VLOOKUP(AL109,'[1]シフト記号表（勤務時間帯）'!$C$6:$U$35,19,FALSE))</f>
        <v/>
      </c>
      <c r="AM111" s="427" t="str">
        <f>IF(AM109="","",VLOOKUP(AM109,'[1]シフト記号表（勤務時間帯）'!$C$6:$U$35,19,FALSE))</f>
        <v/>
      </c>
      <c r="AN111" s="425" t="str">
        <f>IF(AN109="","",VLOOKUP(AN109,'[1]シフト記号表（勤務時間帯）'!$C$6:$U$35,19,FALSE))</f>
        <v/>
      </c>
      <c r="AO111" s="426" t="str">
        <f>IF(AO109="","",VLOOKUP(AO109,'[1]シフト記号表（勤務時間帯）'!$C$6:$U$35,19,FALSE))</f>
        <v/>
      </c>
      <c r="AP111" s="426" t="str">
        <f>IF(AP109="","",VLOOKUP(AP109,'[1]シフト記号表（勤務時間帯）'!$C$6:$U$35,19,FALSE))</f>
        <v/>
      </c>
      <c r="AQ111" s="426" t="str">
        <f>IF(AQ109="","",VLOOKUP(AQ109,'[1]シフト記号表（勤務時間帯）'!$C$6:$U$35,19,FALSE))</f>
        <v/>
      </c>
      <c r="AR111" s="426" t="str">
        <f>IF(AR109="","",VLOOKUP(AR109,'[1]シフト記号表（勤務時間帯）'!$C$6:$U$35,19,FALSE))</f>
        <v/>
      </c>
      <c r="AS111" s="426" t="str">
        <f>IF(AS109="","",VLOOKUP(AS109,'[1]シフト記号表（勤務時間帯）'!$C$6:$U$35,19,FALSE))</f>
        <v/>
      </c>
      <c r="AT111" s="427" t="str">
        <f>IF(AT109="","",VLOOKUP(AT109,'[1]シフト記号表（勤務時間帯）'!$C$6:$U$35,19,FALSE))</f>
        <v/>
      </c>
      <c r="AU111" s="425" t="str">
        <f>IF(AU109="","",VLOOKUP(AU109,'[1]シフト記号表（勤務時間帯）'!$C$6:$U$35,19,FALSE))</f>
        <v/>
      </c>
      <c r="AV111" s="426" t="str">
        <f>IF(AV109="","",VLOOKUP(AV109,'[1]シフト記号表（勤務時間帯）'!$C$6:$U$35,19,FALSE))</f>
        <v/>
      </c>
      <c r="AW111" s="426" t="str">
        <f>IF(AW109="","",VLOOKUP(AW109,'[1]シフト記号表（勤務時間帯）'!$C$6:$U$35,19,FALSE))</f>
        <v/>
      </c>
      <c r="AX111" s="695">
        <f>IF($BB$3="４週",SUM(S111:AT111),IF($BB$3="暦月",SUM(S111:AW111),""))</f>
        <v>0</v>
      </c>
      <c r="AY111" s="696"/>
      <c r="AZ111" s="697">
        <f>IF($BB$3="４週",AX111/4,IF($BB$3="暦月",②勤務形態一覧表!AX111/(②勤務形態一覧表!$BB$8/7),""))</f>
        <v>0</v>
      </c>
      <c r="BA111" s="698"/>
      <c r="BB111" s="760"/>
      <c r="BC111" s="723"/>
      <c r="BD111" s="723"/>
      <c r="BE111" s="723"/>
      <c r="BF111" s="724"/>
    </row>
    <row r="112" spans="2:58" ht="20.25" customHeight="1">
      <c r="B112" s="699">
        <f>B109+1</f>
        <v>31</v>
      </c>
      <c r="C112" s="749"/>
      <c r="D112" s="750"/>
      <c r="E112" s="751"/>
      <c r="F112" s="428"/>
      <c r="G112" s="709"/>
      <c r="H112" s="712"/>
      <c r="I112" s="713"/>
      <c r="J112" s="713"/>
      <c r="K112" s="714"/>
      <c r="L112" s="716"/>
      <c r="M112" s="717"/>
      <c r="N112" s="717"/>
      <c r="O112" s="718"/>
      <c r="P112" s="725" t="s">
        <v>1281</v>
      </c>
      <c r="Q112" s="726"/>
      <c r="R112" s="727"/>
      <c r="S112" s="417"/>
      <c r="T112" s="418"/>
      <c r="U112" s="418"/>
      <c r="V112" s="418"/>
      <c r="W112" s="418"/>
      <c r="X112" s="418"/>
      <c r="Y112" s="419"/>
      <c r="Z112" s="417"/>
      <c r="AA112" s="418"/>
      <c r="AB112" s="418"/>
      <c r="AC112" s="418"/>
      <c r="AD112" s="418"/>
      <c r="AE112" s="418"/>
      <c r="AF112" s="419"/>
      <c r="AG112" s="417"/>
      <c r="AH112" s="418"/>
      <c r="AI112" s="418"/>
      <c r="AJ112" s="418"/>
      <c r="AK112" s="418"/>
      <c r="AL112" s="418"/>
      <c r="AM112" s="419"/>
      <c r="AN112" s="417"/>
      <c r="AO112" s="418"/>
      <c r="AP112" s="418"/>
      <c r="AQ112" s="418"/>
      <c r="AR112" s="418"/>
      <c r="AS112" s="418"/>
      <c r="AT112" s="419"/>
      <c r="AU112" s="417"/>
      <c r="AV112" s="418"/>
      <c r="AW112" s="418"/>
      <c r="AX112" s="672"/>
      <c r="AY112" s="673"/>
      <c r="AZ112" s="674"/>
      <c r="BA112" s="675"/>
      <c r="BB112" s="758"/>
      <c r="BC112" s="717"/>
      <c r="BD112" s="717"/>
      <c r="BE112" s="717"/>
      <c r="BF112" s="718"/>
    </row>
    <row r="113" spans="2:58" ht="20.25" customHeight="1">
      <c r="B113" s="699"/>
      <c r="C113" s="752"/>
      <c r="D113" s="753"/>
      <c r="E113" s="754"/>
      <c r="F113" s="420"/>
      <c r="G113" s="710"/>
      <c r="H113" s="715"/>
      <c r="I113" s="713"/>
      <c r="J113" s="713"/>
      <c r="K113" s="714"/>
      <c r="L113" s="719"/>
      <c r="M113" s="720"/>
      <c r="N113" s="720"/>
      <c r="O113" s="721"/>
      <c r="P113" s="685" t="s">
        <v>1282</v>
      </c>
      <c r="Q113" s="686"/>
      <c r="R113" s="687"/>
      <c r="S113" s="421" t="str">
        <f>IF(S112="","",VLOOKUP(S112,'[1]シフト記号表（勤務時間帯）'!$C$6:$K$35,9,FALSE))</f>
        <v/>
      </c>
      <c r="T113" s="422" t="str">
        <f>IF(T112="","",VLOOKUP(T112,'[1]シフト記号表（勤務時間帯）'!$C$6:$K$35,9,FALSE))</f>
        <v/>
      </c>
      <c r="U113" s="422" t="str">
        <f>IF(U112="","",VLOOKUP(U112,'[1]シフト記号表（勤務時間帯）'!$C$6:$K$35,9,FALSE))</f>
        <v/>
      </c>
      <c r="V113" s="422" t="str">
        <f>IF(V112="","",VLOOKUP(V112,'[1]シフト記号表（勤務時間帯）'!$C$6:$K$35,9,FALSE))</f>
        <v/>
      </c>
      <c r="W113" s="422" t="str">
        <f>IF(W112="","",VLOOKUP(W112,'[1]シフト記号表（勤務時間帯）'!$C$6:$K$35,9,FALSE))</f>
        <v/>
      </c>
      <c r="X113" s="422" t="str">
        <f>IF(X112="","",VLOOKUP(X112,'[1]シフト記号表（勤務時間帯）'!$C$6:$K$35,9,FALSE))</f>
        <v/>
      </c>
      <c r="Y113" s="423" t="str">
        <f>IF(Y112="","",VLOOKUP(Y112,'[1]シフト記号表（勤務時間帯）'!$C$6:$K$35,9,FALSE))</f>
        <v/>
      </c>
      <c r="Z113" s="421" t="str">
        <f>IF(Z112="","",VLOOKUP(Z112,'[1]シフト記号表（勤務時間帯）'!$C$6:$K$35,9,FALSE))</f>
        <v/>
      </c>
      <c r="AA113" s="422" t="str">
        <f>IF(AA112="","",VLOOKUP(AA112,'[1]シフト記号表（勤務時間帯）'!$C$6:$K$35,9,FALSE))</f>
        <v/>
      </c>
      <c r="AB113" s="422" t="str">
        <f>IF(AB112="","",VLOOKUP(AB112,'[1]シフト記号表（勤務時間帯）'!$C$6:$K$35,9,FALSE))</f>
        <v/>
      </c>
      <c r="AC113" s="422" t="str">
        <f>IF(AC112="","",VLOOKUP(AC112,'[1]シフト記号表（勤務時間帯）'!$C$6:$K$35,9,FALSE))</f>
        <v/>
      </c>
      <c r="AD113" s="422" t="str">
        <f>IF(AD112="","",VLOOKUP(AD112,'[1]シフト記号表（勤務時間帯）'!$C$6:$K$35,9,FALSE))</f>
        <v/>
      </c>
      <c r="AE113" s="422" t="str">
        <f>IF(AE112="","",VLOOKUP(AE112,'[1]シフト記号表（勤務時間帯）'!$C$6:$K$35,9,FALSE))</f>
        <v/>
      </c>
      <c r="AF113" s="423" t="str">
        <f>IF(AF112="","",VLOOKUP(AF112,'[1]シフト記号表（勤務時間帯）'!$C$6:$K$35,9,FALSE))</f>
        <v/>
      </c>
      <c r="AG113" s="421" t="str">
        <f>IF(AG112="","",VLOOKUP(AG112,'[1]シフト記号表（勤務時間帯）'!$C$6:$K$35,9,FALSE))</f>
        <v/>
      </c>
      <c r="AH113" s="422" t="str">
        <f>IF(AH112="","",VLOOKUP(AH112,'[1]シフト記号表（勤務時間帯）'!$C$6:$K$35,9,FALSE))</f>
        <v/>
      </c>
      <c r="AI113" s="422" t="str">
        <f>IF(AI112="","",VLOOKUP(AI112,'[1]シフト記号表（勤務時間帯）'!$C$6:$K$35,9,FALSE))</f>
        <v/>
      </c>
      <c r="AJ113" s="422" t="str">
        <f>IF(AJ112="","",VLOOKUP(AJ112,'[1]シフト記号表（勤務時間帯）'!$C$6:$K$35,9,FALSE))</f>
        <v/>
      </c>
      <c r="AK113" s="422" t="str">
        <f>IF(AK112="","",VLOOKUP(AK112,'[1]シフト記号表（勤務時間帯）'!$C$6:$K$35,9,FALSE))</f>
        <v/>
      </c>
      <c r="AL113" s="422" t="str">
        <f>IF(AL112="","",VLOOKUP(AL112,'[1]シフト記号表（勤務時間帯）'!$C$6:$K$35,9,FALSE))</f>
        <v/>
      </c>
      <c r="AM113" s="423" t="str">
        <f>IF(AM112="","",VLOOKUP(AM112,'[1]シフト記号表（勤務時間帯）'!$C$6:$K$35,9,FALSE))</f>
        <v/>
      </c>
      <c r="AN113" s="421" t="str">
        <f>IF(AN112="","",VLOOKUP(AN112,'[1]シフト記号表（勤務時間帯）'!$C$6:$K$35,9,FALSE))</f>
        <v/>
      </c>
      <c r="AO113" s="422" t="str">
        <f>IF(AO112="","",VLOOKUP(AO112,'[1]シフト記号表（勤務時間帯）'!$C$6:$K$35,9,FALSE))</f>
        <v/>
      </c>
      <c r="AP113" s="422" t="str">
        <f>IF(AP112="","",VLOOKUP(AP112,'[1]シフト記号表（勤務時間帯）'!$C$6:$K$35,9,FALSE))</f>
        <v/>
      </c>
      <c r="AQ113" s="422" t="str">
        <f>IF(AQ112="","",VLOOKUP(AQ112,'[1]シフト記号表（勤務時間帯）'!$C$6:$K$35,9,FALSE))</f>
        <v/>
      </c>
      <c r="AR113" s="422" t="str">
        <f>IF(AR112="","",VLOOKUP(AR112,'[1]シフト記号表（勤務時間帯）'!$C$6:$K$35,9,FALSE))</f>
        <v/>
      </c>
      <c r="AS113" s="422" t="str">
        <f>IF(AS112="","",VLOOKUP(AS112,'[1]シフト記号表（勤務時間帯）'!$C$6:$K$35,9,FALSE))</f>
        <v/>
      </c>
      <c r="AT113" s="423" t="str">
        <f>IF(AT112="","",VLOOKUP(AT112,'[1]シフト記号表（勤務時間帯）'!$C$6:$K$35,9,FALSE))</f>
        <v/>
      </c>
      <c r="AU113" s="421" t="str">
        <f>IF(AU112="","",VLOOKUP(AU112,'[1]シフト記号表（勤務時間帯）'!$C$6:$K$35,9,FALSE))</f>
        <v/>
      </c>
      <c r="AV113" s="422" t="str">
        <f>IF(AV112="","",VLOOKUP(AV112,'[1]シフト記号表（勤務時間帯）'!$C$6:$K$35,9,FALSE))</f>
        <v/>
      </c>
      <c r="AW113" s="422" t="str">
        <f>IF(AW112="","",VLOOKUP(AW112,'[1]シフト記号表（勤務時間帯）'!$C$6:$K$35,9,FALSE))</f>
        <v/>
      </c>
      <c r="AX113" s="688">
        <f>IF($BB$3="４週",SUM(S113:AT113),IF($BB$3="暦月",SUM(S113:AW113),""))</f>
        <v>0</v>
      </c>
      <c r="AY113" s="689"/>
      <c r="AZ113" s="690">
        <f>IF($BB$3="４週",AX113/4,IF($BB$3="暦月",②勤務形態一覧表!AX113/(②勤務形態一覧表!$BB$8/7),""))</f>
        <v>0</v>
      </c>
      <c r="BA113" s="691"/>
      <c r="BB113" s="759"/>
      <c r="BC113" s="720"/>
      <c r="BD113" s="720"/>
      <c r="BE113" s="720"/>
      <c r="BF113" s="721"/>
    </row>
    <row r="114" spans="2:58" ht="20.25" customHeight="1">
      <c r="B114" s="699"/>
      <c r="C114" s="755"/>
      <c r="D114" s="756"/>
      <c r="E114" s="757"/>
      <c r="F114" s="429">
        <f>C112</f>
        <v>0</v>
      </c>
      <c r="G114" s="711"/>
      <c r="H114" s="715"/>
      <c r="I114" s="713"/>
      <c r="J114" s="713"/>
      <c r="K114" s="714"/>
      <c r="L114" s="722"/>
      <c r="M114" s="723"/>
      <c r="N114" s="723"/>
      <c r="O114" s="724"/>
      <c r="P114" s="692" t="s">
        <v>1283</v>
      </c>
      <c r="Q114" s="693"/>
      <c r="R114" s="694"/>
      <c r="S114" s="425" t="str">
        <f>IF(S112="","",VLOOKUP(S112,'[1]シフト記号表（勤務時間帯）'!$C$6:$U$35,19,FALSE))</f>
        <v/>
      </c>
      <c r="T114" s="426" t="str">
        <f>IF(T112="","",VLOOKUP(T112,'[1]シフト記号表（勤務時間帯）'!$C$6:$U$35,19,FALSE))</f>
        <v/>
      </c>
      <c r="U114" s="426" t="str">
        <f>IF(U112="","",VLOOKUP(U112,'[1]シフト記号表（勤務時間帯）'!$C$6:$U$35,19,FALSE))</f>
        <v/>
      </c>
      <c r="V114" s="426" t="str">
        <f>IF(V112="","",VLOOKUP(V112,'[1]シフト記号表（勤務時間帯）'!$C$6:$U$35,19,FALSE))</f>
        <v/>
      </c>
      <c r="W114" s="426" t="str">
        <f>IF(W112="","",VLOOKUP(W112,'[1]シフト記号表（勤務時間帯）'!$C$6:$U$35,19,FALSE))</f>
        <v/>
      </c>
      <c r="X114" s="426" t="str">
        <f>IF(X112="","",VLOOKUP(X112,'[1]シフト記号表（勤務時間帯）'!$C$6:$U$35,19,FALSE))</f>
        <v/>
      </c>
      <c r="Y114" s="427" t="str">
        <f>IF(Y112="","",VLOOKUP(Y112,'[1]シフト記号表（勤務時間帯）'!$C$6:$U$35,19,FALSE))</f>
        <v/>
      </c>
      <c r="Z114" s="425" t="str">
        <f>IF(Z112="","",VLOOKUP(Z112,'[1]シフト記号表（勤務時間帯）'!$C$6:$U$35,19,FALSE))</f>
        <v/>
      </c>
      <c r="AA114" s="426" t="str">
        <f>IF(AA112="","",VLOOKUP(AA112,'[1]シフト記号表（勤務時間帯）'!$C$6:$U$35,19,FALSE))</f>
        <v/>
      </c>
      <c r="AB114" s="426" t="str">
        <f>IF(AB112="","",VLOOKUP(AB112,'[1]シフト記号表（勤務時間帯）'!$C$6:$U$35,19,FALSE))</f>
        <v/>
      </c>
      <c r="AC114" s="426" t="str">
        <f>IF(AC112="","",VLOOKUP(AC112,'[1]シフト記号表（勤務時間帯）'!$C$6:$U$35,19,FALSE))</f>
        <v/>
      </c>
      <c r="AD114" s="426" t="str">
        <f>IF(AD112="","",VLOOKUP(AD112,'[1]シフト記号表（勤務時間帯）'!$C$6:$U$35,19,FALSE))</f>
        <v/>
      </c>
      <c r="AE114" s="426" t="str">
        <f>IF(AE112="","",VLOOKUP(AE112,'[1]シフト記号表（勤務時間帯）'!$C$6:$U$35,19,FALSE))</f>
        <v/>
      </c>
      <c r="AF114" s="427" t="str">
        <f>IF(AF112="","",VLOOKUP(AF112,'[1]シフト記号表（勤務時間帯）'!$C$6:$U$35,19,FALSE))</f>
        <v/>
      </c>
      <c r="AG114" s="425" t="str">
        <f>IF(AG112="","",VLOOKUP(AG112,'[1]シフト記号表（勤務時間帯）'!$C$6:$U$35,19,FALSE))</f>
        <v/>
      </c>
      <c r="AH114" s="426" t="str">
        <f>IF(AH112="","",VLOOKUP(AH112,'[1]シフト記号表（勤務時間帯）'!$C$6:$U$35,19,FALSE))</f>
        <v/>
      </c>
      <c r="AI114" s="426" t="str">
        <f>IF(AI112="","",VLOOKUP(AI112,'[1]シフト記号表（勤務時間帯）'!$C$6:$U$35,19,FALSE))</f>
        <v/>
      </c>
      <c r="AJ114" s="426" t="str">
        <f>IF(AJ112="","",VLOOKUP(AJ112,'[1]シフト記号表（勤務時間帯）'!$C$6:$U$35,19,FALSE))</f>
        <v/>
      </c>
      <c r="AK114" s="426" t="str">
        <f>IF(AK112="","",VLOOKUP(AK112,'[1]シフト記号表（勤務時間帯）'!$C$6:$U$35,19,FALSE))</f>
        <v/>
      </c>
      <c r="AL114" s="426" t="str">
        <f>IF(AL112="","",VLOOKUP(AL112,'[1]シフト記号表（勤務時間帯）'!$C$6:$U$35,19,FALSE))</f>
        <v/>
      </c>
      <c r="AM114" s="427" t="str">
        <f>IF(AM112="","",VLOOKUP(AM112,'[1]シフト記号表（勤務時間帯）'!$C$6:$U$35,19,FALSE))</f>
        <v/>
      </c>
      <c r="AN114" s="425" t="str">
        <f>IF(AN112="","",VLOOKUP(AN112,'[1]シフト記号表（勤務時間帯）'!$C$6:$U$35,19,FALSE))</f>
        <v/>
      </c>
      <c r="AO114" s="426" t="str">
        <f>IF(AO112="","",VLOOKUP(AO112,'[1]シフト記号表（勤務時間帯）'!$C$6:$U$35,19,FALSE))</f>
        <v/>
      </c>
      <c r="AP114" s="426" t="str">
        <f>IF(AP112="","",VLOOKUP(AP112,'[1]シフト記号表（勤務時間帯）'!$C$6:$U$35,19,FALSE))</f>
        <v/>
      </c>
      <c r="AQ114" s="426" t="str">
        <f>IF(AQ112="","",VLOOKUP(AQ112,'[1]シフト記号表（勤務時間帯）'!$C$6:$U$35,19,FALSE))</f>
        <v/>
      </c>
      <c r="AR114" s="426" t="str">
        <f>IF(AR112="","",VLOOKUP(AR112,'[1]シフト記号表（勤務時間帯）'!$C$6:$U$35,19,FALSE))</f>
        <v/>
      </c>
      <c r="AS114" s="426" t="str">
        <f>IF(AS112="","",VLOOKUP(AS112,'[1]シフト記号表（勤務時間帯）'!$C$6:$U$35,19,FALSE))</f>
        <v/>
      </c>
      <c r="AT114" s="427" t="str">
        <f>IF(AT112="","",VLOOKUP(AT112,'[1]シフト記号表（勤務時間帯）'!$C$6:$U$35,19,FALSE))</f>
        <v/>
      </c>
      <c r="AU114" s="425" t="str">
        <f>IF(AU112="","",VLOOKUP(AU112,'[1]シフト記号表（勤務時間帯）'!$C$6:$U$35,19,FALSE))</f>
        <v/>
      </c>
      <c r="AV114" s="426" t="str">
        <f>IF(AV112="","",VLOOKUP(AV112,'[1]シフト記号表（勤務時間帯）'!$C$6:$U$35,19,FALSE))</f>
        <v/>
      </c>
      <c r="AW114" s="426" t="str">
        <f>IF(AW112="","",VLOOKUP(AW112,'[1]シフト記号表（勤務時間帯）'!$C$6:$U$35,19,FALSE))</f>
        <v/>
      </c>
      <c r="AX114" s="695">
        <f>IF($BB$3="４週",SUM(S114:AT114),IF($BB$3="暦月",SUM(S114:AW114),""))</f>
        <v>0</v>
      </c>
      <c r="AY114" s="696"/>
      <c r="AZ114" s="697">
        <f>IF($BB$3="４週",AX114/4,IF($BB$3="暦月",②勤務形態一覧表!AX114/(②勤務形態一覧表!$BB$8/7),""))</f>
        <v>0</v>
      </c>
      <c r="BA114" s="698"/>
      <c r="BB114" s="760"/>
      <c r="BC114" s="723"/>
      <c r="BD114" s="723"/>
      <c r="BE114" s="723"/>
      <c r="BF114" s="724"/>
    </row>
    <row r="115" spans="2:58" ht="20.25" customHeight="1">
      <c r="B115" s="699">
        <f>B112+1</f>
        <v>32</v>
      </c>
      <c r="C115" s="749"/>
      <c r="D115" s="750"/>
      <c r="E115" s="751"/>
      <c r="F115" s="428"/>
      <c r="G115" s="709"/>
      <c r="H115" s="712"/>
      <c r="I115" s="713"/>
      <c r="J115" s="713"/>
      <c r="K115" s="714"/>
      <c r="L115" s="716"/>
      <c r="M115" s="717"/>
      <c r="N115" s="717"/>
      <c r="O115" s="718"/>
      <c r="P115" s="725" t="s">
        <v>1281</v>
      </c>
      <c r="Q115" s="726"/>
      <c r="R115" s="727"/>
      <c r="S115" s="417"/>
      <c r="T115" s="418"/>
      <c r="U115" s="418"/>
      <c r="V115" s="418"/>
      <c r="W115" s="418"/>
      <c r="X115" s="418"/>
      <c r="Y115" s="419"/>
      <c r="Z115" s="417"/>
      <c r="AA115" s="418"/>
      <c r="AB115" s="418"/>
      <c r="AC115" s="418"/>
      <c r="AD115" s="418"/>
      <c r="AE115" s="418"/>
      <c r="AF115" s="419"/>
      <c r="AG115" s="417"/>
      <c r="AH115" s="418"/>
      <c r="AI115" s="418"/>
      <c r="AJ115" s="418"/>
      <c r="AK115" s="418"/>
      <c r="AL115" s="418"/>
      <c r="AM115" s="419"/>
      <c r="AN115" s="417"/>
      <c r="AO115" s="418"/>
      <c r="AP115" s="418"/>
      <c r="AQ115" s="418"/>
      <c r="AR115" s="418"/>
      <c r="AS115" s="418"/>
      <c r="AT115" s="419"/>
      <c r="AU115" s="417"/>
      <c r="AV115" s="418"/>
      <c r="AW115" s="418"/>
      <c r="AX115" s="672"/>
      <c r="AY115" s="673"/>
      <c r="AZ115" s="674"/>
      <c r="BA115" s="675"/>
      <c r="BB115" s="758"/>
      <c r="BC115" s="717"/>
      <c r="BD115" s="717"/>
      <c r="BE115" s="717"/>
      <c r="BF115" s="718"/>
    </row>
    <row r="116" spans="2:58" ht="20.25" customHeight="1">
      <c r="B116" s="699"/>
      <c r="C116" s="752"/>
      <c r="D116" s="753"/>
      <c r="E116" s="754"/>
      <c r="F116" s="420"/>
      <c r="G116" s="710"/>
      <c r="H116" s="715"/>
      <c r="I116" s="713"/>
      <c r="J116" s="713"/>
      <c r="K116" s="714"/>
      <c r="L116" s="719"/>
      <c r="M116" s="720"/>
      <c r="N116" s="720"/>
      <c r="O116" s="721"/>
      <c r="P116" s="685" t="s">
        <v>1282</v>
      </c>
      <c r="Q116" s="686"/>
      <c r="R116" s="687"/>
      <c r="S116" s="421" t="str">
        <f>IF(S115="","",VLOOKUP(S115,'[1]シフト記号表（勤務時間帯）'!$C$6:$K$35,9,FALSE))</f>
        <v/>
      </c>
      <c r="T116" s="422" t="str">
        <f>IF(T115="","",VLOOKUP(T115,'[1]シフト記号表（勤務時間帯）'!$C$6:$K$35,9,FALSE))</f>
        <v/>
      </c>
      <c r="U116" s="422" t="str">
        <f>IF(U115="","",VLOOKUP(U115,'[1]シフト記号表（勤務時間帯）'!$C$6:$K$35,9,FALSE))</f>
        <v/>
      </c>
      <c r="V116" s="422" t="str">
        <f>IF(V115="","",VLOOKUP(V115,'[1]シフト記号表（勤務時間帯）'!$C$6:$K$35,9,FALSE))</f>
        <v/>
      </c>
      <c r="W116" s="422" t="str">
        <f>IF(W115="","",VLOOKUP(W115,'[1]シフト記号表（勤務時間帯）'!$C$6:$K$35,9,FALSE))</f>
        <v/>
      </c>
      <c r="X116" s="422" t="str">
        <f>IF(X115="","",VLOOKUP(X115,'[1]シフト記号表（勤務時間帯）'!$C$6:$K$35,9,FALSE))</f>
        <v/>
      </c>
      <c r="Y116" s="423" t="str">
        <f>IF(Y115="","",VLOOKUP(Y115,'[1]シフト記号表（勤務時間帯）'!$C$6:$K$35,9,FALSE))</f>
        <v/>
      </c>
      <c r="Z116" s="421" t="str">
        <f>IF(Z115="","",VLOOKUP(Z115,'[1]シフト記号表（勤務時間帯）'!$C$6:$K$35,9,FALSE))</f>
        <v/>
      </c>
      <c r="AA116" s="422" t="str">
        <f>IF(AA115="","",VLOOKUP(AA115,'[1]シフト記号表（勤務時間帯）'!$C$6:$K$35,9,FALSE))</f>
        <v/>
      </c>
      <c r="AB116" s="422" t="str">
        <f>IF(AB115="","",VLOOKUP(AB115,'[1]シフト記号表（勤務時間帯）'!$C$6:$K$35,9,FALSE))</f>
        <v/>
      </c>
      <c r="AC116" s="422" t="str">
        <f>IF(AC115="","",VLOOKUP(AC115,'[1]シフト記号表（勤務時間帯）'!$C$6:$K$35,9,FALSE))</f>
        <v/>
      </c>
      <c r="AD116" s="422" t="str">
        <f>IF(AD115="","",VLOOKUP(AD115,'[1]シフト記号表（勤務時間帯）'!$C$6:$K$35,9,FALSE))</f>
        <v/>
      </c>
      <c r="AE116" s="422" t="str">
        <f>IF(AE115="","",VLOOKUP(AE115,'[1]シフト記号表（勤務時間帯）'!$C$6:$K$35,9,FALSE))</f>
        <v/>
      </c>
      <c r="AF116" s="423" t="str">
        <f>IF(AF115="","",VLOOKUP(AF115,'[1]シフト記号表（勤務時間帯）'!$C$6:$K$35,9,FALSE))</f>
        <v/>
      </c>
      <c r="AG116" s="421" t="str">
        <f>IF(AG115="","",VLOOKUP(AG115,'[1]シフト記号表（勤務時間帯）'!$C$6:$K$35,9,FALSE))</f>
        <v/>
      </c>
      <c r="AH116" s="422" t="str">
        <f>IF(AH115="","",VLOOKUP(AH115,'[1]シフト記号表（勤務時間帯）'!$C$6:$K$35,9,FALSE))</f>
        <v/>
      </c>
      <c r="AI116" s="422" t="str">
        <f>IF(AI115="","",VLOOKUP(AI115,'[1]シフト記号表（勤務時間帯）'!$C$6:$K$35,9,FALSE))</f>
        <v/>
      </c>
      <c r="AJ116" s="422" t="str">
        <f>IF(AJ115="","",VLOOKUP(AJ115,'[1]シフト記号表（勤務時間帯）'!$C$6:$K$35,9,FALSE))</f>
        <v/>
      </c>
      <c r="AK116" s="422" t="str">
        <f>IF(AK115="","",VLOOKUP(AK115,'[1]シフト記号表（勤務時間帯）'!$C$6:$K$35,9,FALSE))</f>
        <v/>
      </c>
      <c r="AL116" s="422" t="str">
        <f>IF(AL115="","",VLOOKUP(AL115,'[1]シフト記号表（勤務時間帯）'!$C$6:$K$35,9,FALSE))</f>
        <v/>
      </c>
      <c r="AM116" s="423" t="str">
        <f>IF(AM115="","",VLOOKUP(AM115,'[1]シフト記号表（勤務時間帯）'!$C$6:$K$35,9,FALSE))</f>
        <v/>
      </c>
      <c r="AN116" s="421" t="str">
        <f>IF(AN115="","",VLOOKUP(AN115,'[1]シフト記号表（勤務時間帯）'!$C$6:$K$35,9,FALSE))</f>
        <v/>
      </c>
      <c r="AO116" s="422" t="str">
        <f>IF(AO115="","",VLOOKUP(AO115,'[1]シフト記号表（勤務時間帯）'!$C$6:$K$35,9,FALSE))</f>
        <v/>
      </c>
      <c r="AP116" s="422" t="str">
        <f>IF(AP115="","",VLOOKUP(AP115,'[1]シフト記号表（勤務時間帯）'!$C$6:$K$35,9,FALSE))</f>
        <v/>
      </c>
      <c r="AQ116" s="422" t="str">
        <f>IF(AQ115="","",VLOOKUP(AQ115,'[1]シフト記号表（勤務時間帯）'!$C$6:$K$35,9,FALSE))</f>
        <v/>
      </c>
      <c r="AR116" s="422" t="str">
        <f>IF(AR115="","",VLOOKUP(AR115,'[1]シフト記号表（勤務時間帯）'!$C$6:$K$35,9,FALSE))</f>
        <v/>
      </c>
      <c r="AS116" s="422" t="str">
        <f>IF(AS115="","",VLOOKUP(AS115,'[1]シフト記号表（勤務時間帯）'!$C$6:$K$35,9,FALSE))</f>
        <v/>
      </c>
      <c r="AT116" s="423" t="str">
        <f>IF(AT115="","",VLOOKUP(AT115,'[1]シフト記号表（勤務時間帯）'!$C$6:$K$35,9,FALSE))</f>
        <v/>
      </c>
      <c r="AU116" s="421" t="str">
        <f>IF(AU115="","",VLOOKUP(AU115,'[1]シフト記号表（勤務時間帯）'!$C$6:$K$35,9,FALSE))</f>
        <v/>
      </c>
      <c r="AV116" s="422" t="str">
        <f>IF(AV115="","",VLOOKUP(AV115,'[1]シフト記号表（勤務時間帯）'!$C$6:$K$35,9,FALSE))</f>
        <v/>
      </c>
      <c r="AW116" s="422" t="str">
        <f>IF(AW115="","",VLOOKUP(AW115,'[1]シフト記号表（勤務時間帯）'!$C$6:$K$35,9,FALSE))</f>
        <v/>
      </c>
      <c r="AX116" s="688">
        <f>IF($BB$3="４週",SUM(S116:AT116),IF($BB$3="暦月",SUM(S116:AW116),""))</f>
        <v>0</v>
      </c>
      <c r="AY116" s="689"/>
      <c r="AZ116" s="690">
        <f>IF($BB$3="４週",AX116/4,IF($BB$3="暦月",②勤務形態一覧表!AX116/(②勤務形態一覧表!$BB$8/7),""))</f>
        <v>0</v>
      </c>
      <c r="BA116" s="691"/>
      <c r="BB116" s="759"/>
      <c r="BC116" s="720"/>
      <c r="BD116" s="720"/>
      <c r="BE116" s="720"/>
      <c r="BF116" s="721"/>
    </row>
    <row r="117" spans="2:58" ht="20.25" customHeight="1">
      <c r="B117" s="699"/>
      <c r="C117" s="755"/>
      <c r="D117" s="756"/>
      <c r="E117" s="757"/>
      <c r="F117" s="429">
        <f>C115</f>
        <v>0</v>
      </c>
      <c r="G117" s="711"/>
      <c r="H117" s="715"/>
      <c r="I117" s="713"/>
      <c r="J117" s="713"/>
      <c r="K117" s="714"/>
      <c r="L117" s="722"/>
      <c r="M117" s="723"/>
      <c r="N117" s="723"/>
      <c r="O117" s="724"/>
      <c r="P117" s="692" t="s">
        <v>1283</v>
      </c>
      <c r="Q117" s="693"/>
      <c r="R117" s="694"/>
      <c r="S117" s="425" t="str">
        <f>IF(S115="","",VLOOKUP(S115,'[1]シフト記号表（勤務時間帯）'!$C$6:$U$35,19,FALSE))</f>
        <v/>
      </c>
      <c r="T117" s="426" t="str">
        <f>IF(T115="","",VLOOKUP(T115,'[1]シフト記号表（勤務時間帯）'!$C$6:$U$35,19,FALSE))</f>
        <v/>
      </c>
      <c r="U117" s="426" t="str">
        <f>IF(U115="","",VLOOKUP(U115,'[1]シフト記号表（勤務時間帯）'!$C$6:$U$35,19,FALSE))</f>
        <v/>
      </c>
      <c r="V117" s="426" t="str">
        <f>IF(V115="","",VLOOKUP(V115,'[1]シフト記号表（勤務時間帯）'!$C$6:$U$35,19,FALSE))</f>
        <v/>
      </c>
      <c r="W117" s="426" t="str">
        <f>IF(W115="","",VLOOKUP(W115,'[1]シフト記号表（勤務時間帯）'!$C$6:$U$35,19,FALSE))</f>
        <v/>
      </c>
      <c r="X117" s="426" t="str">
        <f>IF(X115="","",VLOOKUP(X115,'[1]シフト記号表（勤務時間帯）'!$C$6:$U$35,19,FALSE))</f>
        <v/>
      </c>
      <c r="Y117" s="427" t="str">
        <f>IF(Y115="","",VLOOKUP(Y115,'[1]シフト記号表（勤務時間帯）'!$C$6:$U$35,19,FALSE))</f>
        <v/>
      </c>
      <c r="Z117" s="425" t="str">
        <f>IF(Z115="","",VLOOKUP(Z115,'[1]シフト記号表（勤務時間帯）'!$C$6:$U$35,19,FALSE))</f>
        <v/>
      </c>
      <c r="AA117" s="426" t="str">
        <f>IF(AA115="","",VLOOKUP(AA115,'[1]シフト記号表（勤務時間帯）'!$C$6:$U$35,19,FALSE))</f>
        <v/>
      </c>
      <c r="AB117" s="426" t="str">
        <f>IF(AB115="","",VLOOKUP(AB115,'[1]シフト記号表（勤務時間帯）'!$C$6:$U$35,19,FALSE))</f>
        <v/>
      </c>
      <c r="AC117" s="426" t="str">
        <f>IF(AC115="","",VLOOKUP(AC115,'[1]シフト記号表（勤務時間帯）'!$C$6:$U$35,19,FALSE))</f>
        <v/>
      </c>
      <c r="AD117" s="426" t="str">
        <f>IF(AD115="","",VLOOKUP(AD115,'[1]シフト記号表（勤務時間帯）'!$C$6:$U$35,19,FALSE))</f>
        <v/>
      </c>
      <c r="AE117" s="426" t="str">
        <f>IF(AE115="","",VLOOKUP(AE115,'[1]シフト記号表（勤務時間帯）'!$C$6:$U$35,19,FALSE))</f>
        <v/>
      </c>
      <c r="AF117" s="427" t="str">
        <f>IF(AF115="","",VLOOKUP(AF115,'[1]シフト記号表（勤務時間帯）'!$C$6:$U$35,19,FALSE))</f>
        <v/>
      </c>
      <c r="AG117" s="425" t="str">
        <f>IF(AG115="","",VLOOKUP(AG115,'[1]シフト記号表（勤務時間帯）'!$C$6:$U$35,19,FALSE))</f>
        <v/>
      </c>
      <c r="AH117" s="426" t="str">
        <f>IF(AH115="","",VLOOKUP(AH115,'[1]シフト記号表（勤務時間帯）'!$C$6:$U$35,19,FALSE))</f>
        <v/>
      </c>
      <c r="AI117" s="426" t="str">
        <f>IF(AI115="","",VLOOKUP(AI115,'[1]シフト記号表（勤務時間帯）'!$C$6:$U$35,19,FALSE))</f>
        <v/>
      </c>
      <c r="AJ117" s="426" t="str">
        <f>IF(AJ115="","",VLOOKUP(AJ115,'[1]シフト記号表（勤務時間帯）'!$C$6:$U$35,19,FALSE))</f>
        <v/>
      </c>
      <c r="AK117" s="426" t="str">
        <f>IF(AK115="","",VLOOKUP(AK115,'[1]シフト記号表（勤務時間帯）'!$C$6:$U$35,19,FALSE))</f>
        <v/>
      </c>
      <c r="AL117" s="426" t="str">
        <f>IF(AL115="","",VLOOKUP(AL115,'[1]シフト記号表（勤務時間帯）'!$C$6:$U$35,19,FALSE))</f>
        <v/>
      </c>
      <c r="AM117" s="427" t="str">
        <f>IF(AM115="","",VLOOKUP(AM115,'[1]シフト記号表（勤務時間帯）'!$C$6:$U$35,19,FALSE))</f>
        <v/>
      </c>
      <c r="AN117" s="425" t="str">
        <f>IF(AN115="","",VLOOKUP(AN115,'[1]シフト記号表（勤務時間帯）'!$C$6:$U$35,19,FALSE))</f>
        <v/>
      </c>
      <c r="AO117" s="426" t="str">
        <f>IF(AO115="","",VLOOKUP(AO115,'[1]シフト記号表（勤務時間帯）'!$C$6:$U$35,19,FALSE))</f>
        <v/>
      </c>
      <c r="AP117" s="426" t="str">
        <f>IF(AP115="","",VLOOKUP(AP115,'[1]シフト記号表（勤務時間帯）'!$C$6:$U$35,19,FALSE))</f>
        <v/>
      </c>
      <c r="AQ117" s="426" t="str">
        <f>IF(AQ115="","",VLOOKUP(AQ115,'[1]シフト記号表（勤務時間帯）'!$C$6:$U$35,19,FALSE))</f>
        <v/>
      </c>
      <c r="AR117" s="426" t="str">
        <f>IF(AR115="","",VLOOKUP(AR115,'[1]シフト記号表（勤務時間帯）'!$C$6:$U$35,19,FALSE))</f>
        <v/>
      </c>
      <c r="AS117" s="426" t="str">
        <f>IF(AS115="","",VLOOKUP(AS115,'[1]シフト記号表（勤務時間帯）'!$C$6:$U$35,19,FALSE))</f>
        <v/>
      </c>
      <c r="AT117" s="427" t="str">
        <f>IF(AT115="","",VLOOKUP(AT115,'[1]シフト記号表（勤務時間帯）'!$C$6:$U$35,19,FALSE))</f>
        <v/>
      </c>
      <c r="AU117" s="425" t="str">
        <f>IF(AU115="","",VLOOKUP(AU115,'[1]シフト記号表（勤務時間帯）'!$C$6:$U$35,19,FALSE))</f>
        <v/>
      </c>
      <c r="AV117" s="426" t="str">
        <f>IF(AV115="","",VLOOKUP(AV115,'[1]シフト記号表（勤務時間帯）'!$C$6:$U$35,19,FALSE))</f>
        <v/>
      </c>
      <c r="AW117" s="426" t="str">
        <f>IF(AW115="","",VLOOKUP(AW115,'[1]シフト記号表（勤務時間帯）'!$C$6:$U$35,19,FALSE))</f>
        <v/>
      </c>
      <c r="AX117" s="695">
        <f>IF($BB$3="４週",SUM(S117:AT117),IF($BB$3="暦月",SUM(S117:AW117),""))</f>
        <v>0</v>
      </c>
      <c r="AY117" s="696"/>
      <c r="AZ117" s="697">
        <f>IF($BB$3="４週",AX117/4,IF($BB$3="暦月",②勤務形態一覧表!AX117/(②勤務形態一覧表!$BB$8/7),""))</f>
        <v>0</v>
      </c>
      <c r="BA117" s="698"/>
      <c r="BB117" s="760"/>
      <c r="BC117" s="723"/>
      <c r="BD117" s="723"/>
      <c r="BE117" s="723"/>
      <c r="BF117" s="724"/>
    </row>
    <row r="118" spans="2:58" ht="20.25" customHeight="1">
      <c r="B118" s="699">
        <f>B115+1</f>
        <v>33</v>
      </c>
      <c r="C118" s="749"/>
      <c r="D118" s="750"/>
      <c r="E118" s="751"/>
      <c r="F118" s="428"/>
      <c r="G118" s="709"/>
      <c r="H118" s="712"/>
      <c r="I118" s="713"/>
      <c r="J118" s="713"/>
      <c r="K118" s="714"/>
      <c r="L118" s="716"/>
      <c r="M118" s="717"/>
      <c r="N118" s="717"/>
      <c r="O118" s="718"/>
      <c r="P118" s="725" t="s">
        <v>1281</v>
      </c>
      <c r="Q118" s="726"/>
      <c r="R118" s="727"/>
      <c r="S118" s="417"/>
      <c r="T118" s="418"/>
      <c r="U118" s="418"/>
      <c r="V118" s="418"/>
      <c r="W118" s="418"/>
      <c r="X118" s="418"/>
      <c r="Y118" s="419"/>
      <c r="Z118" s="417"/>
      <c r="AA118" s="418"/>
      <c r="AB118" s="418"/>
      <c r="AC118" s="418"/>
      <c r="AD118" s="418"/>
      <c r="AE118" s="418"/>
      <c r="AF118" s="419"/>
      <c r="AG118" s="417"/>
      <c r="AH118" s="418"/>
      <c r="AI118" s="418"/>
      <c r="AJ118" s="418"/>
      <c r="AK118" s="418"/>
      <c r="AL118" s="418"/>
      <c r="AM118" s="419"/>
      <c r="AN118" s="417"/>
      <c r="AO118" s="418"/>
      <c r="AP118" s="418"/>
      <c r="AQ118" s="418"/>
      <c r="AR118" s="418"/>
      <c r="AS118" s="418"/>
      <c r="AT118" s="419"/>
      <c r="AU118" s="417"/>
      <c r="AV118" s="418"/>
      <c r="AW118" s="418"/>
      <c r="AX118" s="672"/>
      <c r="AY118" s="673"/>
      <c r="AZ118" s="674"/>
      <c r="BA118" s="675"/>
      <c r="BB118" s="758"/>
      <c r="BC118" s="717"/>
      <c r="BD118" s="717"/>
      <c r="BE118" s="717"/>
      <c r="BF118" s="718"/>
    </row>
    <row r="119" spans="2:58" ht="20.25" customHeight="1">
      <c r="B119" s="699"/>
      <c r="C119" s="752"/>
      <c r="D119" s="753"/>
      <c r="E119" s="754"/>
      <c r="F119" s="420"/>
      <c r="G119" s="710"/>
      <c r="H119" s="715"/>
      <c r="I119" s="713"/>
      <c r="J119" s="713"/>
      <c r="K119" s="714"/>
      <c r="L119" s="719"/>
      <c r="M119" s="720"/>
      <c r="N119" s="720"/>
      <c r="O119" s="721"/>
      <c r="P119" s="685" t="s">
        <v>1282</v>
      </c>
      <c r="Q119" s="686"/>
      <c r="R119" s="687"/>
      <c r="S119" s="421" t="str">
        <f>IF(S118="","",VLOOKUP(S118,'[1]シフト記号表（勤務時間帯）'!$C$6:$K$35,9,FALSE))</f>
        <v/>
      </c>
      <c r="T119" s="422" t="str">
        <f>IF(T118="","",VLOOKUP(T118,'[1]シフト記号表（勤務時間帯）'!$C$6:$K$35,9,FALSE))</f>
        <v/>
      </c>
      <c r="U119" s="422" t="str">
        <f>IF(U118="","",VLOOKUP(U118,'[1]シフト記号表（勤務時間帯）'!$C$6:$K$35,9,FALSE))</f>
        <v/>
      </c>
      <c r="V119" s="422" t="str">
        <f>IF(V118="","",VLOOKUP(V118,'[1]シフト記号表（勤務時間帯）'!$C$6:$K$35,9,FALSE))</f>
        <v/>
      </c>
      <c r="W119" s="422" t="str">
        <f>IF(W118="","",VLOOKUP(W118,'[1]シフト記号表（勤務時間帯）'!$C$6:$K$35,9,FALSE))</f>
        <v/>
      </c>
      <c r="X119" s="422" t="str">
        <f>IF(X118="","",VLOOKUP(X118,'[1]シフト記号表（勤務時間帯）'!$C$6:$K$35,9,FALSE))</f>
        <v/>
      </c>
      <c r="Y119" s="423" t="str">
        <f>IF(Y118="","",VLOOKUP(Y118,'[1]シフト記号表（勤務時間帯）'!$C$6:$K$35,9,FALSE))</f>
        <v/>
      </c>
      <c r="Z119" s="421" t="str">
        <f>IF(Z118="","",VLOOKUP(Z118,'[1]シフト記号表（勤務時間帯）'!$C$6:$K$35,9,FALSE))</f>
        <v/>
      </c>
      <c r="AA119" s="422" t="str">
        <f>IF(AA118="","",VLOOKUP(AA118,'[1]シフト記号表（勤務時間帯）'!$C$6:$K$35,9,FALSE))</f>
        <v/>
      </c>
      <c r="AB119" s="422" t="str">
        <f>IF(AB118="","",VLOOKUP(AB118,'[1]シフト記号表（勤務時間帯）'!$C$6:$K$35,9,FALSE))</f>
        <v/>
      </c>
      <c r="AC119" s="422" t="str">
        <f>IF(AC118="","",VLOOKUP(AC118,'[1]シフト記号表（勤務時間帯）'!$C$6:$K$35,9,FALSE))</f>
        <v/>
      </c>
      <c r="AD119" s="422" t="str">
        <f>IF(AD118="","",VLOOKUP(AD118,'[1]シフト記号表（勤務時間帯）'!$C$6:$K$35,9,FALSE))</f>
        <v/>
      </c>
      <c r="AE119" s="422" t="str">
        <f>IF(AE118="","",VLOOKUP(AE118,'[1]シフト記号表（勤務時間帯）'!$C$6:$K$35,9,FALSE))</f>
        <v/>
      </c>
      <c r="AF119" s="423" t="str">
        <f>IF(AF118="","",VLOOKUP(AF118,'[1]シフト記号表（勤務時間帯）'!$C$6:$K$35,9,FALSE))</f>
        <v/>
      </c>
      <c r="AG119" s="421" t="str">
        <f>IF(AG118="","",VLOOKUP(AG118,'[1]シフト記号表（勤務時間帯）'!$C$6:$K$35,9,FALSE))</f>
        <v/>
      </c>
      <c r="AH119" s="422" t="str">
        <f>IF(AH118="","",VLOOKUP(AH118,'[1]シフト記号表（勤務時間帯）'!$C$6:$K$35,9,FALSE))</f>
        <v/>
      </c>
      <c r="AI119" s="422" t="str">
        <f>IF(AI118="","",VLOOKUP(AI118,'[1]シフト記号表（勤務時間帯）'!$C$6:$K$35,9,FALSE))</f>
        <v/>
      </c>
      <c r="AJ119" s="422" t="str">
        <f>IF(AJ118="","",VLOOKUP(AJ118,'[1]シフト記号表（勤務時間帯）'!$C$6:$K$35,9,FALSE))</f>
        <v/>
      </c>
      <c r="AK119" s="422" t="str">
        <f>IF(AK118="","",VLOOKUP(AK118,'[1]シフト記号表（勤務時間帯）'!$C$6:$K$35,9,FALSE))</f>
        <v/>
      </c>
      <c r="AL119" s="422" t="str">
        <f>IF(AL118="","",VLOOKUP(AL118,'[1]シフト記号表（勤務時間帯）'!$C$6:$K$35,9,FALSE))</f>
        <v/>
      </c>
      <c r="AM119" s="423" t="str">
        <f>IF(AM118="","",VLOOKUP(AM118,'[1]シフト記号表（勤務時間帯）'!$C$6:$K$35,9,FALSE))</f>
        <v/>
      </c>
      <c r="AN119" s="421" t="str">
        <f>IF(AN118="","",VLOOKUP(AN118,'[1]シフト記号表（勤務時間帯）'!$C$6:$K$35,9,FALSE))</f>
        <v/>
      </c>
      <c r="AO119" s="422" t="str">
        <f>IF(AO118="","",VLOOKUP(AO118,'[1]シフト記号表（勤務時間帯）'!$C$6:$K$35,9,FALSE))</f>
        <v/>
      </c>
      <c r="AP119" s="422" t="str">
        <f>IF(AP118="","",VLOOKUP(AP118,'[1]シフト記号表（勤務時間帯）'!$C$6:$K$35,9,FALSE))</f>
        <v/>
      </c>
      <c r="AQ119" s="422" t="str">
        <f>IF(AQ118="","",VLOOKUP(AQ118,'[1]シフト記号表（勤務時間帯）'!$C$6:$K$35,9,FALSE))</f>
        <v/>
      </c>
      <c r="AR119" s="422" t="str">
        <f>IF(AR118="","",VLOOKUP(AR118,'[1]シフト記号表（勤務時間帯）'!$C$6:$K$35,9,FALSE))</f>
        <v/>
      </c>
      <c r="AS119" s="422" t="str">
        <f>IF(AS118="","",VLOOKUP(AS118,'[1]シフト記号表（勤務時間帯）'!$C$6:$K$35,9,FALSE))</f>
        <v/>
      </c>
      <c r="AT119" s="423" t="str">
        <f>IF(AT118="","",VLOOKUP(AT118,'[1]シフト記号表（勤務時間帯）'!$C$6:$K$35,9,FALSE))</f>
        <v/>
      </c>
      <c r="AU119" s="421" t="str">
        <f>IF(AU118="","",VLOOKUP(AU118,'[1]シフト記号表（勤務時間帯）'!$C$6:$K$35,9,FALSE))</f>
        <v/>
      </c>
      <c r="AV119" s="422" t="str">
        <f>IF(AV118="","",VLOOKUP(AV118,'[1]シフト記号表（勤務時間帯）'!$C$6:$K$35,9,FALSE))</f>
        <v/>
      </c>
      <c r="AW119" s="422" t="str">
        <f>IF(AW118="","",VLOOKUP(AW118,'[1]シフト記号表（勤務時間帯）'!$C$6:$K$35,9,FALSE))</f>
        <v/>
      </c>
      <c r="AX119" s="688">
        <f>IF($BB$3="４週",SUM(S119:AT119),IF($BB$3="暦月",SUM(S119:AW119),""))</f>
        <v>0</v>
      </c>
      <c r="AY119" s="689"/>
      <c r="AZ119" s="690">
        <f>IF($BB$3="４週",AX119/4,IF($BB$3="暦月",②勤務形態一覧表!AX119/(②勤務形態一覧表!$BB$8/7),""))</f>
        <v>0</v>
      </c>
      <c r="BA119" s="691"/>
      <c r="BB119" s="759"/>
      <c r="BC119" s="720"/>
      <c r="BD119" s="720"/>
      <c r="BE119" s="720"/>
      <c r="BF119" s="721"/>
    </row>
    <row r="120" spans="2:58" ht="20.25" customHeight="1">
      <c r="B120" s="699"/>
      <c r="C120" s="755"/>
      <c r="D120" s="756"/>
      <c r="E120" s="757"/>
      <c r="F120" s="429">
        <f>C118</f>
        <v>0</v>
      </c>
      <c r="G120" s="711"/>
      <c r="H120" s="715"/>
      <c r="I120" s="713"/>
      <c r="J120" s="713"/>
      <c r="K120" s="714"/>
      <c r="L120" s="722"/>
      <c r="M120" s="723"/>
      <c r="N120" s="723"/>
      <c r="O120" s="724"/>
      <c r="P120" s="692" t="s">
        <v>1283</v>
      </c>
      <c r="Q120" s="693"/>
      <c r="R120" s="694"/>
      <c r="S120" s="425" t="str">
        <f>IF(S118="","",VLOOKUP(S118,'[1]シフト記号表（勤務時間帯）'!$C$6:$U$35,19,FALSE))</f>
        <v/>
      </c>
      <c r="T120" s="426" t="str">
        <f>IF(T118="","",VLOOKUP(T118,'[1]シフト記号表（勤務時間帯）'!$C$6:$U$35,19,FALSE))</f>
        <v/>
      </c>
      <c r="U120" s="426" t="str">
        <f>IF(U118="","",VLOOKUP(U118,'[1]シフト記号表（勤務時間帯）'!$C$6:$U$35,19,FALSE))</f>
        <v/>
      </c>
      <c r="V120" s="426" t="str">
        <f>IF(V118="","",VLOOKUP(V118,'[1]シフト記号表（勤務時間帯）'!$C$6:$U$35,19,FALSE))</f>
        <v/>
      </c>
      <c r="W120" s="426" t="str">
        <f>IF(W118="","",VLOOKUP(W118,'[1]シフト記号表（勤務時間帯）'!$C$6:$U$35,19,FALSE))</f>
        <v/>
      </c>
      <c r="X120" s="426" t="str">
        <f>IF(X118="","",VLOOKUP(X118,'[1]シフト記号表（勤務時間帯）'!$C$6:$U$35,19,FALSE))</f>
        <v/>
      </c>
      <c r="Y120" s="427" t="str">
        <f>IF(Y118="","",VLOOKUP(Y118,'[1]シフト記号表（勤務時間帯）'!$C$6:$U$35,19,FALSE))</f>
        <v/>
      </c>
      <c r="Z120" s="425" t="str">
        <f>IF(Z118="","",VLOOKUP(Z118,'[1]シフト記号表（勤務時間帯）'!$C$6:$U$35,19,FALSE))</f>
        <v/>
      </c>
      <c r="AA120" s="426" t="str">
        <f>IF(AA118="","",VLOOKUP(AA118,'[1]シフト記号表（勤務時間帯）'!$C$6:$U$35,19,FALSE))</f>
        <v/>
      </c>
      <c r="AB120" s="426" t="str">
        <f>IF(AB118="","",VLOOKUP(AB118,'[1]シフト記号表（勤務時間帯）'!$C$6:$U$35,19,FALSE))</f>
        <v/>
      </c>
      <c r="AC120" s="426" t="str">
        <f>IF(AC118="","",VLOOKUP(AC118,'[1]シフト記号表（勤務時間帯）'!$C$6:$U$35,19,FALSE))</f>
        <v/>
      </c>
      <c r="AD120" s="426" t="str">
        <f>IF(AD118="","",VLOOKUP(AD118,'[1]シフト記号表（勤務時間帯）'!$C$6:$U$35,19,FALSE))</f>
        <v/>
      </c>
      <c r="AE120" s="426" t="str">
        <f>IF(AE118="","",VLOOKUP(AE118,'[1]シフト記号表（勤務時間帯）'!$C$6:$U$35,19,FALSE))</f>
        <v/>
      </c>
      <c r="AF120" s="427" t="str">
        <f>IF(AF118="","",VLOOKUP(AF118,'[1]シフト記号表（勤務時間帯）'!$C$6:$U$35,19,FALSE))</f>
        <v/>
      </c>
      <c r="AG120" s="425" t="str">
        <f>IF(AG118="","",VLOOKUP(AG118,'[1]シフト記号表（勤務時間帯）'!$C$6:$U$35,19,FALSE))</f>
        <v/>
      </c>
      <c r="AH120" s="426" t="str">
        <f>IF(AH118="","",VLOOKUP(AH118,'[1]シフト記号表（勤務時間帯）'!$C$6:$U$35,19,FALSE))</f>
        <v/>
      </c>
      <c r="AI120" s="426" t="str">
        <f>IF(AI118="","",VLOOKUP(AI118,'[1]シフト記号表（勤務時間帯）'!$C$6:$U$35,19,FALSE))</f>
        <v/>
      </c>
      <c r="AJ120" s="426" t="str">
        <f>IF(AJ118="","",VLOOKUP(AJ118,'[1]シフト記号表（勤務時間帯）'!$C$6:$U$35,19,FALSE))</f>
        <v/>
      </c>
      <c r="AK120" s="426" t="str">
        <f>IF(AK118="","",VLOOKUP(AK118,'[1]シフト記号表（勤務時間帯）'!$C$6:$U$35,19,FALSE))</f>
        <v/>
      </c>
      <c r="AL120" s="426" t="str">
        <f>IF(AL118="","",VLOOKUP(AL118,'[1]シフト記号表（勤務時間帯）'!$C$6:$U$35,19,FALSE))</f>
        <v/>
      </c>
      <c r="AM120" s="427" t="str">
        <f>IF(AM118="","",VLOOKUP(AM118,'[1]シフト記号表（勤務時間帯）'!$C$6:$U$35,19,FALSE))</f>
        <v/>
      </c>
      <c r="AN120" s="425" t="str">
        <f>IF(AN118="","",VLOOKUP(AN118,'[1]シフト記号表（勤務時間帯）'!$C$6:$U$35,19,FALSE))</f>
        <v/>
      </c>
      <c r="AO120" s="426" t="str">
        <f>IF(AO118="","",VLOOKUP(AO118,'[1]シフト記号表（勤務時間帯）'!$C$6:$U$35,19,FALSE))</f>
        <v/>
      </c>
      <c r="AP120" s="426" t="str">
        <f>IF(AP118="","",VLOOKUP(AP118,'[1]シフト記号表（勤務時間帯）'!$C$6:$U$35,19,FALSE))</f>
        <v/>
      </c>
      <c r="AQ120" s="426" t="str">
        <f>IF(AQ118="","",VLOOKUP(AQ118,'[1]シフト記号表（勤務時間帯）'!$C$6:$U$35,19,FALSE))</f>
        <v/>
      </c>
      <c r="AR120" s="426" t="str">
        <f>IF(AR118="","",VLOOKUP(AR118,'[1]シフト記号表（勤務時間帯）'!$C$6:$U$35,19,FALSE))</f>
        <v/>
      </c>
      <c r="AS120" s="426" t="str">
        <f>IF(AS118="","",VLOOKUP(AS118,'[1]シフト記号表（勤務時間帯）'!$C$6:$U$35,19,FALSE))</f>
        <v/>
      </c>
      <c r="AT120" s="427" t="str">
        <f>IF(AT118="","",VLOOKUP(AT118,'[1]シフト記号表（勤務時間帯）'!$C$6:$U$35,19,FALSE))</f>
        <v/>
      </c>
      <c r="AU120" s="425" t="str">
        <f>IF(AU118="","",VLOOKUP(AU118,'[1]シフト記号表（勤務時間帯）'!$C$6:$U$35,19,FALSE))</f>
        <v/>
      </c>
      <c r="AV120" s="426" t="str">
        <f>IF(AV118="","",VLOOKUP(AV118,'[1]シフト記号表（勤務時間帯）'!$C$6:$U$35,19,FALSE))</f>
        <v/>
      </c>
      <c r="AW120" s="426" t="str">
        <f>IF(AW118="","",VLOOKUP(AW118,'[1]シフト記号表（勤務時間帯）'!$C$6:$U$35,19,FALSE))</f>
        <v/>
      </c>
      <c r="AX120" s="695">
        <f>IF($BB$3="４週",SUM(S120:AT120),IF($BB$3="暦月",SUM(S120:AW120),""))</f>
        <v>0</v>
      </c>
      <c r="AY120" s="696"/>
      <c r="AZ120" s="697">
        <f>IF($BB$3="４週",AX120/4,IF($BB$3="暦月",②勤務形態一覧表!AX120/(②勤務形態一覧表!$BB$8/7),""))</f>
        <v>0</v>
      </c>
      <c r="BA120" s="698"/>
      <c r="BB120" s="760"/>
      <c r="BC120" s="723"/>
      <c r="BD120" s="723"/>
      <c r="BE120" s="723"/>
      <c r="BF120" s="724"/>
    </row>
    <row r="121" spans="2:58" ht="20.25" customHeight="1">
      <c r="B121" s="699">
        <f>B118+1</f>
        <v>34</v>
      </c>
      <c r="C121" s="749"/>
      <c r="D121" s="750"/>
      <c r="E121" s="751"/>
      <c r="F121" s="428"/>
      <c r="G121" s="709"/>
      <c r="H121" s="712"/>
      <c r="I121" s="713"/>
      <c r="J121" s="713"/>
      <c r="K121" s="714"/>
      <c r="L121" s="716"/>
      <c r="M121" s="717"/>
      <c r="N121" s="717"/>
      <c r="O121" s="718"/>
      <c r="P121" s="725" t="s">
        <v>1281</v>
      </c>
      <c r="Q121" s="726"/>
      <c r="R121" s="727"/>
      <c r="S121" s="417"/>
      <c r="T121" s="418"/>
      <c r="U121" s="418"/>
      <c r="V121" s="418"/>
      <c r="W121" s="418"/>
      <c r="X121" s="418"/>
      <c r="Y121" s="419"/>
      <c r="Z121" s="417"/>
      <c r="AA121" s="418"/>
      <c r="AB121" s="418"/>
      <c r="AC121" s="418"/>
      <c r="AD121" s="418"/>
      <c r="AE121" s="418"/>
      <c r="AF121" s="419"/>
      <c r="AG121" s="417"/>
      <c r="AH121" s="418"/>
      <c r="AI121" s="418"/>
      <c r="AJ121" s="418"/>
      <c r="AK121" s="418"/>
      <c r="AL121" s="418"/>
      <c r="AM121" s="419"/>
      <c r="AN121" s="417"/>
      <c r="AO121" s="418"/>
      <c r="AP121" s="418"/>
      <c r="AQ121" s="418"/>
      <c r="AR121" s="418"/>
      <c r="AS121" s="418"/>
      <c r="AT121" s="419"/>
      <c r="AU121" s="417"/>
      <c r="AV121" s="418"/>
      <c r="AW121" s="418"/>
      <c r="AX121" s="672"/>
      <c r="AY121" s="673"/>
      <c r="AZ121" s="674"/>
      <c r="BA121" s="675"/>
      <c r="BB121" s="758"/>
      <c r="BC121" s="717"/>
      <c r="BD121" s="717"/>
      <c r="BE121" s="717"/>
      <c r="BF121" s="718"/>
    </row>
    <row r="122" spans="2:58" ht="20.25" customHeight="1">
      <c r="B122" s="699"/>
      <c r="C122" s="752"/>
      <c r="D122" s="753"/>
      <c r="E122" s="754"/>
      <c r="F122" s="420"/>
      <c r="G122" s="710"/>
      <c r="H122" s="715"/>
      <c r="I122" s="713"/>
      <c r="J122" s="713"/>
      <c r="K122" s="714"/>
      <c r="L122" s="719"/>
      <c r="M122" s="720"/>
      <c r="N122" s="720"/>
      <c r="O122" s="721"/>
      <c r="P122" s="685" t="s">
        <v>1282</v>
      </c>
      <c r="Q122" s="686"/>
      <c r="R122" s="687"/>
      <c r="S122" s="421" t="str">
        <f>IF(S121="","",VLOOKUP(S121,'[1]シフト記号表（勤務時間帯）'!$C$6:$K$35,9,FALSE))</f>
        <v/>
      </c>
      <c r="T122" s="422" t="str">
        <f>IF(T121="","",VLOOKUP(T121,'[1]シフト記号表（勤務時間帯）'!$C$6:$K$35,9,FALSE))</f>
        <v/>
      </c>
      <c r="U122" s="422" t="str">
        <f>IF(U121="","",VLOOKUP(U121,'[1]シフト記号表（勤務時間帯）'!$C$6:$K$35,9,FALSE))</f>
        <v/>
      </c>
      <c r="V122" s="422" t="str">
        <f>IF(V121="","",VLOOKUP(V121,'[1]シフト記号表（勤務時間帯）'!$C$6:$K$35,9,FALSE))</f>
        <v/>
      </c>
      <c r="W122" s="422" t="str">
        <f>IF(W121="","",VLOOKUP(W121,'[1]シフト記号表（勤務時間帯）'!$C$6:$K$35,9,FALSE))</f>
        <v/>
      </c>
      <c r="X122" s="422" t="str">
        <f>IF(X121="","",VLOOKUP(X121,'[1]シフト記号表（勤務時間帯）'!$C$6:$K$35,9,FALSE))</f>
        <v/>
      </c>
      <c r="Y122" s="423" t="str">
        <f>IF(Y121="","",VLOOKUP(Y121,'[1]シフト記号表（勤務時間帯）'!$C$6:$K$35,9,FALSE))</f>
        <v/>
      </c>
      <c r="Z122" s="421" t="str">
        <f>IF(Z121="","",VLOOKUP(Z121,'[1]シフト記号表（勤務時間帯）'!$C$6:$K$35,9,FALSE))</f>
        <v/>
      </c>
      <c r="AA122" s="422" t="str">
        <f>IF(AA121="","",VLOOKUP(AA121,'[1]シフト記号表（勤務時間帯）'!$C$6:$K$35,9,FALSE))</f>
        <v/>
      </c>
      <c r="AB122" s="422" t="str">
        <f>IF(AB121="","",VLOOKUP(AB121,'[1]シフト記号表（勤務時間帯）'!$C$6:$K$35,9,FALSE))</f>
        <v/>
      </c>
      <c r="AC122" s="422" t="str">
        <f>IF(AC121="","",VLOOKUP(AC121,'[1]シフト記号表（勤務時間帯）'!$C$6:$K$35,9,FALSE))</f>
        <v/>
      </c>
      <c r="AD122" s="422" t="str">
        <f>IF(AD121="","",VLOOKUP(AD121,'[1]シフト記号表（勤務時間帯）'!$C$6:$K$35,9,FALSE))</f>
        <v/>
      </c>
      <c r="AE122" s="422" t="str">
        <f>IF(AE121="","",VLOOKUP(AE121,'[1]シフト記号表（勤務時間帯）'!$C$6:$K$35,9,FALSE))</f>
        <v/>
      </c>
      <c r="AF122" s="423" t="str">
        <f>IF(AF121="","",VLOOKUP(AF121,'[1]シフト記号表（勤務時間帯）'!$C$6:$K$35,9,FALSE))</f>
        <v/>
      </c>
      <c r="AG122" s="421" t="str">
        <f>IF(AG121="","",VLOOKUP(AG121,'[1]シフト記号表（勤務時間帯）'!$C$6:$K$35,9,FALSE))</f>
        <v/>
      </c>
      <c r="AH122" s="422" t="str">
        <f>IF(AH121="","",VLOOKUP(AH121,'[1]シフト記号表（勤務時間帯）'!$C$6:$K$35,9,FALSE))</f>
        <v/>
      </c>
      <c r="AI122" s="422" t="str">
        <f>IF(AI121="","",VLOOKUP(AI121,'[1]シフト記号表（勤務時間帯）'!$C$6:$K$35,9,FALSE))</f>
        <v/>
      </c>
      <c r="AJ122" s="422" t="str">
        <f>IF(AJ121="","",VLOOKUP(AJ121,'[1]シフト記号表（勤務時間帯）'!$C$6:$K$35,9,FALSE))</f>
        <v/>
      </c>
      <c r="AK122" s="422" t="str">
        <f>IF(AK121="","",VLOOKUP(AK121,'[1]シフト記号表（勤務時間帯）'!$C$6:$K$35,9,FALSE))</f>
        <v/>
      </c>
      <c r="AL122" s="422" t="str">
        <f>IF(AL121="","",VLOOKUP(AL121,'[1]シフト記号表（勤務時間帯）'!$C$6:$K$35,9,FALSE))</f>
        <v/>
      </c>
      <c r="AM122" s="423" t="str">
        <f>IF(AM121="","",VLOOKUP(AM121,'[1]シフト記号表（勤務時間帯）'!$C$6:$K$35,9,FALSE))</f>
        <v/>
      </c>
      <c r="AN122" s="421" t="str">
        <f>IF(AN121="","",VLOOKUP(AN121,'[1]シフト記号表（勤務時間帯）'!$C$6:$K$35,9,FALSE))</f>
        <v/>
      </c>
      <c r="AO122" s="422" t="str">
        <f>IF(AO121="","",VLOOKUP(AO121,'[1]シフト記号表（勤務時間帯）'!$C$6:$K$35,9,FALSE))</f>
        <v/>
      </c>
      <c r="AP122" s="422" t="str">
        <f>IF(AP121="","",VLOOKUP(AP121,'[1]シフト記号表（勤務時間帯）'!$C$6:$K$35,9,FALSE))</f>
        <v/>
      </c>
      <c r="AQ122" s="422" t="str">
        <f>IF(AQ121="","",VLOOKUP(AQ121,'[1]シフト記号表（勤務時間帯）'!$C$6:$K$35,9,FALSE))</f>
        <v/>
      </c>
      <c r="AR122" s="422" t="str">
        <f>IF(AR121="","",VLOOKUP(AR121,'[1]シフト記号表（勤務時間帯）'!$C$6:$K$35,9,FALSE))</f>
        <v/>
      </c>
      <c r="AS122" s="422" t="str">
        <f>IF(AS121="","",VLOOKUP(AS121,'[1]シフト記号表（勤務時間帯）'!$C$6:$K$35,9,FALSE))</f>
        <v/>
      </c>
      <c r="AT122" s="423" t="str">
        <f>IF(AT121="","",VLOOKUP(AT121,'[1]シフト記号表（勤務時間帯）'!$C$6:$K$35,9,FALSE))</f>
        <v/>
      </c>
      <c r="AU122" s="421" t="str">
        <f>IF(AU121="","",VLOOKUP(AU121,'[1]シフト記号表（勤務時間帯）'!$C$6:$K$35,9,FALSE))</f>
        <v/>
      </c>
      <c r="AV122" s="422" t="str">
        <f>IF(AV121="","",VLOOKUP(AV121,'[1]シフト記号表（勤務時間帯）'!$C$6:$K$35,9,FALSE))</f>
        <v/>
      </c>
      <c r="AW122" s="422" t="str">
        <f>IF(AW121="","",VLOOKUP(AW121,'[1]シフト記号表（勤務時間帯）'!$C$6:$K$35,9,FALSE))</f>
        <v/>
      </c>
      <c r="AX122" s="688">
        <f>IF($BB$3="４週",SUM(S122:AT122),IF($BB$3="暦月",SUM(S122:AW122),""))</f>
        <v>0</v>
      </c>
      <c r="AY122" s="689"/>
      <c r="AZ122" s="690">
        <f>IF($BB$3="４週",AX122/4,IF($BB$3="暦月",②勤務形態一覧表!AX122/(②勤務形態一覧表!$BB$8/7),""))</f>
        <v>0</v>
      </c>
      <c r="BA122" s="691"/>
      <c r="BB122" s="759"/>
      <c r="BC122" s="720"/>
      <c r="BD122" s="720"/>
      <c r="BE122" s="720"/>
      <c r="BF122" s="721"/>
    </row>
    <row r="123" spans="2:58" ht="20.25" customHeight="1">
      <c r="B123" s="699"/>
      <c r="C123" s="755"/>
      <c r="D123" s="756"/>
      <c r="E123" s="757"/>
      <c r="F123" s="429">
        <f>C121</f>
        <v>0</v>
      </c>
      <c r="G123" s="711"/>
      <c r="H123" s="715"/>
      <c r="I123" s="713"/>
      <c r="J123" s="713"/>
      <c r="K123" s="714"/>
      <c r="L123" s="722"/>
      <c r="M123" s="723"/>
      <c r="N123" s="723"/>
      <c r="O123" s="724"/>
      <c r="P123" s="692" t="s">
        <v>1283</v>
      </c>
      <c r="Q123" s="693"/>
      <c r="R123" s="694"/>
      <c r="S123" s="425" t="str">
        <f>IF(S121="","",VLOOKUP(S121,'[1]シフト記号表（勤務時間帯）'!$C$6:$U$35,19,FALSE))</f>
        <v/>
      </c>
      <c r="T123" s="426" t="str">
        <f>IF(T121="","",VLOOKUP(T121,'[1]シフト記号表（勤務時間帯）'!$C$6:$U$35,19,FALSE))</f>
        <v/>
      </c>
      <c r="U123" s="426" t="str">
        <f>IF(U121="","",VLOOKUP(U121,'[1]シフト記号表（勤務時間帯）'!$C$6:$U$35,19,FALSE))</f>
        <v/>
      </c>
      <c r="V123" s="426" t="str">
        <f>IF(V121="","",VLOOKUP(V121,'[1]シフト記号表（勤務時間帯）'!$C$6:$U$35,19,FALSE))</f>
        <v/>
      </c>
      <c r="W123" s="426" t="str">
        <f>IF(W121="","",VLOOKUP(W121,'[1]シフト記号表（勤務時間帯）'!$C$6:$U$35,19,FALSE))</f>
        <v/>
      </c>
      <c r="X123" s="426" t="str">
        <f>IF(X121="","",VLOOKUP(X121,'[1]シフト記号表（勤務時間帯）'!$C$6:$U$35,19,FALSE))</f>
        <v/>
      </c>
      <c r="Y123" s="427" t="str">
        <f>IF(Y121="","",VLOOKUP(Y121,'[1]シフト記号表（勤務時間帯）'!$C$6:$U$35,19,FALSE))</f>
        <v/>
      </c>
      <c r="Z123" s="425" t="str">
        <f>IF(Z121="","",VLOOKUP(Z121,'[1]シフト記号表（勤務時間帯）'!$C$6:$U$35,19,FALSE))</f>
        <v/>
      </c>
      <c r="AA123" s="426" t="str">
        <f>IF(AA121="","",VLOOKUP(AA121,'[1]シフト記号表（勤務時間帯）'!$C$6:$U$35,19,FALSE))</f>
        <v/>
      </c>
      <c r="AB123" s="426" t="str">
        <f>IF(AB121="","",VLOOKUP(AB121,'[1]シフト記号表（勤務時間帯）'!$C$6:$U$35,19,FALSE))</f>
        <v/>
      </c>
      <c r="AC123" s="426" t="str">
        <f>IF(AC121="","",VLOOKUP(AC121,'[1]シフト記号表（勤務時間帯）'!$C$6:$U$35,19,FALSE))</f>
        <v/>
      </c>
      <c r="AD123" s="426" t="str">
        <f>IF(AD121="","",VLOOKUP(AD121,'[1]シフト記号表（勤務時間帯）'!$C$6:$U$35,19,FALSE))</f>
        <v/>
      </c>
      <c r="AE123" s="426" t="str">
        <f>IF(AE121="","",VLOOKUP(AE121,'[1]シフト記号表（勤務時間帯）'!$C$6:$U$35,19,FALSE))</f>
        <v/>
      </c>
      <c r="AF123" s="427" t="str">
        <f>IF(AF121="","",VLOOKUP(AF121,'[1]シフト記号表（勤務時間帯）'!$C$6:$U$35,19,FALSE))</f>
        <v/>
      </c>
      <c r="AG123" s="425" t="str">
        <f>IF(AG121="","",VLOOKUP(AG121,'[1]シフト記号表（勤務時間帯）'!$C$6:$U$35,19,FALSE))</f>
        <v/>
      </c>
      <c r="AH123" s="426" t="str">
        <f>IF(AH121="","",VLOOKUP(AH121,'[1]シフト記号表（勤務時間帯）'!$C$6:$U$35,19,FALSE))</f>
        <v/>
      </c>
      <c r="AI123" s="426" t="str">
        <f>IF(AI121="","",VLOOKUP(AI121,'[1]シフト記号表（勤務時間帯）'!$C$6:$U$35,19,FALSE))</f>
        <v/>
      </c>
      <c r="AJ123" s="426" t="str">
        <f>IF(AJ121="","",VLOOKUP(AJ121,'[1]シフト記号表（勤務時間帯）'!$C$6:$U$35,19,FALSE))</f>
        <v/>
      </c>
      <c r="AK123" s="426" t="str">
        <f>IF(AK121="","",VLOOKUP(AK121,'[1]シフト記号表（勤務時間帯）'!$C$6:$U$35,19,FALSE))</f>
        <v/>
      </c>
      <c r="AL123" s="426" t="str">
        <f>IF(AL121="","",VLOOKUP(AL121,'[1]シフト記号表（勤務時間帯）'!$C$6:$U$35,19,FALSE))</f>
        <v/>
      </c>
      <c r="AM123" s="427" t="str">
        <f>IF(AM121="","",VLOOKUP(AM121,'[1]シフト記号表（勤務時間帯）'!$C$6:$U$35,19,FALSE))</f>
        <v/>
      </c>
      <c r="AN123" s="425" t="str">
        <f>IF(AN121="","",VLOOKUP(AN121,'[1]シフト記号表（勤務時間帯）'!$C$6:$U$35,19,FALSE))</f>
        <v/>
      </c>
      <c r="AO123" s="426" t="str">
        <f>IF(AO121="","",VLOOKUP(AO121,'[1]シフト記号表（勤務時間帯）'!$C$6:$U$35,19,FALSE))</f>
        <v/>
      </c>
      <c r="AP123" s="426" t="str">
        <f>IF(AP121="","",VLOOKUP(AP121,'[1]シフト記号表（勤務時間帯）'!$C$6:$U$35,19,FALSE))</f>
        <v/>
      </c>
      <c r="AQ123" s="426" t="str">
        <f>IF(AQ121="","",VLOOKUP(AQ121,'[1]シフト記号表（勤務時間帯）'!$C$6:$U$35,19,FALSE))</f>
        <v/>
      </c>
      <c r="AR123" s="426" t="str">
        <f>IF(AR121="","",VLOOKUP(AR121,'[1]シフト記号表（勤務時間帯）'!$C$6:$U$35,19,FALSE))</f>
        <v/>
      </c>
      <c r="AS123" s="426" t="str">
        <f>IF(AS121="","",VLOOKUP(AS121,'[1]シフト記号表（勤務時間帯）'!$C$6:$U$35,19,FALSE))</f>
        <v/>
      </c>
      <c r="AT123" s="427" t="str">
        <f>IF(AT121="","",VLOOKUP(AT121,'[1]シフト記号表（勤務時間帯）'!$C$6:$U$35,19,FALSE))</f>
        <v/>
      </c>
      <c r="AU123" s="425" t="str">
        <f>IF(AU121="","",VLOOKUP(AU121,'[1]シフト記号表（勤務時間帯）'!$C$6:$U$35,19,FALSE))</f>
        <v/>
      </c>
      <c r="AV123" s="426" t="str">
        <f>IF(AV121="","",VLOOKUP(AV121,'[1]シフト記号表（勤務時間帯）'!$C$6:$U$35,19,FALSE))</f>
        <v/>
      </c>
      <c r="AW123" s="426" t="str">
        <f>IF(AW121="","",VLOOKUP(AW121,'[1]シフト記号表（勤務時間帯）'!$C$6:$U$35,19,FALSE))</f>
        <v/>
      </c>
      <c r="AX123" s="695">
        <f>IF($BB$3="４週",SUM(S123:AT123),IF($BB$3="暦月",SUM(S123:AW123),""))</f>
        <v>0</v>
      </c>
      <c r="AY123" s="696"/>
      <c r="AZ123" s="697">
        <f>IF($BB$3="４週",AX123/4,IF($BB$3="暦月",②勤務形態一覧表!AX123/(②勤務形態一覧表!$BB$8/7),""))</f>
        <v>0</v>
      </c>
      <c r="BA123" s="698"/>
      <c r="BB123" s="760"/>
      <c r="BC123" s="723"/>
      <c r="BD123" s="723"/>
      <c r="BE123" s="723"/>
      <c r="BF123" s="724"/>
    </row>
    <row r="124" spans="2:58" ht="20.25" customHeight="1">
      <c r="B124" s="699">
        <f>B121+1</f>
        <v>35</v>
      </c>
      <c r="C124" s="749"/>
      <c r="D124" s="750"/>
      <c r="E124" s="751"/>
      <c r="F124" s="428"/>
      <c r="G124" s="709"/>
      <c r="H124" s="712"/>
      <c r="I124" s="713"/>
      <c r="J124" s="713"/>
      <c r="K124" s="714"/>
      <c r="L124" s="716"/>
      <c r="M124" s="717"/>
      <c r="N124" s="717"/>
      <c r="O124" s="718"/>
      <c r="P124" s="725" t="s">
        <v>1281</v>
      </c>
      <c r="Q124" s="726"/>
      <c r="R124" s="727"/>
      <c r="S124" s="417"/>
      <c r="T124" s="418"/>
      <c r="U124" s="418"/>
      <c r="V124" s="418"/>
      <c r="W124" s="418"/>
      <c r="X124" s="418"/>
      <c r="Y124" s="419"/>
      <c r="Z124" s="417"/>
      <c r="AA124" s="418"/>
      <c r="AB124" s="418"/>
      <c r="AC124" s="418"/>
      <c r="AD124" s="418"/>
      <c r="AE124" s="418"/>
      <c r="AF124" s="419"/>
      <c r="AG124" s="417"/>
      <c r="AH124" s="418"/>
      <c r="AI124" s="418"/>
      <c r="AJ124" s="418"/>
      <c r="AK124" s="418"/>
      <c r="AL124" s="418"/>
      <c r="AM124" s="419"/>
      <c r="AN124" s="417"/>
      <c r="AO124" s="418"/>
      <c r="AP124" s="418"/>
      <c r="AQ124" s="418"/>
      <c r="AR124" s="418"/>
      <c r="AS124" s="418"/>
      <c r="AT124" s="419"/>
      <c r="AU124" s="417"/>
      <c r="AV124" s="418"/>
      <c r="AW124" s="418"/>
      <c r="AX124" s="672"/>
      <c r="AY124" s="673"/>
      <c r="AZ124" s="674"/>
      <c r="BA124" s="675"/>
      <c r="BB124" s="758"/>
      <c r="BC124" s="717"/>
      <c r="BD124" s="717"/>
      <c r="BE124" s="717"/>
      <c r="BF124" s="718"/>
    </row>
    <row r="125" spans="2:58" ht="20.25" customHeight="1">
      <c r="B125" s="699"/>
      <c r="C125" s="752"/>
      <c r="D125" s="753"/>
      <c r="E125" s="754"/>
      <c r="F125" s="420"/>
      <c r="G125" s="710"/>
      <c r="H125" s="715"/>
      <c r="I125" s="713"/>
      <c r="J125" s="713"/>
      <c r="K125" s="714"/>
      <c r="L125" s="719"/>
      <c r="M125" s="720"/>
      <c r="N125" s="720"/>
      <c r="O125" s="721"/>
      <c r="P125" s="685" t="s">
        <v>1282</v>
      </c>
      <c r="Q125" s="686"/>
      <c r="R125" s="687"/>
      <c r="S125" s="421" t="str">
        <f>IF(S124="","",VLOOKUP(S124,'[1]シフト記号表（勤務時間帯）'!$C$6:$K$35,9,FALSE))</f>
        <v/>
      </c>
      <c r="T125" s="422" t="str">
        <f>IF(T124="","",VLOOKUP(T124,'[1]シフト記号表（勤務時間帯）'!$C$6:$K$35,9,FALSE))</f>
        <v/>
      </c>
      <c r="U125" s="422" t="str">
        <f>IF(U124="","",VLOOKUP(U124,'[1]シフト記号表（勤務時間帯）'!$C$6:$K$35,9,FALSE))</f>
        <v/>
      </c>
      <c r="V125" s="422" t="str">
        <f>IF(V124="","",VLOOKUP(V124,'[1]シフト記号表（勤務時間帯）'!$C$6:$K$35,9,FALSE))</f>
        <v/>
      </c>
      <c r="W125" s="422" t="str">
        <f>IF(W124="","",VLOOKUP(W124,'[1]シフト記号表（勤務時間帯）'!$C$6:$K$35,9,FALSE))</f>
        <v/>
      </c>
      <c r="X125" s="422" t="str">
        <f>IF(X124="","",VLOOKUP(X124,'[1]シフト記号表（勤務時間帯）'!$C$6:$K$35,9,FALSE))</f>
        <v/>
      </c>
      <c r="Y125" s="423" t="str">
        <f>IF(Y124="","",VLOOKUP(Y124,'[1]シフト記号表（勤務時間帯）'!$C$6:$K$35,9,FALSE))</f>
        <v/>
      </c>
      <c r="Z125" s="421" t="str">
        <f>IF(Z124="","",VLOOKUP(Z124,'[1]シフト記号表（勤務時間帯）'!$C$6:$K$35,9,FALSE))</f>
        <v/>
      </c>
      <c r="AA125" s="422" t="str">
        <f>IF(AA124="","",VLOOKUP(AA124,'[1]シフト記号表（勤務時間帯）'!$C$6:$K$35,9,FALSE))</f>
        <v/>
      </c>
      <c r="AB125" s="422" t="str">
        <f>IF(AB124="","",VLOOKUP(AB124,'[1]シフト記号表（勤務時間帯）'!$C$6:$K$35,9,FALSE))</f>
        <v/>
      </c>
      <c r="AC125" s="422" t="str">
        <f>IF(AC124="","",VLOOKUP(AC124,'[1]シフト記号表（勤務時間帯）'!$C$6:$K$35,9,FALSE))</f>
        <v/>
      </c>
      <c r="AD125" s="422" t="str">
        <f>IF(AD124="","",VLOOKUP(AD124,'[1]シフト記号表（勤務時間帯）'!$C$6:$K$35,9,FALSE))</f>
        <v/>
      </c>
      <c r="AE125" s="422" t="str">
        <f>IF(AE124="","",VLOOKUP(AE124,'[1]シフト記号表（勤務時間帯）'!$C$6:$K$35,9,FALSE))</f>
        <v/>
      </c>
      <c r="AF125" s="423" t="str">
        <f>IF(AF124="","",VLOOKUP(AF124,'[1]シフト記号表（勤務時間帯）'!$C$6:$K$35,9,FALSE))</f>
        <v/>
      </c>
      <c r="AG125" s="421" t="str">
        <f>IF(AG124="","",VLOOKUP(AG124,'[1]シフト記号表（勤務時間帯）'!$C$6:$K$35,9,FALSE))</f>
        <v/>
      </c>
      <c r="AH125" s="422" t="str">
        <f>IF(AH124="","",VLOOKUP(AH124,'[1]シフト記号表（勤務時間帯）'!$C$6:$K$35,9,FALSE))</f>
        <v/>
      </c>
      <c r="AI125" s="422" t="str">
        <f>IF(AI124="","",VLOOKUP(AI124,'[1]シフト記号表（勤務時間帯）'!$C$6:$K$35,9,FALSE))</f>
        <v/>
      </c>
      <c r="AJ125" s="422" t="str">
        <f>IF(AJ124="","",VLOOKUP(AJ124,'[1]シフト記号表（勤務時間帯）'!$C$6:$K$35,9,FALSE))</f>
        <v/>
      </c>
      <c r="AK125" s="422" t="str">
        <f>IF(AK124="","",VLOOKUP(AK124,'[1]シフト記号表（勤務時間帯）'!$C$6:$K$35,9,FALSE))</f>
        <v/>
      </c>
      <c r="AL125" s="422" t="str">
        <f>IF(AL124="","",VLOOKUP(AL124,'[1]シフト記号表（勤務時間帯）'!$C$6:$K$35,9,FALSE))</f>
        <v/>
      </c>
      <c r="AM125" s="423" t="str">
        <f>IF(AM124="","",VLOOKUP(AM124,'[1]シフト記号表（勤務時間帯）'!$C$6:$K$35,9,FALSE))</f>
        <v/>
      </c>
      <c r="AN125" s="421" t="str">
        <f>IF(AN124="","",VLOOKUP(AN124,'[1]シフト記号表（勤務時間帯）'!$C$6:$K$35,9,FALSE))</f>
        <v/>
      </c>
      <c r="AO125" s="422" t="str">
        <f>IF(AO124="","",VLOOKUP(AO124,'[1]シフト記号表（勤務時間帯）'!$C$6:$K$35,9,FALSE))</f>
        <v/>
      </c>
      <c r="AP125" s="422" t="str">
        <f>IF(AP124="","",VLOOKUP(AP124,'[1]シフト記号表（勤務時間帯）'!$C$6:$K$35,9,FALSE))</f>
        <v/>
      </c>
      <c r="AQ125" s="422" t="str">
        <f>IF(AQ124="","",VLOOKUP(AQ124,'[1]シフト記号表（勤務時間帯）'!$C$6:$K$35,9,FALSE))</f>
        <v/>
      </c>
      <c r="AR125" s="422" t="str">
        <f>IF(AR124="","",VLOOKUP(AR124,'[1]シフト記号表（勤務時間帯）'!$C$6:$K$35,9,FALSE))</f>
        <v/>
      </c>
      <c r="AS125" s="422" t="str">
        <f>IF(AS124="","",VLOOKUP(AS124,'[1]シフト記号表（勤務時間帯）'!$C$6:$K$35,9,FALSE))</f>
        <v/>
      </c>
      <c r="AT125" s="423" t="str">
        <f>IF(AT124="","",VLOOKUP(AT124,'[1]シフト記号表（勤務時間帯）'!$C$6:$K$35,9,FALSE))</f>
        <v/>
      </c>
      <c r="AU125" s="421" t="str">
        <f>IF(AU124="","",VLOOKUP(AU124,'[1]シフト記号表（勤務時間帯）'!$C$6:$K$35,9,FALSE))</f>
        <v/>
      </c>
      <c r="AV125" s="422" t="str">
        <f>IF(AV124="","",VLOOKUP(AV124,'[1]シフト記号表（勤務時間帯）'!$C$6:$K$35,9,FALSE))</f>
        <v/>
      </c>
      <c r="AW125" s="422" t="str">
        <f>IF(AW124="","",VLOOKUP(AW124,'[1]シフト記号表（勤務時間帯）'!$C$6:$K$35,9,FALSE))</f>
        <v/>
      </c>
      <c r="AX125" s="688">
        <f>IF($BB$3="４週",SUM(S125:AT125),IF($BB$3="暦月",SUM(S125:AW125),""))</f>
        <v>0</v>
      </c>
      <c r="AY125" s="689"/>
      <c r="AZ125" s="690">
        <f>IF($BB$3="４週",AX125/4,IF($BB$3="暦月",②勤務形態一覧表!AX125/(②勤務形態一覧表!$BB$8/7),""))</f>
        <v>0</v>
      </c>
      <c r="BA125" s="691"/>
      <c r="BB125" s="759"/>
      <c r="BC125" s="720"/>
      <c r="BD125" s="720"/>
      <c r="BE125" s="720"/>
      <c r="BF125" s="721"/>
    </row>
    <row r="126" spans="2:58" ht="20.25" customHeight="1">
      <c r="B126" s="699"/>
      <c r="C126" s="755"/>
      <c r="D126" s="756"/>
      <c r="E126" s="757"/>
      <c r="F126" s="429">
        <f>C124</f>
        <v>0</v>
      </c>
      <c r="G126" s="711"/>
      <c r="H126" s="715"/>
      <c r="I126" s="713"/>
      <c r="J126" s="713"/>
      <c r="K126" s="714"/>
      <c r="L126" s="722"/>
      <c r="M126" s="723"/>
      <c r="N126" s="723"/>
      <c r="O126" s="724"/>
      <c r="P126" s="692" t="s">
        <v>1283</v>
      </c>
      <c r="Q126" s="693"/>
      <c r="R126" s="694"/>
      <c r="S126" s="425" t="str">
        <f>IF(S124="","",VLOOKUP(S124,'[1]シフト記号表（勤務時間帯）'!$C$6:$U$35,19,FALSE))</f>
        <v/>
      </c>
      <c r="T126" s="426" t="str">
        <f>IF(T124="","",VLOOKUP(T124,'[1]シフト記号表（勤務時間帯）'!$C$6:$U$35,19,FALSE))</f>
        <v/>
      </c>
      <c r="U126" s="426" t="str">
        <f>IF(U124="","",VLOOKUP(U124,'[1]シフト記号表（勤務時間帯）'!$C$6:$U$35,19,FALSE))</f>
        <v/>
      </c>
      <c r="V126" s="426" t="str">
        <f>IF(V124="","",VLOOKUP(V124,'[1]シフト記号表（勤務時間帯）'!$C$6:$U$35,19,FALSE))</f>
        <v/>
      </c>
      <c r="W126" s="426" t="str">
        <f>IF(W124="","",VLOOKUP(W124,'[1]シフト記号表（勤務時間帯）'!$C$6:$U$35,19,FALSE))</f>
        <v/>
      </c>
      <c r="X126" s="426" t="str">
        <f>IF(X124="","",VLOOKUP(X124,'[1]シフト記号表（勤務時間帯）'!$C$6:$U$35,19,FALSE))</f>
        <v/>
      </c>
      <c r="Y126" s="427" t="str">
        <f>IF(Y124="","",VLOOKUP(Y124,'[1]シフト記号表（勤務時間帯）'!$C$6:$U$35,19,FALSE))</f>
        <v/>
      </c>
      <c r="Z126" s="425" t="str">
        <f>IF(Z124="","",VLOOKUP(Z124,'[1]シフト記号表（勤務時間帯）'!$C$6:$U$35,19,FALSE))</f>
        <v/>
      </c>
      <c r="AA126" s="426" t="str">
        <f>IF(AA124="","",VLOOKUP(AA124,'[1]シフト記号表（勤務時間帯）'!$C$6:$U$35,19,FALSE))</f>
        <v/>
      </c>
      <c r="AB126" s="426" t="str">
        <f>IF(AB124="","",VLOOKUP(AB124,'[1]シフト記号表（勤務時間帯）'!$C$6:$U$35,19,FALSE))</f>
        <v/>
      </c>
      <c r="AC126" s="426" t="str">
        <f>IF(AC124="","",VLOOKUP(AC124,'[1]シフト記号表（勤務時間帯）'!$C$6:$U$35,19,FALSE))</f>
        <v/>
      </c>
      <c r="AD126" s="426" t="str">
        <f>IF(AD124="","",VLOOKUP(AD124,'[1]シフト記号表（勤務時間帯）'!$C$6:$U$35,19,FALSE))</f>
        <v/>
      </c>
      <c r="AE126" s="426" t="str">
        <f>IF(AE124="","",VLOOKUP(AE124,'[1]シフト記号表（勤務時間帯）'!$C$6:$U$35,19,FALSE))</f>
        <v/>
      </c>
      <c r="AF126" s="427" t="str">
        <f>IF(AF124="","",VLOOKUP(AF124,'[1]シフト記号表（勤務時間帯）'!$C$6:$U$35,19,FALSE))</f>
        <v/>
      </c>
      <c r="AG126" s="425" t="str">
        <f>IF(AG124="","",VLOOKUP(AG124,'[1]シフト記号表（勤務時間帯）'!$C$6:$U$35,19,FALSE))</f>
        <v/>
      </c>
      <c r="AH126" s="426" t="str">
        <f>IF(AH124="","",VLOOKUP(AH124,'[1]シフト記号表（勤務時間帯）'!$C$6:$U$35,19,FALSE))</f>
        <v/>
      </c>
      <c r="AI126" s="426" t="str">
        <f>IF(AI124="","",VLOOKUP(AI124,'[1]シフト記号表（勤務時間帯）'!$C$6:$U$35,19,FALSE))</f>
        <v/>
      </c>
      <c r="AJ126" s="426" t="str">
        <f>IF(AJ124="","",VLOOKUP(AJ124,'[1]シフト記号表（勤務時間帯）'!$C$6:$U$35,19,FALSE))</f>
        <v/>
      </c>
      <c r="AK126" s="426" t="str">
        <f>IF(AK124="","",VLOOKUP(AK124,'[1]シフト記号表（勤務時間帯）'!$C$6:$U$35,19,FALSE))</f>
        <v/>
      </c>
      <c r="AL126" s="426" t="str">
        <f>IF(AL124="","",VLOOKUP(AL124,'[1]シフト記号表（勤務時間帯）'!$C$6:$U$35,19,FALSE))</f>
        <v/>
      </c>
      <c r="AM126" s="427" t="str">
        <f>IF(AM124="","",VLOOKUP(AM124,'[1]シフト記号表（勤務時間帯）'!$C$6:$U$35,19,FALSE))</f>
        <v/>
      </c>
      <c r="AN126" s="425" t="str">
        <f>IF(AN124="","",VLOOKUP(AN124,'[1]シフト記号表（勤務時間帯）'!$C$6:$U$35,19,FALSE))</f>
        <v/>
      </c>
      <c r="AO126" s="426" t="str">
        <f>IF(AO124="","",VLOOKUP(AO124,'[1]シフト記号表（勤務時間帯）'!$C$6:$U$35,19,FALSE))</f>
        <v/>
      </c>
      <c r="AP126" s="426" t="str">
        <f>IF(AP124="","",VLOOKUP(AP124,'[1]シフト記号表（勤務時間帯）'!$C$6:$U$35,19,FALSE))</f>
        <v/>
      </c>
      <c r="AQ126" s="426" t="str">
        <f>IF(AQ124="","",VLOOKUP(AQ124,'[1]シフト記号表（勤務時間帯）'!$C$6:$U$35,19,FALSE))</f>
        <v/>
      </c>
      <c r="AR126" s="426" t="str">
        <f>IF(AR124="","",VLOOKUP(AR124,'[1]シフト記号表（勤務時間帯）'!$C$6:$U$35,19,FALSE))</f>
        <v/>
      </c>
      <c r="AS126" s="426" t="str">
        <f>IF(AS124="","",VLOOKUP(AS124,'[1]シフト記号表（勤務時間帯）'!$C$6:$U$35,19,FALSE))</f>
        <v/>
      </c>
      <c r="AT126" s="427" t="str">
        <f>IF(AT124="","",VLOOKUP(AT124,'[1]シフト記号表（勤務時間帯）'!$C$6:$U$35,19,FALSE))</f>
        <v/>
      </c>
      <c r="AU126" s="425" t="str">
        <f>IF(AU124="","",VLOOKUP(AU124,'[1]シフト記号表（勤務時間帯）'!$C$6:$U$35,19,FALSE))</f>
        <v/>
      </c>
      <c r="AV126" s="426" t="str">
        <f>IF(AV124="","",VLOOKUP(AV124,'[1]シフト記号表（勤務時間帯）'!$C$6:$U$35,19,FALSE))</f>
        <v/>
      </c>
      <c r="AW126" s="426" t="str">
        <f>IF(AW124="","",VLOOKUP(AW124,'[1]シフト記号表（勤務時間帯）'!$C$6:$U$35,19,FALSE))</f>
        <v/>
      </c>
      <c r="AX126" s="695">
        <f>IF($BB$3="４週",SUM(S126:AT126),IF($BB$3="暦月",SUM(S126:AW126),""))</f>
        <v>0</v>
      </c>
      <c r="AY126" s="696"/>
      <c r="AZ126" s="697">
        <f>IF($BB$3="４週",AX126/4,IF($BB$3="暦月",②勤務形態一覧表!AX126/(②勤務形態一覧表!$BB$8/7),""))</f>
        <v>0</v>
      </c>
      <c r="BA126" s="698"/>
      <c r="BB126" s="760"/>
      <c r="BC126" s="723"/>
      <c r="BD126" s="723"/>
      <c r="BE126" s="723"/>
      <c r="BF126" s="724"/>
    </row>
    <row r="127" spans="2:58" ht="20.25" customHeight="1">
      <c r="B127" s="699">
        <f>B124+1</f>
        <v>36</v>
      </c>
      <c r="C127" s="749"/>
      <c r="D127" s="750"/>
      <c r="E127" s="751"/>
      <c r="F127" s="428"/>
      <c r="G127" s="709"/>
      <c r="H127" s="712"/>
      <c r="I127" s="713"/>
      <c r="J127" s="713"/>
      <c r="K127" s="714"/>
      <c r="L127" s="716"/>
      <c r="M127" s="717"/>
      <c r="N127" s="717"/>
      <c r="O127" s="718"/>
      <c r="P127" s="725" t="s">
        <v>1281</v>
      </c>
      <c r="Q127" s="726"/>
      <c r="R127" s="727"/>
      <c r="S127" s="417"/>
      <c r="T127" s="418"/>
      <c r="U127" s="418"/>
      <c r="V127" s="418"/>
      <c r="W127" s="418"/>
      <c r="X127" s="418"/>
      <c r="Y127" s="419"/>
      <c r="Z127" s="417"/>
      <c r="AA127" s="418"/>
      <c r="AB127" s="418"/>
      <c r="AC127" s="418"/>
      <c r="AD127" s="418"/>
      <c r="AE127" s="418"/>
      <c r="AF127" s="419"/>
      <c r="AG127" s="417"/>
      <c r="AH127" s="418"/>
      <c r="AI127" s="418"/>
      <c r="AJ127" s="418"/>
      <c r="AK127" s="418"/>
      <c r="AL127" s="418"/>
      <c r="AM127" s="419"/>
      <c r="AN127" s="417"/>
      <c r="AO127" s="418"/>
      <c r="AP127" s="418"/>
      <c r="AQ127" s="418"/>
      <c r="AR127" s="418"/>
      <c r="AS127" s="418"/>
      <c r="AT127" s="419"/>
      <c r="AU127" s="417"/>
      <c r="AV127" s="418"/>
      <c r="AW127" s="418"/>
      <c r="AX127" s="672"/>
      <c r="AY127" s="673"/>
      <c r="AZ127" s="674"/>
      <c r="BA127" s="675"/>
      <c r="BB127" s="758"/>
      <c r="BC127" s="717"/>
      <c r="BD127" s="717"/>
      <c r="BE127" s="717"/>
      <c r="BF127" s="718"/>
    </row>
    <row r="128" spans="2:58" ht="20.25" customHeight="1">
      <c r="B128" s="699"/>
      <c r="C128" s="752"/>
      <c r="D128" s="753"/>
      <c r="E128" s="754"/>
      <c r="F128" s="420"/>
      <c r="G128" s="710"/>
      <c r="H128" s="715"/>
      <c r="I128" s="713"/>
      <c r="J128" s="713"/>
      <c r="K128" s="714"/>
      <c r="L128" s="719"/>
      <c r="M128" s="720"/>
      <c r="N128" s="720"/>
      <c r="O128" s="721"/>
      <c r="P128" s="685" t="s">
        <v>1282</v>
      </c>
      <c r="Q128" s="686"/>
      <c r="R128" s="687"/>
      <c r="S128" s="421" t="str">
        <f>IF(S127="","",VLOOKUP(S127,'[1]シフト記号表（勤務時間帯）'!$C$6:$K$35,9,FALSE))</f>
        <v/>
      </c>
      <c r="T128" s="422" t="str">
        <f>IF(T127="","",VLOOKUP(T127,'[1]シフト記号表（勤務時間帯）'!$C$6:$K$35,9,FALSE))</f>
        <v/>
      </c>
      <c r="U128" s="422" t="str">
        <f>IF(U127="","",VLOOKUP(U127,'[1]シフト記号表（勤務時間帯）'!$C$6:$K$35,9,FALSE))</f>
        <v/>
      </c>
      <c r="V128" s="422" t="str">
        <f>IF(V127="","",VLOOKUP(V127,'[1]シフト記号表（勤務時間帯）'!$C$6:$K$35,9,FALSE))</f>
        <v/>
      </c>
      <c r="W128" s="422" t="str">
        <f>IF(W127="","",VLOOKUP(W127,'[1]シフト記号表（勤務時間帯）'!$C$6:$K$35,9,FALSE))</f>
        <v/>
      </c>
      <c r="X128" s="422" t="str">
        <f>IF(X127="","",VLOOKUP(X127,'[1]シフト記号表（勤務時間帯）'!$C$6:$K$35,9,FALSE))</f>
        <v/>
      </c>
      <c r="Y128" s="423" t="str">
        <f>IF(Y127="","",VLOOKUP(Y127,'[1]シフト記号表（勤務時間帯）'!$C$6:$K$35,9,FALSE))</f>
        <v/>
      </c>
      <c r="Z128" s="421" t="str">
        <f>IF(Z127="","",VLOOKUP(Z127,'[1]シフト記号表（勤務時間帯）'!$C$6:$K$35,9,FALSE))</f>
        <v/>
      </c>
      <c r="AA128" s="422" t="str">
        <f>IF(AA127="","",VLOOKUP(AA127,'[1]シフト記号表（勤務時間帯）'!$C$6:$K$35,9,FALSE))</f>
        <v/>
      </c>
      <c r="AB128" s="422" t="str">
        <f>IF(AB127="","",VLOOKUP(AB127,'[1]シフト記号表（勤務時間帯）'!$C$6:$K$35,9,FALSE))</f>
        <v/>
      </c>
      <c r="AC128" s="422" t="str">
        <f>IF(AC127="","",VLOOKUP(AC127,'[1]シフト記号表（勤務時間帯）'!$C$6:$K$35,9,FALSE))</f>
        <v/>
      </c>
      <c r="AD128" s="422" t="str">
        <f>IF(AD127="","",VLOOKUP(AD127,'[1]シフト記号表（勤務時間帯）'!$C$6:$K$35,9,FALSE))</f>
        <v/>
      </c>
      <c r="AE128" s="422" t="str">
        <f>IF(AE127="","",VLOOKUP(AE127,'[1]シフト記号表（勤務時間帯）'!$C$6:$K$35,9,FALSE))</f>
        <v/>
      </c>
      <c r="AF128" s="423" t="str">
        <f>IF(AF127="","",VLOOKUP(AF127,'[1]シフト記号表（勤務時間帯）'!$C$6:$K$35,9,FALSE))</f>
        <v/>
      </c>
      <c r="AG128" s="421" t="str">
        <f>IF(AG127="","",VLOOKUP(AG127,'[1]シフト記号表（勤務時間帯）'!$C$6:$K$35,9,FALSE))</f>
        <v/>
      </c>
      <c r="AH128" s="422" t="str">
        <f>IF(AH127="","",VLOOKUP(AH127,'[1]シフト記号表（勤務時間帯）'!$C$6:$K$35,9,FALSE))</f>
        <v/>
      </c>
      <c r="AI128" s="422" t="str">
        <f>IF(AI127="","",VLOOKUP(AI127,'[1]シフト記号表（勤務時間帯）'!$C$6:$K$35,9,FALSE))</f>
        <v/>
      </c>
      <c r="AJ128" s="422" t="str">
        <f>IF(AJ127="","",VLOOKUP(AJ127,'[1]シフト記号表（勤務時間帯）'!$C$6:$K$35,9,FALSE))</f>
        <v/>
      </c>
      <c r="AK128" s="422" t="str">
        <f>IF(AK127="","",VLOOKUP(AK127,'[1]シフト記号表（勤務時間帯）'!$C$6:$K$35,9,FALSE))</f>
        <v/>
      </c>
      <c r="AL128" s="422" t="str">
        <f>IF(AL127="","",VLOOKUP(AL127,'[1]シフト記号表（勤務時間帯）'!$C$6:$K$35,9,FALSE))</f>
        <v/>
      </c>
      <c r="AM128" s="423" t="str">
        <f>IF(AM127="","",VLOOKUP(AM127,'[1]シフト記号表（勤務時間帯）'!$C$6:$K$35,9,FALSE))</f>
        <v/>
      </c>
      <c r="AN128" s="421" t="str">
        <f>IF(AN127="","",VLOOKUP(AN127,'[1]シフト記号表（勤務時間帯）'!$C$6:$K$35,9,FALSE))</f>
        <v/>
      </c>
      <c r="AO128" s="422" t="str">
        <f>IF(AO127="","",VLOOKUP(AO127,'[1]シフト記号表（勤務時間帯）'!$C$6:$K$35,9,FALSE))</f>
        <v/>
      </c>
      <c r="AP128" s="422" t="str">
        <f>IF(AP127="","",VLOOKUP(AP127,'[1]シフト記号表（勤務時間帯）'!$C$6:$K$35,9,FALSE))</f>
        <v/>
      </c>
      <c r="AQ128" s="422" t="str">
        <f>IF(AQ127="","",VLOOKUP(AQ127,'[1]シフト記号表（勤務時間帯）'!$C$6:$K$35,9,FALSE))</f>
        <v/>
      </c>
      <c r="AR128" s="422" t="str">
        <f>IF(AR127="","",VLOOKUP(AR127,'[1]シフト記号表（勤務時間帯）'!$C$6:$K$35,9,FALSE))</f>
        <v/>
      </c>
      <c r="AS128" s="422" t="str">
        <f>IF(AS127="","",VLOOKUP(AS127,'[1]シフト記号表（勤務時間帯）'!$C$6:$K$35,9,FALSE))</f>
        <v/>
      </c>
      <c r="AT128" s="423" t="str">
        <f>IF(AT127="","",VLOOKUP(AT127,'[1]シフト記号表（勤務時間帯）'!$C$6:$K$35,9,FALSE))</f>
        <v/>
      </c>
      <c r="AU128" s="421" t="str">
        <f>IF(AU127="","",VLOOKUP(AU127,'[1]シフト記号表（勤務時間帯）'!$C$6:$K$35,9,FALSE))</f>
        <v/>
      </c>
      <c r="AV128" s="422" t="str">
        <f>IF(AV127="","",VLOOKUP(AV127,'[1]シフト記号表（勤務時間帯）'!$C$6:$K$35,9,FALSE))</f>
        <v/>
      </c>
      <c r="AW128" s="422" t="str">
        <f>IF(AW127="","",VLOOKUP(AW127,'[1]シフト記号表（勤務時間帯）'!$C$6:$K$35,9,FALSE))</f>
        <v/>
      </c>
      <c r="AX128" s="688">
        <f>IF($BB$3="４週",SUM(S128:AT128),IF($BB$3="暦月",SUM(S128:AW128),""))</f>
        <v>0</v>
      </c>
      <c r="AY128" s="689"/>
      <c r="AZ128" s="690">
        <f>IF($BB$3="４週",AX128/4,IF($BB$3="暦月",②勤務形態一覧表!AX128/(②勤務形態一覧表!$BB$8/7),""))</f>
        <v>0</v>
      </c>
      <c r="BA128" s="691"/>
      <c r="BB128" s="759"/>
      <c r="BC128" s="720"/>
      <c r="BD128" s="720"/>
      <c r="BE128" s="720"/>
      <c r="BF128" s="721"/>
    </row>
    <row r="129" spans="2:58" ht="20.25" customHeight="1">
      <c r="B129" s="699"/>
      <c r="C129" s="755"/>
      <c r="D129" s="756"/>
      <c r="E129" s="757"/>
      <c r="F129" s="429">
        <f>C127</f>
        <v>0</v>
      </c>
      <c r="G129" s="711"/>
      <c r="H129" s="715"/>
      <c r="I129" s="713"/>
      <c r="J129" s="713"/>
      <c r="K129" s="714"/>
      <c r="L129" s="722"/>
      <c r="M129" s="723"/>
      <c r="N129" s="723"/>
      <c r="O129" s="724"/>
      <c r="P129" s="692" t="s">
        <v>1283</v>
      </c>
      <c r="Q129" s="693"/>
      <c r="R129" s="694"/>
      <c r="S129" s="425" t="str">
        <f>IF(S127="","",VLOOKUP(S127,'[1]シフト記号表（勤務時間帯）'!$C$6:$U$35,19,FALSE))</f>
        <v/>
      </c>
      <c r="T129" s="426" t="str">
        <f>IF(T127="","",VLOOKUP(T127,'[1]シフト記号表（勤務時間帯）'!$C$6:$U$35,19,FALSE))</f>
        <v/>
      </c>
      <c r="U129" s="426" t="str">
        <f>IF(U127="","",VLOOKUP(U127,'[1]シフト記号表（勤務時間帯）'!$C$6:$U$35,19,FALSE))</f>
        <v/>
      </c>
      <c r="V129" s="426" t="str">
        <f>IF(V127="","",VLOOKUP(V127,'[1]シフト記号表（勤務時間帯）'!$C$6:$U$35,19,FALSE))</f>
        <v/>
      </c>
      <c r="W129" s="426" t="str">
        <f>IF(W127="","",VLOOKUP(W127,'[1]シフト記号表（勤務時間帯）'!$C$6:$U$35,19,FALSE))</f>
        <v/>
      </c>
      <c r="X129" s="426" t="str">
        <f>IF(X127="","",VLOOKUP(X127,'[1]シフト記号表（勤務時間帯）'!$C$6:$U$35,19,FALSE))</f>
        <v/>
      </c>
      <c r="Y129" s="427" t="str">
        <f>IF(Y127="","",VLOOKUP(Y127,'[1]シフト記号表（勤務時間帯）'!$C$6:$U$35,19,FALSE))</f>
        <v/>
      </c>
      <c r="Z129" s="425" t="str">
        <f>IF(Z127="","",VLOOKUP(Z127,'[1]シフト記号表（勤務時間帯）'!$C$6:$U$35,19,FALSE))</f>
        <v/>
      </c>
      <c r="AA129" s="426" t="str">
        <f>IF(AA127="","",VLOOKUP(AA127,'[1]シフト記号表（勤務時間帯）'!$C$6:$U$35,19,FALSE))</f>
        <v/>
      </c>
      <c r="AB129" s="426" t="str">
        <f>IF(AB127="","",VLOOKUP(AB127,'[1]シフト記号表（勤務時間帯）'!$C$6:$U$35,19,FALSE))</f>
        <v/>
      </c>
      <c r="AC129" s="426" t="str">
        <f>IF(AC127="","",VLOOKUP(AC127,'[1]シフト記号表（勤務時間帯）'!$C$6:$U$35,19,FALSE))</f>
        <v/>
      </c>
      <c r="AD129" s="426" t="str">
        <f>IF(AD127="","",VLOOKUP(AD127,'[1]シフト記号表（勤務時間帯）'!$C$6:$U$35,19,FALSE))</f>
        <v/>
      </c>
      <c r="AE129" s="426" t="str">
        <f>IF(AE127="","",VLOOKUP(AE127,'[1]シフト記号表（勤務時間帯）'!$C$6:$U$35,19,FALSE))</f>
        <v/>
      </c>
      <c r="AF129" s="427" t="str">
        <f>IF(AF127="","",VLOOKUP(AF127,'[1]シフト記号表（勤務時間帯）'!$C$6:$U$35,19,FALSE))</f>
        <v/>
      </c>
      <c r="AG129" s="425" t="str">
        <f>IF(AG127="","",VLOOKUP(AG127,'[1]シフト記号表（勤務時間帯）'!$C$6:$U$35,19,FALSE))</f>
        <v/>
      </c>
      <c r="AH129" s="426" t="str">
        <f>IF(AH127="","",VLOOKUP(AH127,'[1]シフト記号表（勤務時間帯）'!$C$6:$U$35,19,FALSE))</f>
        <v/>
      </c>
      <c r="AI129" s="426" t="str">
        <f>IF(AI127="","",VLOOKUP(AI127,'[1]シフト記号表（勤務時間帯）'!$C$6:$U$35,19,FALSE))</f>
        <v/>
      </c>
      <c r="AJ129" s="426" t="str">
        <f>IF(AJ127="","",VLOOKUP(AJ127,'[1]シフト記号表（勤務時間帯）'!$C$6:$U$35,19,FALSE))</f>
        <v/>
      </c>
      <c r="AK129" s="426" t="str">
        <f>IF(AK127="","",VLOOKUP(AK127,'[1]シフト記号表（勤務時間帯）'!$C$6:$U$35,19,FALSE))</f>
        <v/>
      </c>
      <c r="AL129" s="426" t="str">
        <f>IF(AL127="","",VLOOKUP(AL127,'[1]シフト記号表（勤務時間帯）'!$C$6:$U$35,19,FALSE))</f>
        <v/>
      </c>
      <c r="AM129" s="427" t="str">
        <f>IF(AM127="","",VLOOKUP(AM127,'[1]シフト記号表（勤務時間帯）'!$C$6:$U$35,19,FALSE))</f>
        <v/>
      </c>
      <c r="AN129" s="425" t="str">
        <f>IF(AN127="","",VLOOKUP(AN127,'[1]シフト記号表（勤務時間帯）'!$C$6:$U$35,19,FALSE))</f>
        <v/>
      </c>
      <c r="AO129" s="426" t="str">
        <f>IF(AO127="","",VLOOKUP(AO127,'[1]シフト記号表（勤務時間帯）'!$C$6:$U$35,19,FALSE))</f>
        <v/>
      </c>
      <c r="AP129" s="426" t="str">
        <f>IF(AP127="","",VLOOKUP(AP127,'[1]シフト記号表（勤務時間帯）'!$C$6:$U$35,19,FALSE))</f>
        <v/>
      </c>
      <c r="AQ129" s="426" t="str">
        <f>IF(AQ127="","",VLOOKUP(AQ127,'[1]シフト記号表（勤務時間帯）'!$C$6:$U$35,19,FALSE))</f>
        <v/>
      </c>
      <c r="AR129" s="426" t="str">
        <f>IF(AR127="","",VLOOKUP(AR127,'[1]シフト記号表（勤務時間帯）'!$C$6:$U$35,19,FALSE))</f>
        <v/>
      </c>
      <c r="AS129" s="426" t="str">
        <f>IF(AS127="","",VLOOKUP(AS127,'[1]シフト記号表（勤務時間帯）'!$C$6:$U$35,19,FALSE))</f>
        <v/>
      </c>
      <c r="AT129" s="427" t="str">
        <f>IF(AT127="","",VLOOKUP(AT127,'[1]シフト記号表（勤務時間帯）'!$C$6:$U$35,19,FALSE))</f>
        <v/>
      </c>
      <c r="AU129" s="425" t="str">
        <f>IF(AU127="","",VLOOKUP(AU127,'[1]シフト記号表（勤務時間帯）'!$C$6:$U$35,19,FALSE))</f>
        <v/>
      </c>
      <c r="AV129" s="426" t="str">
        <f>IF(AV127="","",VLOOKUP(AV127,'[1]シフト記号表（勤務時間帯）'!$C$6:$U$35,19,FALSE))</f>
        <v/>
      </c>
      <c r="AW129" s="426" t="str">
        <f>IF(AW127="","",VLOOKUP(AW127,'[1]シフト記号表（勤務時間帯）'!$C$6:$U$35,19,FALSE))</f>
        <v/>
      </c>
      <c r="AX129" s="695">
        <f>IF($BB$3="４週",SUM(S129:AT129),IF($BB$3="暦月",SUM(S129:AW129),""))</f>
        <v>0</v>
      </c>
      <c r="AY129" s="696"/>
      <c r="AZ129" s="697">
        <f>IF($BB$3="４週",AX129/4,IF($BB$3="暦月",②勤務形態一覧表!AX129/(②勤務形態一覧表!$BB$8/7),""))</f>
        <v>0</v>
      </c>
      <c r="BA129" s="698"/>
      <c r="BB129" s="760"/>
      <c r="BC129" s="723"/>
      <c r="BD129" s="723"/>
      <c r="BE129" s="723"/>
      <c r="BF129" s="724"/>
    </row>
    <row r="130" spans="2:58" ht="20.25" customHeight="1">
      <c r="B130" s="699">
        <f>B127+1</f>
        <v>37</v>
      </c>
      <c r="C130" s="749"/>
      <c r="D130" s="750"/>
      <c r="E130" s="751"/>
      <c r="F130" s="428"/>
      <c r="G130" s="709"/>
      <c r="H130" s="712"/>
      <c r="I130" s="713"/>
      <c r="J130" s="713"/>
      <c r="K130" s="714"/>
      <c r="L130" s="716"/>
      <c r="M130" s="717"/>
      <c r="N130" s="717"/>
      <c r="O130" s="718"/>
      <c r="P130" s="725" t="s">
        <v>1281</v>
      </c>
      <c r="Q130" s="726"/>
      <c r="R130" s="727"/>
      <c r="S130" s="417"/>
      <c r="T130" s="418"/>
      <c r="U130" s="418"/>
      <c r="V130" s="418"/>
      <c r="W130" s="418"/>
      <c r="X130" s="418"/>
      <c r="Y130" s="419"/>
      <c r="Z130" s="417"/>
      <c r="AA130" s="418"/>
      <c r="AB130" s="418"/>
      <c r="AC130" s="418"/>
      <c r="AD130" s="418"/>
      <c r="AE130" s="418"/>
      <c r="AF130" s="419"/>
      <c r="AG130" s="417"/>
      <c r="AH130" s="418"/>
      <c r="AI130" s="418"/>
      <c r="AJ130" s="418"/>
      <c r="AK130" s="418"/>
      <c r="AL130" s="418"/>
      <c r="AM130" s="419"/>
      <c r="AN130" s="417"/>
      <c r="AO130" s="418"/>
      <c r="AP130" s="418"/>
      <c r="AQ130" s="418"/>
      <c r="AR130" s="418"/>
      <c r="AS130" s="418"/>
      <c r="AT130" s="419"/>
      <c r="AU130" s="417"/>
      <c r="AV130" s="418"/>
      <c r="AW130" s="418"/>
      <c r="AX130" s="672"/>
      <c r="AY130" s="673"/>
      <c r="AZ130" s="674"/>
      <c r="BA130" s="675"/>
      <c r="BB130" s="758"/>
      <c r="BC130" s="717"/>
      <c r="BD130" s="717"/>
      <c r="BE130" s="717"/>
      <c r="BF130" s="718"/>
    </row>
    <row r="131" spans="2:58" ht="20.25" customHeight="1">
      <c r="B131" s="699"/>
      <c r="C131" s="752"/>
      <c r="D131" s="753"/>
      <c r="E131" s="754"/>
      <c r="F131" s="420"/>
      <c r="G131" s="710"/>
      <c r="H131" s="715"/>
      <c r="I131" s="713"/>
      <c r="J131" s="713"/>
      <c r="K131" s="714"/>
      <c r="L131" s="719"/>
      <c r="M131" s="720"/>
      <c r="N131" s="720"/>
      <c r="O131" s="721"/>
      <c r="P131" s="685" t="s">
        <v>1282</v>
      </c>
      <c r="Q131" s="686"/>
      <c r="R131" s="687"/>
      <c r="S131" s="421" t="str">
        <f>IF(S130="","",VLOOKUP(S130,'[1]シフト記号表（勤務時間帯）'!$C$6:$K$35,9,FALSE))</f>
        <v/>
      </c>
      <c r="T131" s="422" t="str">
        <f>IF(T130="","",VLOOKUP(T130,'[1]シフト記号表（勤務時間帯）'!$C$6:$K$35,9,FALSE))</f>
        <v/>
      </c>
      <c r="U131" s="422" t="str">
        <f>IF(U130="","",VLOOKUP(U130,'[1]シフト記号表（勤務時間帯）'!$C$6:$K$35,9,FALSE))</f>
        <v/>
      </c>
      <c r="V131" s="422" t="str">
        <f>IF(V130="","",VLOOKUP(V130,'[1]シフト記号表（勤務時間帯）'!$C$6:$K$35,9,FALSE))</f>
        <v/>
      </c>
      <c r="W131" s="422" t="str">
        <f>IF(W130="","",VLOOKUP(W130,'[1]シフト記号表（勤務時間帯）'!$C$6:$K$35,9,FALSE))</f>
        <v/>
      </c>
      <c r="X131" s="422" t="str">
        <f>IF(X130="","",VLOOKUP(X130,'[1]シフト記号表（勤務時間帯）'!$C$6:$K$35,9,FALSE))</f>
        <v/>
      </c>
      <c r="Y131" s="423" t="str">
        <f>IF(Y130="","",VLOOKUP(Y130,'[1]シフト記号表（勤務時間帯）'!$C$6:$K$35,9,FALSE))</f>
        <v/>
      </c>
      <c r="Z131" s="421" t="str">
        <f>IF(Z130="","",VLOOKUP(Z130,'[1]シフト記号表（勤務時間帯）'!$C$6:$K$35,9,FALSE))</f>
        <v/>
      </c>
      <c r="AA131" s="422" t="str">
        <f>IF(AA130="","",VLOOKUP(AA130,'[1]シフト記号表（勤務時間帯）'!$C$6:$K$35,9,FALSE))</f>
        <v/>
      </c>
      <c r="AB131" s="422" t="str">
        <f>IF(AB130="","",VLOOKUP(AB130,'[1]シフト記号表（勤務時間帯）'!$C$6:$K$35,9,FALSE))</f>
        <v/>
      </c>
      <c r="AC131" s="422" t="str">
        <f>IF(AC130="","",VLOOKUP(AC130,'[1]シフト記号表（勤務時間帯）'!$C$6:$K$35,9,FALSE))</f>
        <v/>
      </c>
      <c r="AD131" s="422" t="str">
        <f>IF(AD130="","",VLOOKUP(AD130,'[1]シフト記号表（勤務時間帯）'!$C$6:$K$35,9,FALSE))</f>
        <v/>
      </c>
      <c r="AE131" s="422" t="str">
        <f>IF(AE130="","",VLOOKUP(AE130,'[1]シフト記号表（勤務時間帯）'!$C$6:$K$35,9,FALSE))</f>
        <v/>
      </c>
      <c r="AF131" s="423" t="str">
        <f>IF(AF130="","",VLOOKUP(AF130,'[1]シフト記号表（勤務時間帯）'!$C$6:$K$35,9,FALSE))</f>
        <v/>
      </c>
      <c r="AG131" s="421" t="str">
        <f>IF(AG130="","",VLOOKUP(AG130,'[1]シフト記号表（勤務時間帯）'!$C$6:$K$35,9,FALSE))</f>
        <v/>
      </c>
      <c r="AH131" s="422" t="str">
        <f>IF(AH130="","",VLOOKUP(AH130,'[1]シフト記号表（勤務時間帯）'!$C$6:$K$35,9,FALSE))</f>
        <v/>
      </c>
      <c r="AI131" s="422" t="str">
        <f>IF(AI130="","",VLOOKUP(AI130,'[1]シフト記号表（勤務時間帯）'!$C$6:$K$35,9,FALSE))</f>
        <v/>
      </c>
      <c r="AJ131" s="422" t="str">
        <f>IF(AJ130="","",VLOOKUP(AJ130,'[1]シフト記号表（勤務時間帯）'!$C$6:$K$35,9,FALSE))</f>
        <v/>
      </c>
      <c r="AK131" s="422" t="str">
        <f>IF(AK130="","",VLOOKUP(AK130,'[1]シフト記号表（勤務時間帯）'!$C$6:$K$35,9,FALSE))</f>
        <v/>
      </c>
      <c r="AL131" s="422" t="str">
        <f>IF(AL130="","",VLOOKUP(AL130,'[1]シフト記号表（勤務時間帯）'!$C$6:$K$35,9,FALSE))</f>
        <v/>
      </c>
      <c r="AM131" s="423" t="str">
        <f>IF(AM130="","",VLOOKUP(AM130,'[1]シフト記号表（勤務時間帯）'!$C$6:$K$35,9,FALSE))</f>
        <v/>
      </c>
      <c r="AN131" s="421" t="str">
        <f>IF(AN130="","",VLOOKUP(AN130,'[1]シフト記号表（勤務時間帯）'!$C$6:$K$35,9,FALSE))</f>
        <v/>
      </c>
      <c r="AO131" s="422" t="str">
        <f>IF(AO130="","",VLOOKUP(AO130,'[1]シフト記号表（勤務時間帯）'!$C$6:$K$35,9,FALSE))</f>
        <v/>
      </c>
      <c r="AP131" s="422" t="str">
        <f>IF(AP130="","",VLOOKUP(AP130,'[1]シフト記号表（勤務時間帯）'!$C$6:$K$35,9,FALSE))</f>
        <v/>
      </c>
      <c r="AQ131" s="422" t="str">
        <f>IF(AQ130="","",VLOOKUP(AQ130,'[1]シフト記号表（勤務時間帯）'!$C$6:$K$35,9,FALSE))</f>
        <v/>
      </c>
      <c r="AR131" s="422" t="str">
        <f>IF(AR130="","",VLOOKUP(AR130,'[1]シフト記号表（勤務時間帯）'!$C$6:$K$35,9,FALSE))</f>
        <v/>
      </c>
      <c r="AS131" s="422" t="str">
        <f>IF(AS130="","",VLOOKUP(AS130,'[1]シフト記号表（勤務時間帯）'!$C$6:$K$35,9,FALSE))</f>
        <v/>
      </c>
      <c r="AT131" s="423" t="str">
        <f>IF(AT130="","",VLOOKUP(AT130,'[1]シフト記号表（勤務時間帯）'!$C$6:$K$35,9,FALSE))</f>
        <v/>
      </c>
      <c r="AU131" s="421" t="str">
        <f>IF(AU130="","",VLOOKUP(AU130,'[1]シフト記号表（勤務時間帯）'!$C$6:$K$35,9,FALSE))</f>
        <v/>
      </c>
      <c r="AV131" s="422" t="str">
        <f>IF(AV130="","",VLOOKUP(AV130,'[1]シフト記号表（勤務時間帯）'!$C$6:$K$35,9,FALSE))</f>
        <v/>
      </c>
      <c r="AW131" s="422" t="str">
        <f>IF(AW130="","",VLOOKUP(AW130,'[1]シフト記号表（勤務時間帯）'!$C$6:$K$35,9,FALSE))</f>
        <v/>
      </c>
      <c r="AX131" s="688">
        <f>IF($BB$3="４週",SUM(S131:AT131),IF($BB$3="暦月",SUM(S131:AW131),""))</f>
        <v>0</v>
      </c>
      <c r="AY131" s="689"/>
      <c r="AZ131" s="690">
        <f>IF($BB$3="４週",AX131/4,IF($BB$3="暦月",②勤務形態一覧表!AX131/(②勤務形態一覧表!$BB$8/7),""))</f>
        <v>0</v>
      </c>
      <c r="BA131" s="691"/>
      <c r="BB131" s="759"/>
      <c r="BC131" s="720"/>
      <c r="BD131" s="720"/>
      <c r="BE131" s="720"/>
      <c r="BF131" s="721"/>
    </row>
    <row r="132" spans="2:58" ht="20.25" customHeight="1">
      <c r="B132" s="699"/>
      <c r="C132" s="755"/>
      <c r="D132" s="756"/>
      <c r="E132" s="757"/>
      <c r="F132" s="429">
        <f>C130</f>
        <v>0</v>
      </c>
      <c r="G132" s="711"/>
      <c r="H132" s="715"/>
      <c r="I132" s="713"/>
      <c r="J132" s="713"/>
      <c r="K132" s="714"/>
      <c r="L132" s="722"/>
      <c r="M132" s="723"/>
      <c r="N132" s="723"/>
      <c r="O132" s="724"/>
      <c r="P132" s="692" t="s">
        <v>1283</v>
      </c>
      <c r="Q132" s="693"/>
      <c r="R132" s="694"/>
      <c r="S132" s="425" t="str">
        <f>IF(S130="","",VLOOKUP(S130,'[1]シフト記号表（勤務時間帯）'!$C$6:$U$35,19,FALSE))</f>
        <v/>
      </c>
      <c r="T132" s="426" t="str">
        <f>IF(T130="","",VLOOKUP(T130,'[1]シフト記号表（勤務時間帯）'!$C$6:$U$35,19,FALSE))</f>
        <v/>
      </c>
      <c r="U132" s="426" t="str">
        <f>IF(U130="","",VLOOKUP(U130,'[1]シフト記号表（勤務時間帯）'!$C$6:$U$35,19,FALSE))</f>
        <v/>
      </c>
      <c r="V132" s="426" t="str">
        <f>IF(V130="","",VLOOKUP(V130,'[1]シフト記号表（勤務時間帯）'!$C$6:$U$35,19,FALSE))</f>
        <v/>
      </c>
      <c r="W132" s="426" t="str">
        <f>IF(W130="","",VLOOKUP(W130,'[1]シフト記号表（勤務時間帯）'!$C$6:$U$35,19,FALSE))</f>
        <v/>
      </c>
      <c r="X132" s="426" t="str">
        <f>IF(X130="","",VLOOKUP(X130,'[1]シフト記号表（勤務時間帯）'!$C$6:$U$35,19,FALSE))</f>
        <v/>
      </c>
      <c r="Y132" s="427" t="str">
        <f>IF(Y130="","",VLOOKUP(Y130,'[1]シフト記号表（勤務時間帯）'!$C$6:$U$35,19,FALSE))</f>
        <v/>
      </c>
      <c r="Z132" s="425" t="str">
        <f>IF(Z130="","",VLOOKUP(Z130,'[1]シフト記号表（勤務時間帯）'!$C$6:$U$35,19,FALSE))</f>
        <v/>
      </c>
      <c r="AA132" s="426" t="str">
        <f>IF(AA130="","",VLOOKUP(AA130,'[1]シフト記号表（勤務時間帯）'!$C$6:$U$35,19,FALSE))</f>
        <v/>
      </c>
      <c r="AB132" s="426" t="str">
        <f>IF(AB130="","",VLOOKUP(AB130,'[1]シフト記号表（勤務時間帯）'!$C$6:$U$35,19,FALSE))</f>
        <v/>
      </c>
      <c r="AC132" s="426" t="str">
        <f>IF(AC130="","",VLOOKUP(AC130,'[1]シフト記号表（勤務時間帯）'!$C$6:$U$35,19,FALSE))</f>
        <v/>
      </c>
      <c r="AD132" s="426" t="str">
        <f>IF(AD130="","",VLOOKUP(AD130,'[1]シフト記号表（勤務時間帯）'!$C$6:$U$35,19,FALSE))</f>
        <v/>
      </c>
      <c r="AE132" s="426" t="str">
        <f>IF(AE130="","",VLOOKUP(AE130,'[1]シフト記号表（勤務時間帯）'!$C$6:$U$35,19,FALSE))</f>
        <v/>
      </c>
      <c r="AF132" s="427" t="str">
        <f>IF(AF130="","",VLOOKUP(AF130,'[1]シフト記号表（勤務時間帯）'!$C$6:$U$35,19,FALSE))</f>
        <v/>
      </c>
      <c r="AG132" s="425" t="str">
        <f>IF(AG130="","",VLOOKUP(AG130,'[1]シフト記号表（勤務時間帯）'!$C$6:$U$35,19,FALSE))</f>
        <v/>
      </c>
      <c r="AH132" s="426" t="str">
        <f>IF(AH130="","",VLOOKUP(AH130,'[1]シフト記号表（勤務時間帯）'!$C$6:$U$35,19,FALSE))</f>
        <v/>
      </c>
      <c r="AI132" s="426" t="str">
        <f>IF(AI130="","",VLOOKUP(AI130,'[1]シフト記号表（勤務時間帯）'!$C$6:$U$35,19,FALSE))</f>
        <v/>
      </c>
      <c r="AJ132" s="426" t="str">
        <f>IF(AJ130="","",VLOOKUP(AJ130,'[1]シフト記号表（勤務時間帯）'!$C$6:$U$35,19,FALSE))</f>
        <v/>
      </c>
      <c r="AK132" s="426" t="str">
        <f>IF(AK130="","",VLOOKUP(AK130,'[1]シフト記号表（勤務時間帯）'!$C$6:$U$35,19,FALSE))</f>
        <v/>
      </c>
      <c r="AL132" s="426" t="str">
        <f>IF(AL130="","",VLOOKUP(AL130,'[1]シフト記号表（勤務時間帯）'!$C$6:$U$35,19,FALSE))</f>
        <v/>
      </c>
      <c r="AM132" s="427" t="str">
        <f>IF(AM130="","",VLOOKUP(AM130,'[1]シフト記号表（勤務時間帯）'!$C$6:$U$35,19,FALSE))</f>
        <v/>
      </c>
      <c r="AN132" s="425" t="str">
        <f>IF(AN130="","",VLOOKUP(AN130,'[1]シフト記号表（勤務時間帯）'!$C$6:$U$35,19,FALSE))</f>
        <v/>
      </c>
      <c r="AO132" s="426" t="str">
        <f>IF(AO130="","",VLOOKUP(AO130,'[1]シフト記号表（勤務時間帯）'!$C$6:$U$35,19,FALSE))</f>
        <v/>
      </c>
      <c r="AP132" s="426" t="str">
        <f>IF(AP130="","",VLOOKUP(AP130,'[1]シフト記号表（勤務時間帯）'!$C$6:$U$35,19,FALSE))</f>
        <v/>
      </c>
      <c r="AQ132" s="426" t="str">
        <f>IF(AQ130="","",VLOOKUP(AQ130,'[1]シフト記号表（勤務時間帯）'!$C$6:$U$35,19,FALSE))</f>
        <v/>
      </c>
      <c r="AR132" s="426" t="str">
        <f>IF(AR130="","",VLOOKUP(AR130,'[1]シフト記号表（勤務時間帯）'!$C$6:$U$35,19,FALSE))</f>
        <v/>
      </c>
      <c r="AS132" s="426" t="str">
        <f>IF(AS130="","",VLOOKUP(AS130,'[1]シフト記号表（勤務時間帯）'!$C$6:$U$35,19,FALSE))</f>
        <v/>
      </c>
      <c r="AT132" s="427" t="str">
        <f>IF(AT130="","",VLOOKUP(AT130,'[1]シフト記号表（勤務時間帯）'!$C$6:$U$35,19,FALSE))</f>
        <v/>
      </c>
      <c r="AU132" s="425" t="str">
        <f>IF(AU130="","",VLOOKUP(AU130,'[1]シフト記号表（勤務時間帯）'!$C$6:$U$35,19,FALSE))</f>
        <v/>
      </c>
      <c r="AV132" s="426" t="str">
        <f>IF(AV130="","",VLOOKUP(AV130,'[1]シフト記号表（勤務時間帯）'!$C$6:$U$35,19,FALSE))</f>
        <v/>
      </c>
      <c r="AW132" s="426" t="str">
        <f>IF(AW130="","",VLOOKUP(AW130,'[1]シフト記号表（勤務時間帯）'!$C$6:$U$35,19,FALSE))</f>
        <v/>
      </c>
      <c r="AX132" s="695">
        <f>IF($BB$3="４週",SUM(S132:AT132),IF($BB$3="暦月",SUM(S132:AW132),""))</f>
        <v>0</v>
      </c>
      <c r="AY132" s="696"/>
      <c r="AZ132" s="697">
        <f>IF($BB$3="４週",AX132/4,IF($BB$3="暦月",②勤務形態一覧表!AX132/(②勤務形態一覧表!$BB$8/7),""))</f>
        <v>0</v>
      </c>
      <c r="BA132" s="698"/>
      <c r="BB132" s="760"/>
      <c r="BC132" s="723"/>
      <c r="BD132" s="723"/>
      <c r="BE132" s="723"/>
      <c r="BF132" s="724"/>
    </row>
    <row r="133" spans="2:58" ht="20.25" customHeight="1">
      <c r="B133" s="699">
        <f>B130+1</f>
        <v>38</v>
      </c>
      <c r="C133" s="749"/>
      <c r="D133" s="750"/>
      <c r="E133" s="751"/>
      <c r="F133" s="428"/>
      <c r="G133" s="709"/>
      <c r="H133" s="712"/>
      <c r="I133" s="713"/>
      <c r="J133" s="713"/>
      <c r="K133" s="714"/>
      <c r="L133" s="716"/>
      <c r="M133" s="717"/>
      <c r="N133" s="717"/>
      <c r="O133" s="718"/>
      <c r="P133" s="725" t="s">
        <v>1281</v>
      </c>
      <c r="Q133" s="726"/>
      <c r="R133" s="727"/>
      <c r="S133" s="417"/>
      <c r="T133" s="418"/>
      <c r="U133" s="418"/>
      <c r="V133" s="418"/>
      <c r="W133" s="418"/>
      <c r="X133" s="418"/>
      <c r="Y133" s="419"/>
      <c r="Z133" s="417"/>
      <c r="AA133" s="418"/>
      <c r="AB133" s="418"/>
      <c r="AC133" s="418"/>
      <c r="AD133" s="418"/>
      <c r="AE133" s="418"/>
      <c r="AF133" s="419"/>
      <c r="AG133" s="417"/>
      <c r="AH133" s="418"/>
      <c r="AI133" s="418"/>
      <c r="AJ133" s="418"/>
      <c r="AK133" s="418"/>
      <c r="AL133" s="418"/>
      <c r="AM133" s="419"/>
      <c r="AN133" s="417"/>
      <c r="AO133" s="418"/>
      <c r="AP133" s="418"/>
      <c r="AQ133" s="418"/>
      <c r="AR133" s="418"/>
      <c r="AS133" s="418"/>
      <c r="AT133" s="419"/>
      <c r="AU133" s="417"/>
      <c r="AV133" s="418"/>
      <c r="AW133" s="418"/>
      <c r="AX133" s="672"/>
      <c r="AY133" s="673"/>
      <c r="AZ133" s="674"/>
      <c r="BA133" s="675"/>
      <c r="BB133" s="758"/>
      <c r="BC133" s="717"/>
      <c r="BD133" s="717"/>
      <c r="BE133" s="717"/>
      <c r="BF133" s="718"/>
    </row>
    <row r="134" spans="2:58" ht="20.25" customHeight="1">
      <c r="B134" s="699"/>
      <c r="C134" s="752"/>
      <c r="D134" s="753"/>
      <c r="E134" s="754"/>
      <c r="F134" s="420"/>
      <c r="G134" s="710"/>
      <c r="H134" s="715"/>
      <c r="I134" s="713"/>
      <c r="J134" s="713"/>
      <c r="K134" s="714"/>
      <c r="L134" s="719"/>
      <c r="M134" s="720"/>
      <c r="N134" s="720"/>
      <c r="O134" s="721"/>
      <c r="P134" s="685" t="s">
        <v>1282</v>
      </c>
      <c r="Q134" s="686"/>
      <c r="R134" s="687"/>
      <c r="S134" s="421" t="str">
        <f>IF(S133="","",VLOOKUP(S133,'[1]シフト記号表（勤務時間帯）'!$C$6:$K$35,9,FALSE))</f>
        <v/>
      </c>
      <c r="T134" s="422" t="str">
        <f>IF(T133="","",VLOOKUP(T133,'[1]シフト記号表（勤務時間帯）'!$C$6:$K$35,9,FALSE))</f>
        <v/>
      </c>
      <c r="U134" s="422" t="str">
        <f>IF(U133="","",VLOOKUP(U133,'[1]シフト記号表（勤務時間帯）'!$C$6:$K$35,9,FALSE))</f>
        <v/>
      </c>
      <c r="V134" s="422" t="str">
        <f>IF(V133="","",VLOOKUP(V133,'[1]シフト記号表（勤務時間帯）'!$C$6:$K$35,9,FALSE))</f>
        <v/>
      </c>
      <c r="W134" s="422" t="str">
        <f>IF(W133="","",VLOOKUP(W133,'[1]シフト記号表（勤務時間帯）'!$C$6:$K$35,9,FALSE))</f>
        <v/>
      </c>
      <c r="X134" s="422" t="str">
        <f>IF(X133="","",VLOOKUP(X133,'[1]シフト記号表（勤務時間帯）'!$C$6:$K$35,9,FALSE))</f>
        <v/>
      </c>
      <c r="Y134" s="423" t="str">
        <f>IF(Y133="","",VLOOKUP(Y133,'[1]シフト記号表（勤務時間帯）'!$C$6:$K$35,9,FALSE))</f>
        <v/>
      </c>
      <c r="Z134" s="421" t="str">
        <f>IF(Z133="","",VLOOKUP(Z133,'[1]シフト記号表（勤務時間帯）'!$C$6:$K$35,9,FALSE))</f>
        <v/>
      </c>
      <c r="AA134" s="422" t="str">
        <f>IF(AA133="","",VLOOKUP(AA133,'[1]シフト記号表（勤務時間帯）'!$C$6:$K$35,9,FALSE))</f>
        <v/>
      </c>
      <c r="AB134" s="422" t="str">
        <f>IF(AB133="","",VLOOKUP(AB133,'[1]シフト記号表（勤務時間帯）'!$C$6:$K$35,9,FALSE))</f>
        <v/>
      </c>
      <c r="AC134" s="422" t="str">
        <f>IF(AC133="","",VLOOKUP(AC133,'[1]シフト記号表（勤務時間帯）'!$C$6:$K$35,9,FALSE))</f>
        <v/>
      </c>
      <c r="AD134" s="422" t="str">
        <f>IF(AD133="","",VLOOKUP(AD133,'[1]シフト記号表（勤務時間帯）'!$C$6:$K$35,9,FALSE))</f>
        <v/>
      </c>
      <c r="AE134" s="422" t="str">
        <f>IF(AE133="","",VLOOKUP(AE133,'[1]シフト記号表（勤務時間帯）'!$C$6:$K$35,9,FALSE))</f>
        <v/>
      </c>
      <c r="AF134" s="423" t="str">
        <f>IF(AF133="","",VLOOKUP(AF133,'[1]シフト記号表（勤務時間帯）'!$C$6:$K$35,9,FALSE))</f>
        <v/>
      </c>
      <c r="AG134" s="421" t="str">
        <f>IF(AG133="","",VLOOKUP(AG133,'[1]シフト記号表（勤務時間帯）'!$C$6:$K$35,9,FALSE))</f>
        <v/>
      </c>
      <c r="AH134" s="422" t="str">
        <f>IF(AH133="","",VLOOKUP(AH133,'[1]シフト記号表（勤務時間帯）'!$C$6:$K$35,9,FALSE))</f>
        <v/>
      </c>
      <c r="AI134" s="422" t="str">
        <f>IF(AI133="","",VLOOKUP(AI133,'[1]シフト記号表（勤務時間帯）'!$C$6:$K$35,9,FALSE))</f>
        <v/>
      </c>
      <c r="AJ134" s="422" t="str">
        <f>IF(AJ133="","",VLOOKUP(AJ133,'[1]シフト記号表（勤務時間帯）'!$C$6:$K$35,9,FALSE))</f>
        <v/>
      </c>
      <c r="AK134" s="422" t="str">
        <f>IF(AK133="","",VLOOKUP(AK133,'[1]シフト記号表（勤務時間帯）'!$C$6:$K$35,9,FALSE))</f>
        <v/>
      </c>
      <c r="AL134" s="422" t="str">
        <f>IF(AL133="","",VLOOKUP(AL133,'[1]シフト記号表（勤務時間帯）'!$C$6:$K$35,9,FALSE))</f>
        <v/>
      </c>
      <c r="AM134" s="423" t="str">
        <f>IF(AM133="","",VLOOKUP(AM133,'[1]シフト記号表（勤務時間帯）'!$C$6:$K$35,9,FALSE))</f>
        <v/>
      </c>
      <c r="AN134" s="421" t="str">
        <f>IF(AN133="","",VLOOKUP(AN133,'[1]シフト記号表（勤務時間帯）'!$C$6:$K$35,9,FALSE))</f>
        <v/>
      </c>
      <c r="AO134" s="422" t="str">
        <f>IF(AO133="","",VLOOKUP(AO133,'[1]シフト記号表（勤務時間帯）'!$C$6:$K$35,9,FALSE))</f>
        <v/>
      </c>
      <c r="AP134" s="422" t="str">
        <f>IF(AP133="","",VLOOKUP(AP133,'[1]シフト記号表（勤務時間帯）'!$C$6:$K$35,9,FALSE))</f>
        <v/>
      </c>
      <c r="AQ134" s="422" t="str">
        <f>IF(AQ133="","",VLOOKUP(AQ133,'[1]シフト記号表（勤務時間帯）'!$C$6:$K$35,9,FALSE))</f>
        <v/>
      </c>
      <c r="AR134" s="422" t="str">
        <f>IF(AR133="","",VLOOKUP(AR133,'[1]シフト記号表（勤務時間帯）'!$C$6:$K$35,9,FALSE))</f>
        <v/>
      </c>
      <c r="AS134" s="422" t="str">
        <f>IF(AS133="","",VLOOKUP(AS133,'[1]シフト記号表（勤務時間帯）'!$C$6:$K$35,9,FALSE))</f>
        <v/>
      </c>
      <c r="AT134" s="423" t="str">
        <f>IF(AT133="","",VLOOKUP(AT133,'[1]シフト記号表（勤務時間帯）'!$C$6:$K$35,9,FALSE))</f>
        <v/>
      </c>
      <c r="AU134" s="421" t="str">
        <f>IF(AU133="","",VLOOKUP(AU133,'[1]シフト記号表（勤務時間帯）'!$C$6:$K$35,9,FALSE))</f>
        <v/>
      </c>
      <c r="AV134" s="422" t="str">
        <f>IF(AV133="","",VLOOKUP(AV133,'[1]シフト記号表（勤務時間帯）'!$C$6:$K$35,9,FALSE))</f>
        <v/>
      </c>
      <c r="AW134" s="422" t="str">
        <f>IF(AW133="","",VLOOKUP(AW133,'[1]シフト記号表（勤務時間帯）'!$C$6:$K$35,9,FALSE))</f>
        <v/>
      </c>
      <c r="AX134" s="688">
        <f>IF($BB$3="４週",SUM(S134:AT134),IF($BB$3="暦月",SUM(S134:AW134),""))</f>
        <v>0</v>
      </c>
      <c r="AY134" s="689"/>
      <c r="AZ134" s="690">
        <f>IF($BB$3="４週",AX134/4,IF($BB$3="暦月",②勤務形態一覧表!AX134/(②勤務形態一覧表!$BB$8/7),""))</f>
        <v>0</v>
      </c>
      <c r="BA134" s="691"/>
      <c r="BB134" s="759"/>
      <c r="BC134" s="720"/>
      <c r="BD134" s="720"/>
      <c r="BE134" s="720"/>
      <c r="BF134" s="721"/>
    </row>
    <row r="135" spans="2:58" ht="20.25" customHeight="1">
      <c r="B135" s="699"/>
      <c r="C135" s="755"/>
      <c r="D135" s="756"/>
      <c r="E135" s="757"/>
      <c r="F135" s="429">
        <f>C133</f>
        <v>0</v>
      </c>
      <c r="G135" s="711"/>
      <c r="H135" s="715"/>
      <c r="I135" s="713"/>
      <c r="J135" s="713"/>
      <c r="K135" s="714"/>
      <c r="L135" s="722"/>
      <c r="M135" s="723"/>
      <c r="N135" s="723"/>
      <c r="O135" s="724"/>
      <c r="P135" s="692" t="s">
        <v>1283</v>
      </c>
      <c r="Q135" s="693"/>
      <c r="R135" s="694"/>
      <c r="S135" s="425" t="str">
        <f>IF(S133="","",VLOOKUP(S133,'[1]シフト記号表（勤務時間帯）'!$C$6:$U$35,19,FALSE))</f>
        <v/>
      </c>
      <c r="T135" s="426" t="str">
        <f>IF(T133="","",VLOOKUP(T133,'[1]シフト記号表（勤務時間帯）'!$C$6:$U$35,19,FALSE))</f>
        <v/>
      </c>
      <c r="U135" s="426" t="str">
        <f>IF(U133="","",VLOOKUP(U133,'[1]シフト記号表（勤務時間帯）'!$C$6:$U$35,19,FALSE))</f>
        <v/>
      </c>
      <c r="V135" s="426" t="str">
        <f>IF(V133="","",VLOOKUP(V133,'[1]シフト記号表（勤務時間帯）'!$C$6:$U$35,19,FALSE))</f>
        <v/>
      </c>
      <c r="W135" s="426" t="str">
        <f>IF(W133="","",VLOOKUP(W133,'[1]シフト記号表（勤務時間帯）'!$C$6:$U$35,19,FALSE))</f>
        <v/>
      </c>
      <c r="X135" s="426" t="str">
        <f>IF(X133="","",VLOOKUP(X133,'[1]シフト記号表（勤務時間帯）'!$C$6:$U$35,19,FALSE))</f>
        <v/>
      </c>
      <c r="Y135" s="427" t="str">
        <f>IF(Y133="","",VLOOKUP(Y133,'[1]シフト記号表（勤務時間帯）'!$C$6:$U$35,19,FALSE))</f>
        <v/>
      </c>
      <c r="Z135" s="425" t="str">
        <f>IF(Z133="","",VLOOKUP(Z133,'[1]シフト記号表（勤務時間帯）'!$C$6:$U$35,19,FALSE))</f>
        <v/>
      </c>
      <c r="AA135" s="426" t="str">
        <f>IF(AA133="","",VLOOKUP(AA133,'[1]シフト記号表（勤務時間帯）'!$C$6:$U$35,19,FALSE))</f>
        <v/>
      </c>
      <c r="AB135" s="426" t="str">
        <f>IF(AB133="","",VLOOKUP(AB133,'[1]シフト記号表（勤務時間帯）'!$C$6:$U$35,19,FALSE))</f>
        <v/>
      </c>
      <c r="AC135" s="426" t="str">
        <f>IF(AC133="","",VLOOKUP(AC133,'[1]シフト記号表（勤務時間帯）'!$C$6:$U$35,19,FALSE))</f>
        <v/>
      </c>
      <c r="AD135" s="426" t="str">
        <f>IF(AD133="","",VLOOKUP(AD133,'[1]シフト記号表（勤務時間帯）'!$C$6:$U$35,19,FALSE))</f>
        <v/>
      </c>
      <c r="AE135" s="426" t="str">
        <f>IF(AE133="","",VLOOKUP(AE133,'[1]シフト記号表（勤務時間帯）'!$C$6:$U$35,19,FALSE))</f>
        <v/>
      </c>
      <c r="AF135" s="427" t="str">
        <f>IF(AF133="","",VLOOKUP(AF133,'[1]シフト記号表（勤務時間帯）'!$C$6:$U$35,19,FALSE))</f>
        <v/>
      </c>
      <c r="AG135" s="425" t="str">
        <f>IF(AG133="","",VLOOKUP(AG133,'[1]シフト記号表（勤務時間帯）'!$C$6:$U$35,19,FALSE))</f>
        <v/>
      </c>
      <c r="AH135" s="426" t="str">
        <f>IF(AH133="","",VLOOKUP(AH133,'[1]シフト記号表（勤務時間帯）'!$C$6:$U$35,19,FALSE))</f>
        <v/>
      </c>
      <c r="AI135" s="426" t="str">
        <f>IF(AI133="","",VLOOKUP(AI133,'[1]シフト記号表（勤務時間帯）'!$C$6:$U$35,19,FALSE))</f>
        <v/>
      </c>
      <c r="AJ135" s="426" t="str">
        <f>IF(AJ133="","",VLOOKUP(AJ133,'[1]シフト記号表（勤務時間帯）'!$C$6:$U$35,19,FALSE))</f>
        <v/>
      </c>
      <c r="AK135" s="426" t="str">
        <f>IF(AK133="","",VLOOKUP(AK133,'[1]シフト記号表（勤務時間帯）'!$C$6:$U$35,19,FALSE))</f>
        <v/>
      </c>
      <c r="AL135" s="426" t="str">
        <f>IF(AL133="","",VLOOKUP(AL133,'[1]シフト記号表（勤務時間帯）'!$C$6:$U$35,19,FALSE))</f>
        <v/>
      </c>
      <c r="AM135" s="427" t="str">
        <f>IF(AM133="","",VLOOKUP(AM133,'[1]シフト記号表（勤務時間帯）'!$C$6:$U$35,19,FALSE))</f>
        <v/>
      </c>
      <c r="AN135" s="425" t="str">
        <f>IF(AN133="","",VLOOKUP(AN133,'[1]シフト記号表（勤務時間帯）'!$C$6:$U$35,19,FALSE))</f>
        <v/>
      </c>
      <c r="AO135" s="426" t="str">
        <f>IF(AO133="","",VLOOKUP(AO133,'[1]シフト記号表（勤務時間帯）'!$C$6:$U$35,19,FALSE))</f>
        <v/>
      </c>
      <c r="AP135" s="426" t="str">
        <f>IF(AP133="","",VLOOKUP(AP133,'[1]シフト記号表（勤務時間帯）'!$C$6:$U$35,19,FALSE))</f>
        <v/>
      </c>
      <c r="AQ135" s="426" t="str">
        <f>IF(AQ133="","",VLOOKUP(AQ133,'[1]シフト記号表（勤務時間帯）'!$C$6:$U$35,19,FALSE))</f>
        <v/>
      </c>
      <c r="AR135" s="426" t="str">
        <f>IF(AR133="","",VLOOKUP(AR133,'[1]シフト記号表（勤務時間帯）'!$C$6:$U$35,19,FALSE))</f>
        <v/>
      </c>
      <c r="AS135" s="426" t="str">
        <f>IF(AS133="","",VLOOKUP(AS133,'[1]シフト記号表（勤務時間帯）'!$C$6:$U$35,19,FALSE))</f>
        <v/>
      </c>
      <c r="AT135" s="427" t="str">
        <f>IF(AT133="","",VLOOKUP(AT133,'[1]シフト記号表（勤務時間帯）'!$C$6:$U$35,19,FALSE))</f>
        <v/>
      </c>
      <c r="AU135" s="425" t="str">
        <f>IF(AU133="","",VLOOKUP(AU133,'[1]シフト記号表（勤務時間帯）'!$C$6:$U$35,19,FALSE))</f>
        <v/>
      </c>
      <c r="AV135" s="426" t="str">
        <f>IF(AV133="","",VLOOKUP(AV133,'[1]シフト記号表（勤務時間帯）'!$C$6:$U$35,19,FALSE))</f>
        <v/>
      </c>
      <c r="AW135" s="426" t="str">
        <f>IF(AW133="","",VLOOKUP(AW133,'[1]シフト記号表（勤務時間帯）'!$C$6:$U$35,19,FALSE))</f>
        <v/>
      </c>
      <c r="AX135" s="695">
        <f>IF($BB$3="４週",SUM(S135:AT135),IF($BB$3="暦月",SUM(S135:AW135),""))</f>
        <v>0</v>
      </c>
      <c r="AY135" s="696"/>
      <c r="AZ135" s="697">
        <f>IF($BB$3="４週",AX135/4,IF($BB$3="暦月",②勤務形態一覧表!AX135/(②勤務形態一覧表!$BB$8/7),""))</f>
        <v>0</v>
      </c>
      <c r="BA135" s="698"/>
      <c r="BB135" s="760"/>
      <c r="BC135" s="723"/>
      <c r="BD135" s="723"/>
      <c r="BE135" s="723"/>
      <c r="BF135" s="724"/>
    </row>
    <row r="136" spans="2:58" ht="20.25" customHeight="1">
      <c r="B136" s="699">
        <f>B133+1</f>
        <v>39</v>
      </c>
      <c r="C136" s="749"/>
      <c r="D136" s="750"/>
      <c r="E136" s="751"/>
      <c r="F136" s="428"/>
      <c r="G136" s="709"/>
      <c r="H136" s="712"/>
      <c r="I136" s="713"/>
      <c r="J136" s="713"/>
      <c r="K136" s="714"/>
      <c r="L136" s="716"/>
      <c r="M136" s="717"/>
      <c r="N136" s="717"/>
      <c r="O136" s="718"/>
      <c r="P136" s="725" t="s">
        <v>1281</v>
      </c>
      <c r="Q136" s="726"/>
      <c r="R136" s="727"/>
      <c r="S136" s="417"/>
      <c r="T136" s="418"/>
      <c r="U136" s="418"/>
      <c r="V136" s="418"/>
      <c r="W136" s="418"/>
      <c r="X136" s="418"/>
      <c r="Y136" s="419"/>
      <c r="Z136" s="417"/>
      <c r="AA136" s="418"/>
      <c r="AB136" s="418"/>
      <c r="AC136" s="418"/>
      <c r="AD136" s="418"/>
      <c r="AE136" s="418"/>
      <c r="AF136" s="419"/>
      <c r="AG136" s="417"/>
      <c r="AH136" s="418"/>
      <c r="AI136" s="418"/>
      <c r="AJ136" s="418"/>
      <c r="AK136" s="418"/>
      <c r="AL136" s="418"/>
      <c r="AM136" s="419"/>
      <c r="AN136" s="417"/>
      <c r="AO136" s="418"/>
      <c r="AP136" s="418"/>
      <c r="AQ136" s="418"/>
      <c r="AR136" s="418"/>
      <c r="AS136" s="418"/>
      <c r="AT136" s="419"/>
      <c r="AU136" s="417"/>
      <c r="AV136" s="418"/>
      <c r="AW136" s="418"/>
      <c r="AX136" s="672"/>
      <c r="AY136" s="673"/>
      <c r="AZ136" s="674"/>
      <c r="BA136" s="675"/>
      <c r="BB136" s="758"/>
      <c r="BC136" s="717"/>
      <c r="BD136" s="717"/>
      <c r="BE136" s="717"/>
      <c r="BF136" s="718"/>
    </row>
    <row r="137" spans="2:58" ht="20.25" customHeight="1">
      <c r="B137" s="699"/>
      <c r="C137" s="752"/>
      <c r="D137" s="753"/>
      <c r="E137" s="754"/>
      <c r="F137" s="420"/>
      <c r="G137" s="710"/>
      <c r="H137" s="715"/>
      <c r="I137" s="713"/>
      <c r="J137" s="713"/>
      <c r="K137" s="714"/>
      <c r="L137" s="719"/>
      <c r="M137" s="720"/>
      <c r="N137" s="720"/>
      <c r="O137" s="721"/>
      <c r="P137" s="685" t="s">
        <v>1282</v>
      </c>
      <c r="Q137" s="686"/>
      <c r="R137" s="687"/>
      <c r="S137" s="421" t="str">
        <f>IF(S136="","",VLOOKUP(S136,'[1]シフト記号表（勤務時間帯）'!$C$6:$K$35,9,FALSE))</f>
        <v/>
      </c>
      <c r="T137" s="422" t="str">
        <f>IF(T136="","",VLOOKUP(T136,'[1]シフト記号表（勤務時間帯）'!$C$6:$K$35,9,FALSE))</f>
        <v/>
      </c>
      <c r="U137" s="422" t="str">
        <f>IF(U136="","",VLOOKUP(U136,'[1]シフト記号表（勤務時間帯）'!$C$6:$K$35,9,FALSE))</f>
        <v/>
      </c>
      <c r="V137" s="422" t="str">
        <f>IF(V136="","",VLOOKUP(V136,'[1]シフト記号表（勤務時間帯）'!$C$6:$K$35,9,FALSE))</f>
        <v/>
      </c>
      <c r="W137" s="422" t="str">
        <f>IF(W136="","",VLOOKUP(W136,'[1]シフト記号表（勤務時間帯）'!$C$6:$K$35,9,FALSE))</f>
        <v/>
      </c>
      <c r="X137" s="422" t="str">
        <f>IF(X136="","",VLOOKUP(X136,'[1]シフト記号表（勤務時間帯）'!$C$6:$K$35,9,FALSE))</f>
        <v/>
      </c>
      <c r="Y137" s="423" t="str">
        <f>IF(Y136="","",VLOOKUP(Y136,'[1]シフト記号表（勤務時間帯）'!$C$6:$K$35,9,FALSE))</f>
        <v/>
      </c>
      <c r="Z137" s="421" t="str">
        <f>IF(Z136="","",VLOOKUP(Z136,'[1]シフト記号表（勤務時間帯）'!$C$6:$K$35,9,FALSE))</f>
        <v/>
      </c>
      <c r="AA137" s="422" t="str">
        <f>IF(AA136="","",VLOOKUP(AA136,'[1]シフト記号表（勤務時間帯）'!$C$6:$K$35,9,FALSE))</f>
        <v/>
      </c>
      <c r="AB137" s="422" t="str">
        <f>IF(AB136="","",VLOOKUP(AB136,'[1]シフト記号表（勤務時間帯）'!$C$6:$K$35,9,FALSE))</f>
        <v/>
      </c>
      <c r="AC137" s="422" t="str">
        <f>IF(AC136="","",VLOOKUP(AC136,'[1]シフト記号表（勤務時間帯）'!$C$6:$K$35,9,FALSE))</f>
        <v/>
      </c>
      <c r="AD137" s="422" t="str">
        <f>IF(AD136="","",VLOOKUP(AD136,'[1]シフト記号表（勤務時間帯）'!$C$6:$K$35,9,FALSE))</f>
        <v/>
      </c>
      <c r="AE137" s="422" t="str">
        <f>IF(AE136="","",VLOOKUP(AE136,'[1]シフト記号表（勤務時間帯）'!$C$6:$K$35,9,FALSE))</f>
        <v/>
      </c>
      <c r="AF137" s="423" t="str">
        <f>IF(AF136="","",VLOOKUP(AF136,'[1]シフト記号表（勤務時間帯）'!$C$6:$K$35,9,FALSE))</f>
        <v/>
      </c>
      <c r="AG137" s="421" t="str">
        <f>IF(AG136="","",VLOOKUP(AG136,'[1]シフト記号表（勤務時間帯）'!$C$6:$K$35,9,FALSE))</f>
        <v/>
      </c>
      <c r="AH137" s="422" t="str">
        <f>IF(AH136="","",VLOOKUP(AH136,'[1]シフト記号表（勤務時間帯）'!$C$6:$K$35,9,FALSE))</f>
        <v/>
      </c>
      <c r="AI137" s="422" t="str">
        <f>IF(AI136="","",VLOOKUP(AI136,'[1]シフト記号表（勤務時間帯）'!$C$6:$K$35,9,FALSE))</f>
        <v/>
      </c>
      <c r="AJ137" s="422" t="str">
        <f>IF(AJ136="","",VLOOKUP(AJ136,'[1]シフト記号表（勤務時間帯）'!$C$6:$K$35,9,FALSE))</f>
        <v/>
      </c>
      <c r="AK137" s="422" t="str">
        <f>IF(AK136="","",VLOOKUP(AK136,'[1]シフト記号表（勤務時間帯）'!$C$6:$K$35,9,FALSE))</f>
        <v/>
      </c>
      <c r="AL137" s="422" t="str">
        <f>IF(AL136="","",VLOOKUP(AL136,'[1]シフト記号表（勤務時間帯）'!$C$6:$K$35,9,FALSE))</f>
        <v/>
      </c>
      <c r="AM137" s="423" t="str">
        <f>IF(AM136="","",VLOOKUP(AM136,'[1]シフト記号表（勤務時間帯）'!$C$6:$K$35,9,FALSE))</f>
        <v/>
      </c>
      <c r="AN137" s="421" t="str">
        <f>IF(AN136="","",VLOOKUP(AN136,'[1]シフト記号表（勤務時間帯）'!$C$6:$K$35,9,FALSE))</f>
        <v/>
      </c>
      <c r="AO137" s="422" t="str">
        <f>IF(AO136="","",VLOOKUP(AO136,'[1]シフト記号表（勤務時間帯）'!$C$6:$K$35,9,FALSE))</f>
        <v/>
      </c>
      <c r="AP137" s="422" t="str">
        <f>IF(AP136="","",VLOOKUP(AP136,'[1]シフト記号表（勤務時間帯）'!$C$6:$K$35,9,FALSE))</f>
        <v/>
      </c>
      <c r="AQ137" s="422" t="str">
        <f>IF(AQ136="","",VLOOKUP(AQ136,'[1]シフト記号表（勤務時間帯）'!$C$6:$K$35,9,FALSE))</f>
        <v/>
      </c>
      <c r="AR137" s="422" t="str">
        <f>IF(AR136="","",VLOOKUP(AR136,'[1]シフト記号表（勤務時間帯）'!$C$6:$K$35,9,FALSE))</f>
        <v/>
      </c>
      <c r="AS137" s="422" t="str">
        <f>IF(AS136="","",VLOOKUP(AS136,'[1]シフト記号表（勤務時間帯）'!$C$6:$K$35,9,FALSE))</f>
        <v/>
      </c>
      <c r="AT137" s="423" t="str">
        <f>IF(AT136="","",VLOOKUP(AT136,'[1]シフト記号表（勤務時間帯）'!$C$6:$K$35,9,FALSE))</f>
        <v/>
      </c>
      <c r="AU137" s="421" t="str">
        <f>IF(AU136="","",VLOOKUP(AU136,'[1]シフト記号表（勤務時間帯）'!$C$6:$K$35,9,FALSE))</f>
        <v/>
      </c>
      <c r="AV137" s="422" t="str">
        <f>IF(AV136="","",VLOOKUP(AV136,'[1]シフト記号表（勤務時間帯）'!$C$6:$K$35,9,FALSE))</f>
        <v/>
      </c>
      <c r="AW137" s="422" t="str">
        <f>IF(AW136="","",VLOOKUP(AW136,'[1]シフト記号表（勤務時間帯）'!$C$6:$K$35,9,FALSE))</f>
        <v/>
      </c>
      <c r="AX137" s="688">
        <f>IF($BB$3="４週",SUM(S137:AT137),IF($BB$3="暦月",SUM(S137:AW137),""))</f>
        <v>0</v>
      </c>
      <c r="AY137" s="689"/>
      <c r="AZ137" s="690">
        <f>IF($BB$3="４週",AX137/4,IF($BB$3="暦月",②勤務形態一覧表!AX137/(②勤務形態一覧表!$BB$8/7),""))</f>
        <v>0</v>
      </c>
      <c r="BA137" s="691"/>
      <c r="BB137" s="759"/>
      <c r="BC137" s="720"/>
      <c r="BD137" s="720"/>
      <c r="BE137" s="720"/>
      <c r="BF137" s="721"/>
    </row>
    <row r="138" spans="2:58" ht="20.25" customHeight="1">
      <c r="B138" s="699"/>
      <c r="C138" s="755"/>
      <c r="D138" s="756"/>
      <c r="E138" s="757"/>
      <c r="F138" s="429">
        <f>C136</f>
        <v>0</v>
      </c>
      <c r="G138" s="711"/>
      <c r="H138" s="715"/>
      <c r="I138" s="713"/>
      <c r="J138" s="713"/>
      <c r="K138" s="714"/>
      <c r="L138" s="722"/>
      <c r="M138" s="723"/>
      <c r="N138" s="723"/>
      <c r="O138" s="724"/>
      <c r="P138" s="692" t="s">
        <v>1283</v>
      </c>
      <c r="Q138" s="693"/>
      <c r="R138" s="694"/>
      <c r="S138" s="425" t="str">
        <f>IF(S136="","",VLOOKUP(S136,'[1]シフト記号表（勤務時間帯）'!$C$6:$U$35,19,FALSE))</f>
        <v/>
      </c>
      <c r="T138" s="426" t="str">
        <f>IF(T136="","",VLOOKUP(T136,'[1]シフト記号表（勤務時間帯）'!$C$6:$U$35,19,FALSE))</f>
        <v/>
      </c>
      <c r="U138" s="426" t="str">
        <f>IF(U136="","",VLOOKUP(U136,'[1]シフト記号表（勤務時間帯）'!$C$6:$U$35,19,FALSE))</f>
        <v/>
      </c>
      <c r="V138" s="426" t="str">
        <f>IF(V136="","",VLOOKUP(V136,'[1]シフト記号表（勤務時間帯）'!$C$6:$U$35,19,FALSE))</f>
        <v/>
      </c>
      <c r="W138" s="426" t="str">
        <f>IF(W136="","",VLOOKUP(W136,'[1]シフト記号表（勤務時間帯）'!$C$6:$U$35,19,FALSE))</f>
        <v/>
      </c>
      <c r="X138" s="426" t="str">
        <f>IF(X136="","",VLOOKUP(X136,'[1]シフト記号表（勤務時間帯）'!$C$6:$U$35,19,FALSE))</f>
        <v/>
      </c>
      <c r="Y138" s="427" t="str">
        <f>IF(Y136="","",VLOOKUP(Y136,'[1]シフト記号表（勤務時間帯）'!$C$6:$U$35,19,FALSE))</f>
        <v/>
      </c>
      <c r="Z138" s="425" t="str">
        <f>IF(Z136="","",VLOOKUP(Z136,'[1]シフト記号表（勤務時間帯）'!$C$6:$U$35,19,FALSE))</f>
        <v/>
      </c>
      <c r="AA138" s="426" t="str">
        <f>IF(AA136="","",VLOOKUP(AA136,'[1]シフト記号表（勤務時間帯）'!$C$6:$U$35,19,FALSE))</f>
        <v/>
      </c>
      <c r="AB138" s="426" t="str">
        <f>IF(AB136="","",VLOOKUP(AB136,'[1]シフト記号表（勤務時間帯）'!$C$6:$U$35,19,FALSE))</f>
        <v/>
      </c>
      <c r="AC138" s="426" t="str">
        <f>IF(AC136="","",VLOOKUP(AC136,'[1]シフト記号表（勤務時間帯）'!$C$6:$U$35,19,FALSE))</f>
        <v/>
      </c>
      <c r="AD138" s="426" t="str">
        <f>IF(AD136="","",VLOOKUP(AD136,'[1]シフト記号表（勤務時間帯）'!$C$6:$U$35,19,FALSE))</f>
        <v/>
      </c>
      <c r="AE138" s="426" t="str">
        <f>IF(AE136="","",VLOOKUP(AE136,'[1]シフト記号表（勤務時間帯）'!$C$6:$U$35,19,FALSE))</f>
        <v/>
      </c>
      <c r="AF138" s="427" t="str">
        <f>IF(AF136="","",VLOOKUP(AF136,'[1]シフト記号表（勤務時間帯）'!$C$6:$U$35,19,FALSE))</f>
        <v/>
      </c>
      <c r="AG138" s="425" t="str">
        <f>IF(AG136="","",VLOOKUP(AG136,'[1]シフト記号表（勤務時間帯）'!$C$6:$U$35,19,FALSE))</f>
        <v/>
      </c>
      <c r="AH138" s="426" t="str">
        <f>IF(AH136="","",VLOOKUP(AH136,'[1]シフト記号表（勤務時間帯）'!$C$6:$U$35,19,FALSE))</f>
        <v/>
      </c>
      <c r="AI138" s="426" t="str">
        <f>IF(AI136="","",VLOOKUP(AI136,'[1]シフト記号表（勤務時間帯）'!$C$6:$U$35,19,FALSE))</f>
        <v/>
      </c>
      <c r="AJ138" s="426" t="str">
        <f>IF(AJ136="","",VLOOKUP(AJ136,'[1]シフト記号表（勤務時間帯）'!$C$6:$U$35,19,FALSE))</f>
        <v/>
      </c>
      <c r="AK138" s="426" t="str">
        <f>IF(AK136="","",VLOOKUP(AK136,'[1]シフト記号表（勤務時間帯）'!$C$6:$U$35,19,FALSE))</f>
        <v/>
      </c>
      <c r="AL138" s="426" t="str">
        <f>IF(AL136="","",VLOOKUP(AL136,'[1]シフト記号表（勤務時間帯）'!$C$6:$U$35,19,FALSE))</f>
        <v/>
      </c>
      <c r="AM138" s="427" t="str">
        <f>IF(AM136="","",VLOOKUP(AM136,'[1]シフト記号表（勤務時間帯）'!$C$6:$U$35,19,FALSE))</f>
        <v/>
      </c>
      <c r="AN138" s="425" t="str">
        <f>IF(AN136="","",VLOOKUP(AN136,'[1]シフト記号表（勤務時間帯）'!$C$6:$U$35,19,FALSE))</f>
        <v/>
      </c>
      <c r="AO138" s="426" t="str">
        <f>IF(AO136="","",VLOOKUP(AO136,'[1]シフト記号表（勤務時間帯）'!$C$6:$U$35,19,FALSE))</f>
        <v/>
      </c>
      <c r="AP138" s="426" t="str">
        <f>IF(AP136="","",VLOOKUP(AP136,'[1]シフト記号表（勤務時間帯）'!$C$6:$U$35,19,FALSE))</f>
        <v/>
      </c>
      <c r="AQ138" s="426" t="str">
        <f>IF(AQ136="","",VLOOKUP(AQ136,'[1]シフト記号表（勤務時間帯）'!$C$6:$U$35,19,FALSE))</f>
        <v/>
      </c>
      <c r="AR138" s="426" t="str">
        <f>IF(AR136="","",VLOOKUP(AR136,'[1]シフト記号表（勤務時間帯）'!$C$6:$U$35,19,FALSE))</f>
        <v/>
      </c>
      <c r="AS138" s="426" t="str">
        <f>IF(AS136="","",VLOOKUP(AS136,'[1]シフト記号表（勤務時間帯）'!$C$6:$U$35,19,FALSE))</f>
        <v/>
      </c>
      <c r="AT138" s="427" t="str">
        <f>IF(AT136="","",VLOOKUP(AT136,'[1]シフト記号表（勤務時間帯）'!$C$6:$U$35,19,FALSE))</f>
        <v/>
      </c>
      <c r="AU138" s="425" t="str">
        <f>IF(AU136="","",VLOOKUP(AU136,'[1]シフト記号表（勤務時間帯）'!$C$6:$U$35,19,FALSE))</f>
        <v/>
      </c>
      <c r="AV138" s="426" t="str">
        <f>IF(AV136="","",VLOOKUP(AV136,'[1]シフト記号表（勤務時間帯）'!$C$6:$U$35,19,FALSE))</f>
        <v/>
      </c>
      <c r="AW138" s="426" t="str">
        <f>IF(AW136="","",VLOOKUP(AW136,'[1]シフト記号表（勤務時間帯）'!$C$6:$U$35,19,FALSE))</f>
        <v/>
      </c>
      <c r="AX138" s="695">
        <f>IF($BB$3="４週",SUM(S138:AT138),IF($BB$3="暦月",SUM(S138:AW138),""))</f>
        <v>0</v>
      </c>
      <c r="AY138" s="696"/>
      <c r="AZ138" s="697">
        <f>IF($BB$3="４週",AX138/4,IF($BB$3="暦月",②勤務形態一覧表!AX138/(②勤務形態一覧表!$BB$8/7),""))</f>
        <v>0</v>
      </c>
      <c r="BA138" s="698"/>
      <c r="BB138" s="760"/>
      <c r="BC138" s="723"/>
      <c r="BD138" s="723"/>
      <c r="BE138" s="723"/>
      <c r="BF138" s="724"/>
    </row>
    <row r="139" spans="2:58" ht="20.25" customHeight="1">
      <c r="B139" s="699">
        <f>B136+1</f>
        <v>40</v>
      </c>
      <c r="C139" s="749"/>
      <c r="D139" s="750"/>
      <c r="E139" s="751"/>
      <c r="F139" s="428"/>
      <c r="G139" s="709"/>
      <c r="H139" s="712"/>
      <c r="I139" s="713"/>
      <c r="J139" s="713"/>
      <c r="K139" s="714"/>
      <c r="L139" s="716"/>
      <c r="M139" s="717"/>
      <c r="N139" s="717"/>
      <c r="O139" s="718"/>
      <c r="P139" s="725" t="s">
        <v>1281</v>
      </c>
      <c r="Q139" s="726"/>
      <c r="R139" s="727"/>
      <c r="S139" s="417"/>
      <c r="T139" s="418"/>
      <c r="U139" s="418"/>
      <c r="V139" s="418"/>
      <c r="W139" s="418"/>
      <c r="X139" s="418"/>
      <c r="Y139" s="419"/>
      <c r="Z139" s="417"/>
      <c r="AA139" s="418"/>
      <c r="AB139" s="418"/>
      <c r="AC139" s="418"/>
      <c r="AD139" s="418"/>
      <c r="AE139" s="418"/>
      <c r="AF139" s="419"/>
      <c r="AG139" s="417"/>
      <c r="AH139" s="418"/>
      <c r="AI139" s="418"/>
      <c r="AJ139" s="418"/>
      <c r="AK139" s="418"/>
      <c r="AL139" s="418"/>
      <c r="AM139" s="419"/>
      <c r="AN139" s="417"/>
      <c r="AO139" s="418"/>
      <c r="AP139" s="418"/>
      <c r="AQ139" s="418"/>
      <c r="AR139" s="418"/>
      <c r="AS139" s="418"/>
      <c r="AT139" s="419"/>
      <c r="AU139" s="417"/>
      <c r="AV139" s="418"/>
      <c r="AW139" s="418"/>
      <c r="AX139" s="672"/>
      <c r="AY139" s="673"/>
      <c r="AZ139" s="674"/>
      <c r="BA139" s="675"/>
      <c r="BB139" s="758"/>
      <c r="BC139" s="717"/>
      <c r="BD139" s="717"/>
      <c r="BE139" s="717"/>
      <c r="BF139" s="718"/>
    </row>
    <row r="140" spans="2:58" ht="20.25" customHeight="1">
      <c r="B140" s="699"/>
      <c r="C140" s="752"/>
      <c r="D140" s="753"/>
      <c r="E140" s="754"/>
      <c r="F140" s="420"/>
      <c r="G140" s="710"/>
      <c r="H140" s="715"/>
      <c r="I140" s="713"/>
      <c r="J140" s="713"/>
      <c r="K140" s="714"/>
      <c r="L140" s="719"/>
      <c r="M140" s="720"/>
      <c r="N140" s="720"/>
      <c r="O140" s="721"/>
      <c r="P140" s="685" t="s">
        <v>1282</v>
      </c>
      <c r="Q140" s="686"/>
      <c r="R140" s="687"/>
      <c r="S140" s="421" t="str">
        <f>IF(S139="","",VLOOKUP(S139,'[1]シフト記号表（勤務時間帯）'!$C$6:$K$35,9,FALSE))</f>
        <v/>
      </c>
      <c r="T140" s="422" t="str">
        <f>IF(T139="","",VLOOKUP(T139,'[1]シフト記号表（勤務時間帯）'!$C$6:$K$35,9,FALSE))</f>
        <v/>
      </c>
      <c r="U140" s="422" t="str">
        <f>IF(U139="","",VLOOKUP(U139,'[1]シフト記号表（勤務時間帯）'!$C$6:$K$35,9,FALSE))</f>
        <v/>
      </c>
      <c r="V140" s="422" t="str">
        <f>IF(V139="","",VLOOKUP(V139,'[1]シフト記号表（勤務時間帯）'!$C$6:$K$35,9,FALSE))</f>
        <v/>
      </c>
      <c r="W140" s="422" t="str">
        <f>IF(W139="","",VLOOKUP(W139,'[1]シフト記号表（勤務時間帯）'!$C$6:$K$35,9,FALSE))</f>
        <v/>
      </c>
      <c r="X140" s="422" t="str">
        <f>IF(X139="","",VLOOKUP(X139,'[1]シフト記号表（勤務時間帯）'!$C$6:$K$35,9,FALSE))</f>
        <v/>
      </c>
      <c r="Y140" s="423" t="str">
        <f>IF(Y139="","",VLOOKUP(Y139,'[1]シフト記号表（勤務時間帯）'!$C$6:$K$35,9,FALSE))</f>
        <v/>
      </c>
      <c r="Z140" s="421" t="str">
        <f>IF(Z139="","",VLOOKUP(Z139,'[1]シフト記号表（勤務時間帯）'!$C$6:$K$35,9,FALSE))</f>
        <v/>
      </c>
      <c r="AA140" s="422" t="str">
        <f>IF(AA139="","",VLOOKUP(AA139,'[1]シフト記号表（勤務時間帯）'!$C$6:$K$35,9,FALSE))</f>
        <v/>
      </c>
      <c r="AB140" s="422" t="str">
        <f>IF(AB139="","",VLOOKUP(AB139,'[1]シフト記号表（勤務時間帯）'!$C$6:$K$35,9,FALSE))</f>
        <v/>
      </c>
      <c r="AC140" s="422" t="str">
        <f>IF(AC139="","",VLOOKUP(AC139,'[1]シフト記号表（勤務時間帯）'!$C$6:$K$35,9,FALSE))</f>
        <v/>
      </c>
      <c r="AD140" s="422" t="str">
        <f>IF(AD139="","",VLOOKUP(AD139,'[1]シフト記号表（勤務時間帯）'!$C$6:$K$35,9,FALSE))</f>
        <v/>
      </c>
      <c r="AE140" s="422" t="str">
        <f>IF(AE139="","",VLOOKUP(AE139,'[1]シフト記号表（勤務時間帯）'!$C$6:$K$35,9,FALSE))</f>
        <v/>
      </c>
      <c r="AF140" s="423" t="str">
        <f>IF(AF139="","",VLOOKUP(AF139,'[1]シフト記号表（勤務時間帯）'!$C$6:$K$35,9,FALSE))</f>
        <v/>
      </c>
      <c r="AG140" s="421" t="str">
        <f>IF(AG139="","",VLOOKUP(AG139,'[1]シフト記号表（勤務時間帯）'!$C$6:$K$35,9,FALSE))</f>
        <v/>
      </c>
      <c r="AH140" s="422" t="str">
        <f>IF(AH139="","",VLOOKUP(AH139,'[1]シフト記号表（勤務時間帯）'!$C$6:$K$35,9,FALSE))</f>
        <v/>
      </c>
      <c r="AI140" s="422" t="str">
        <f>IF(AI139="","",VLOOKUP(AI139,'[1]シフト記号表（勤務時間帯）'!$C$6:$K$35,9,FALSE))</f>
        <v/>
      </c>
      <c r="AJ140" s="422" t="str">
        <f>IF(AJ139="","",VLOOKUP(AJ139,'[1]シフト記号表（勤務時間帯）'!$C$6:$K$35,9,FALSE))</f>
        <v/>
      </c>
      <c r="AK140" s="422" t="str">
        <f>IF(AK139="","",VLOOKUP(AK139,'[1]シフト記号表（勤務時間帯）'!$C$6:$K$35,9,FALSE))</f>
        <v/>
      </c>
      <c r="AL140" s="422" t="str">
        <f>IF(AL139="","",VLOOKUP(AL139,'[1]シフト記号表（勤務時間帯）'!$C$6:$K$35,9,FALSE))</f>
        <v/>
      </c>
      <c r="AM140" s="423" t="str">
        <f>IF(AM139="","",VLOOKUP(AM139,'[1]シフト記号表（勤務時間帯）'!$C$6:$K$35,9,FALSE))</f>
        <v/>
      </c>
      <c r="AN140" s="421" t="str">
        <f>IF(AN139="","",VLOOKUP(AN139,'[1]シフト記号表（勤務時間帯）'!$C$6:$K$35,9,FALSE))</f>
        <v/>
      </c>
      <c r="AO140" s="422" t="str">
        <f>IF(AO139="","",VLOOKUP(AO139,'[1]シフト記号表（勤務時間帯）'!$C$6:$K$35,9,FALSE))</f>
        <v/>
      </c>
      <c r="AP140" s="422" t="str">
        <f>IF(AP139="","",VLOOKUP(AP139,'[1]シフト記号表（勤務時間帯）'!$C$6:$K$35,9,FALSE))</f>
        <v/>
      </c>
      <c r="AQ140" s="422" t="str">
        <f>IF(AQ139="","",VLOOKUP(AQ139,'[1]シフト記号表（勤務時間帯）'!$C$6:$K$35,9,FALSE))</f>
        <v/>
      </c>
      <c r="AR140" s="422" t="str">
        <f>IF(AR139="","",VLOOKUP(AR139,'[1]シフト記号表（勤務時間帯）'!$C$6:$K$35,9,FALSE))</f>
        <v/>
      </c>
      <c r="AS140" s="422" t="str">
        <f>IF(AS139="","",VLOOKUP(AS139,'[1]シフト記号表（勤務時間帯）'!$C$6:$K$35,9,FALSE))</f>
        <v/>
      </c>
      <c r="AT140" s="423" t="str">
        <f>IF(AT139="","",VLOOKUP(AT139,'[1]シフト記号表（勤務時間帯）'!$C$6:$K$35,9,FALSE))</f>
        <v/>
      </c>
      <c r="AU140" s="421" t="str">
        <f>IF(AU139="","",VLOOKUP(AU139,'[1]シフト記号表（勤務時間帯）'!$C$6:$K$35,9,FALSE))</f>
        <v/>
      </c>
      <c r="AV140" s="422" t="str">
        <f>IF(AV139="","",VLOOKUP(AV139,'[1]シフト記号表（勤務時間帯）'!$C$6:$K$35,9,FALSE))</f>
        <v/>
      </c>
      <c r="AW140" s="422" t="str">
        <f>IF(AW139="","",VLOOKUP(AW139,'[1]シフト記号表（勤務時間帯）'!$C$6:$K$35,9,FALSE))</f>
        <v/>
      </c>
      <c r="AX140" s="688">
        <f>IF($BB$3="４週",SUM(S140:AT140),IF($BB$3="暦月",SUM(S140:AW140),""))</f>
        <v>0</v>
      </c>
      <c r="AY140" s="689"/>
      <c r="AZ140" s="690">
        <f>IF($BB$3="４週",AX140/4,IF($BB$3="暦月",②勤務形態一覧表!AX140/(②勤務形態一覧表!$BB$8/7),""))</f>
        <v>0</v>
      </c>
      <c r="BA140" s="691"/>
      <c r="BB140" s="759"/>
      <c r="BC140" s="720"/>
      <c r="BD140" s="720"/>
      <c r="BE140" s="720"/>
      <c r="BF140" s="721"/>
    </row>
    <row r="141" spans="2:58" ht="20.25" customHeight="1">
      <c r="B141" s="699"/>
      <c r="C141" s="755"/>
      <c r="D141" s="756"/>
      <c r="E141" s="757"/>
      <c r="F141" s="429">
        <f>C139</f>
        <v>0</v>
      </c>
      <c r="G141" s="711"/>
      <c r="H141" s="715"/>
      <c r="I141" s="713"/>
      <c r="J141" s="713"/>
      <c r="K141" s="714"/>
      <c r="L141" s="722"/>
      <c r="M141" s="723"/>
      <c r="N141" s="723"/>
      <c r="O141" s="724"/>
      <c r="P141" s="692" t="s">
        <v>1283</v>
      </c>
      <c r="Q141" s="693"/>
      <c r="R141" s="694"/>
      <c r="S141" s="425" t="str">
        <f>IF(S139="","",VLOOKUP(S139,'[1]シフト記号表（勤務時間帯）'!$C$6:$U$35,19,FALSE))</f>
        <v/>
      </c>
      <c r="T141" s="426" t="str">
        <f>IF(T139="","",VLOOKUP(T139,'[1]シフト記号表（勤務時間帯）'!$C$6:$U$35,19,FALSE))</f>
        <v/>
      </c>
      <c r="U141" s="426" t="str">
        <f>IF(U139="","",VLOOKUP(U139,'[1]シフト記号表（勤務時間帯）'!$C$6:$U$35,19,FALSE))</f>
        <v/>
      </c>
      <c r="V141" s="426" t="str">
        <f>IF(V139="","",VLOOKUP(V139,'[1]シフト記号表（勤務時間帯）'!$C$6:$U$35,19,FALSE))</f>
        <v/>
      </c>
      <c r="W141" s="426" t="str">
        <f>IF(W139="","",VLOOKUP(W139,'[1]シフト記号表（勤務時間帯）'!$C$6:$U$35,19,FALSE))</f>
        <v/>
      </c>
      <c r="X141" s="426" t="str">
        <f>IF(X139="","",VLOOKUP(X139,'[1]シフト記号表（勤務時間帯）'!$C$6:$U$35,19,FALSE))</f>
        <v/>
      </c>
      <c r="Y141" s="427" t="str">
        <f>IF(Y139="","",VLOOKUP(Y139,'[1]シフト記号表（勤務時間帯）'!$C$6:$U$35,19,FALSE))</f>
        <v/>
      </c>
      <c r="Z141" s="425" t="str">
        <f>IF(Z139="","",VLOOKUP(Z139,'[1]シフト記号表（勤務時間帯）'!$C$6:$U$35,19,FALSE))</f>
        <v/>
      </c>
      <c r="AA141" s="426" t="str">
        <f>IF(AA139="","",VLOOKUP(AA139,'[1]シフト記号表（勤務時間帯）'!$C$6:$U$35,19,FALSE))</f>
        <v/>
      </c>
      <c r="AB141" s="426" t="str">
        <f>IF(AB139="","",VLOOKUP(AB139,'[1]シフト記号表（勤務時間帯）'!$C$6:$U$35,19,FALSE))</f>
        <v/>
      </c>
      <c r="AC141" s="426" t="str">
        <f>IF(AC139="","",VLOOKUP(AC139,'[1]シフト記号表（勤務時間帯）'!$C$6:$U$35,19,FALSE))</f>
        <v/>
      </c>
      <c r="AD141" s="426" t="str">
        <f>IF(AD139="","",VLOOKUP(AD139,'[1]シフト記号表（勤務時間帯）'!$C$6:$U$35,19,FALSE))</f>
        <v/>
      </c>
      <c r="AE141" s="426" t="str">
        <f>IF(AE139="","",VLOOKUP(AE139,'[1]シフト記号表（勤務時間帯）'!$C$6:$U$35,19,FALSE))</f>
        <v/>
      </c>
      <c r="AF141" s="427" t="str">
        <f>IF(AF139="","",VLOOKUP(AF139,'[1]シフト記号表（勤務時間帯）'!$C$6:$U$35,19,FALSE))</f>
        <v/>
      </c>
      <c r="AG141" s="425" t="str">
        <f>IF(AG139="","",VLOOKUP(AG139,'[1]シフト記号表（勤務時間帯）'!$C$6:$U$35,19,FALSE))</f>
        <v/>
      </c>
      <c r="AH141" s="426" t="str">
        <f>IF(AH139="","",VLOOKUP(AH139,'[1]シフト記号表（勤務時間帯）'!$C$6:$U$35,19,FALSE))</f>
        <v/>
      </c>
      <c r="AI141" s="426" t="str">
        <f>IF(AI139="","",VLOOKUP(AI139,'[1]シフト記号表（勤務時間帯）'!$C$6:$U$35,19,FALSE))</f>
        <v/>
      </c>
      <c r="AJ141" s="426" t="str">
        <f>IF(AJ139="","",VLOOKUP(AJ139,'[1]シフト記号表（勤務時間帯）'!$C$6:$U$35,19,FALSE))</f>
        <v/>
      </c>
      <c r="AK141" s="426" t="str">
        <f>IF(AK139="","",VLOOKUP(AK139,'[1]シフト記号表（勤務時間帯）'!$C$6:$U$35,19,FALSE))</f>
        <v/>
      </c>
      <c r="AL141" s="426" t="str">
        <f>IF(AL139="","",VLOOKUP(AL139,'[1]シフト記号表（勤務時間帯）'!$C$6:$U$35,19,FALSE))</f>
        <v/>
      </c>
      <c r="AM141" s="427" t="str">
        <f>IF(AM139="","",VLOOKUP(AM139,'[1]シフト記号表（勤務時間帯）'!$C$6:$U$35,19,FALSE))</f>
        <v/>
      </c>
      <c r="AN141" s="425" t="str">
        <f>IF(AN139="","",VLOOKUP(AN139,'[1]シフト記号表（勤務時間帯）'!$C$6:$U$35,19,FALSE))</f>
        <v/>
      </c>
      <c r="AO141" s="426" t="str">
        <f>IF(AO139="","",VLOOKUP(AO139,'[1]シフト記号表（勤務時間帯）'!$C$6:$U$35,19,FALSE))</f>
        <v/>
      </c>
      <c r="AP141" s="426" t="str">
        <f>IF(AP139="","",VLOOKUP(AP139,'[1]シフト記号表（勤務時間帯）'!$C$6:$U$35,19,FALSE))</f>
        <v/>
      </c>
      <c r="AQ141" s="426" t="str">
        <f>IF(AQ139="","",VLOOKUP(AQ139,'[1]シフト記号表（勤務時間帯）'!$C$6:$U$35,19,FALSE))</f>
        <v/>
      </c>
      <c r="AR141" s="426" t="str">
        <f>IF(AR139="","",VLOOKUP(AR139,'[1]シフト記号表（勤務時間帯）'!$C$6:$U$35,19,FALSE))</f>
        <v/>
      </c>
      <c r="AS141" s="426" t="str">
        <f>IF(AS139="","",VLOOKUP(AS139,'[1]シフト記号表（勤務時間帯）'!$C$6:$U$35,19,FALSE))</f>
        <v/>
      </c>
      <c r="AT141" s="427" t="str">
        <f>IF(AT139="","",VLOOKUP(AT139,'[1]シフト記号表（勤務時間帯）'!$C$6:$U$35,19,FALSE))</f>
        <v/>
      </c>
      <c r="AU141" s="425" t="str">
        <f>IF(AU139="","",VLOOKUP(AU139,'[1]シフト記号表（勤務時間帯）'!$C$6:$U$35,19,FALSE))</f>
        <v/>
      </c>
      <c r="AV141" s="426" t="str">
        <f>IF(AV139="","",VLOOKUP(AV139,'[1]シフト記号表（勤務時間帯）'!$C$6:$U$35,19,FALSE))</f>
        <v/>
      </c>
      <c r="AW141" s="426" t="str">
        <f>IF(AW139="","",VLOOKUP(AW139,'[1]シフト記号表（勤務時間帯）'!$C$6:$U$35,19,FALSE))</f>
        <v/>
      </c>
      <c r="AX141" s="695">
        <f>IF($BB$3="４週",SUM(S141:AT141),IF($BB$3="暦月",SUM(S141:AW141),""))</f>
        <v>0</v>
      </c>
      <c r="AY141" s="696"/>
      <c r="AZ141" s="697">
        <f>IF($BB$3="４週",AX141/4,IF($BB$3="暦月",②勤務形態一覧表!AX141/(②勤務形態一覧表!$BB$8/7),""))</f>
        <v>0</v>
      </c>
      <c r="BA141" s="698"/>
      <c r="BB141" s="760"/>
      <c r="BC141" s="723"/>
      <c r="BD141" s="723"/>
      <c r="BE141" s="723"/>
      <c r="BF141" s="724"/>
    </row>
    <row r="142" spans="2:58" ht="20.25" customHeight="1">
      <c r="B142" s="699">
        <f>B139+1</f>
        <v>41</v>
      </c>
      <c r="C142" s="749"/>
      <c r="D142" s="750"/>
      <c r="E142" s="751"/>
      <c r="F142" s="428"/>
      <c r="G142" s="709"/>
      <c r="H142" s="712"/>
      <c r="I142" s="713"/>
      <c r="J142" s="713"/>
      <c r="K142" s="714"/>
      <c r="L142" s="716"/>
      <c r="M142" s="717"/>
      <c r="N142" s="717"/>
      <c r="O142" s="718"/>
      <c r="P142" s="725" t="s">
        <v>1281</v>
      </c>
      <c r="Q142" s="726"/>
      <c r="R142" s="727"/>
      <c r="S142" s="417"/>
      <c r="T142" s="418"/>
      <c r="U142" s="418"/>
      <c r="V142" s="418"/>
      <c r="W142" s="418"/>
      <c r="X142" s="418"/>
      <c r="Y142" s="419"/>
      <c r="Z142" s="417"/>
      <c r="AA142" s="418"/>
      <c r="AB142" s="418"/>
      <c r="AC142" s="418"/>
      <c r="AD142" s="418"/>
      <c r="AE142" s="418"/>
      <c r="AF142" s="419"/>
      <c r="AG142" s="417"/>
      <c r="AH142" s="418"/>
      <c r="AI142" s="418"/>
      <c r="AJ142" s="418"/>
      <c r="AK142" s="418"/>
      <c r="AL142" s="418"/>
      <c r="AM142" s="419"/>
      <c r="AN142" s="417"/>
      <c r="AO142" s="418"/>
      <c r="AP142" s="418"/>
      <c r="AQ142" s="418"/>
      <c r="AR142" s="418"/>
      <c r="AS142" s="418"/>
      <c r="AT142" s="419"/>
      <c r="AU142" s="417"/>
      <c r="AV142" s="418"/>
      <c r="AW142" s="418"/>
      <c r="AX142" s="672"/>
      <c r="AY142" s="673"/>
      <c r="AZ142" s="674"/>
      <c r="BA142" s="675"/>
      <c r="BB142" s="758"/>
      <c r="BC142" s="717"/>
      <c r="BD142" s="717"/>
      <c r="BE142" s="717"/>
      <c r="BF142" s="718"/>
    </row>
    <row r="143" spans="2:58" ht="20.25" customHeight="1">
      <c r="B143" s="699"/>
      <c r="C143" s="752"/>
      <c r="D143" s="753"/>
      <c r="E143" s="754"/>
      <c r="F143" s="420"/>
      <c r="G143" s="710"/>
      <c r="H143" s="715"/>
      <c r="I143" s="713"/>
      <c r="J143" s="713"/>
      <c r="K143" s="714"/>
      <c r="L143" s="719"/>
      <c r="M143" s="720"/>
      <c r="N143" s="720"/>
      <c r="O143" s="721"/>
      <c r="P143" s="685" t="s">
        <v>1282</v>
      </c>
      <c r="Q143" s="686"/>
      <c r="R143" s="687"/>
      <c r="S143" s="421" t="str">
        <f>IF(S142="","",VLOOKUP(S142,'[1]シフト記号表（勤務時間帯）'!$C$6:$K$35,9,FALSE))</f>
        <v/>
      </c>
      <c r="T143" s="422" t="str">
        <f>IF(T142="","",VLOOKUP(T142,'[1]シフト記号表（勤務時間帯）'!$C$6:$K$35,9,FALSE))</f>
        <v/>
      </c>
      <c r="U143" s="422" t="str">
        <f>IF(U142="","",VLOOKUP(U142,'[1]シフト記号表（勤務時間帯）'!$C$6:$K$35,9,FALSE))</f>
        <v/>
      </c>
      <c r="V143" s="422" t="str">
        <f>IF(V142="","",VLOOKUP(V142,'[1]シフト記号表（勤務時間帯）'!$C$6:$K$35,9,FALSE))</f>
        <v/>
      </c>
      <c r="W143" s="422" t="str">
        <f>IF(W142="","",VLOOKUP(W142,'[1]シフト記号表（勤務時間帯）'!$C$6:$K$35,9,FALSE))</f>
        <v/>
      </c>
      <c r="X143" s="422" t="str">
        <f>IF(X142="","",VLOOKUP(X142,'[1]シフト記号表（勤務時間帯）'!$C$6:$K$35,9,FALSE))</f>
        <v/>
      </c>
      <c r="Y143" s="423" t="str">
        <f>IF(Y142="","",VLOOKUP(Y142,'[1]シフト記号表（勤務時間帯）'!$C$6:$K$35,9,FALSE))</f>
        <v/>
      </c>
      <c r="Z143" s="421" t="str">
        <f>IF(Z142="","",VLOOKUP(Z142,'[1]シフト記号表（勤務時間帯）'!$C$6:$K$35,9,FALSE))</f>
        <v/>
      </c>
      <c r="AA143" s="422" t="str">
        <f>IF(AA142="","",VLOOKUP(AA142,'[1]シフト記号表（勤務時間帯）'!$C$6:$K$35,9,FALSE))</f>
        <v/>
      </c>
      <c r="AB143" s="422" t="str">
        <f>IF(AB142="","",VLOOKUP(AB142,'[1]シフト記号表（勤務時間帯）'!$C$6:$K$35,9,FALSE))</f>
        <v/>
      </c>
      <c r="AC143" s="422" t="str">
        <f>IF(AC142="","",VLOOKUP(AC142,'[1]シフト記号表（勤務時間帯）'!$C$6:$K$35,9,FALSE))</f>
        <v/>
      </c>
      <c r="AD143" s="422" t="str">
        <f>IF(AD142="","",VLOOKUP(AD142,'[1]シフト記号表（勤務時間帯）'!$C$6:$K$35,9,FALSE))</f>
        <v/>
      </c>
      <c r="AE143" s="422" t="str">
        <f>IF(AE142="","",VLOOKUP(AE142,'[1]シフト記号表（勤務時間帯）'!$C$6:$K$35,9,FALSE))</f>
        <v/>
      </c>
      <c r="AF143" s="423" t="str">
        <f>IF(AF142="","",VLOOKUP(AF142,'[1]シフト記号表（勤務時間帯）'!$C$6:$K$35,9,FALSE))</f>
        <v/>
      </c>
      <c r="AG143" s="421" t="str">
        <f>IF(AG142="","",VLOOKUP(AG142,'[1]シフト記号表（勤務時間帯）'!$C$6:$K$35,9,FALSE))</f>
        <v/>
      </c>
      <c r="AH143" s="422" t="str">
        <f>IF(AH142="","",VLOOKUP(AH142,'[1]シフト記号表（勤務時間帯）'!$C$6:$K$35,9,FALSE))</f>
        <v/>
      </c>
      <c r="AI143" s="422" t="str">
        <f>IF(AI142="","",VLOOKUP(AI142,'[1]シフト記号表（勤務時間帯）'!$C$6:$K$35,9,FALSE))</f>
        <v/>
      </c>
      <c r="AJ143" s="422" t="str">
        <f>IF(AJ142="","",VLOOKUP(AJ142,'[1]シフト記号表（勤務時間帯）'!$C$6:$K$35,9,FALSE))</f>
        <v/>
      </c>
      <c r="AK143" s="422" t="str">
        <f>IF(AK142="","",VLOOKUP(AK142,'[1]シフト記号表（勤務時間帯）'!$C$6:$K$35,9,FALSE))</f>
        <v/>
      </c>
      <c r="AL143" s="422" t="str">
        <f>IF(AL142="","",VLOOKUP(AL142,'[1]シフト記号表（勤務時間帯）'!$C$6:$K$35,9,FALSE))</f>
        <v/>
      </c>
      <c r="AM143" s="423" t="str">
        <f>IF(AM142="","",VLOOKUP(AM142,'[1]シフト記号表（勤務時間帯）'!$C$6:$K$35,9,FALSE))</f>
        <v/>
      </c>
      <c r="AN143" s="421" t="str">
        <f>IF(AN142="","",VLOOKUP(AN142,'[1]シフト記号表（勤務時間帯）'!$C$6:$K$35,9,FALSE))</f>
        <v/>
      </c>
      <c r="AO143" s="422" t="str">
        <f>IF(AO142="","",VLOOKUP(AO142,'[1]シフト記号表（勤務時間帯）'!$C$6:$K$35,9,FALSE))</f>
        <v/>
      </c>
      <c r="AP143" s="422" t="str">
        <f>IF(AP142="","",VLOOKUP(AP142,'[1]シフト記号表（勤務時間帯）'!$C$6:$K$35,9,FALSE))</f>
        <v/>
      </c>
      <c r="AQ143" s="422" t="str">
        <f>IF(AQ142="","",VLOOKUP(AQ142,'[1]シフト記号表（勤務時間帯）'!$C$6:$K$35,9,FALSE))</f>
        <v/>
      </c>
      <c r="AR143" s="422" t="str">
        <f>IF(AR142="","",VLOOKUP(AR142,'[1]シフト記号表（勤務時間帯）'!$C$6:$K$35,9,FALSE))</f>
        <v/>
      </c>
      <c r="AS143" s="422" t="str">
        <f>IF(AS142="","",VLOOKUP(AS142,'[1]シフト記号表（勤務時間帯）'!$C$6:$K$35,9,FALSE))</f>
        <v/>
      </c>
      <c r="AT143" s="423" t="str">
        <f>IF(AT142="","",VLOOKUP(AT142,'[1]シフト記号表（勤務時間帯）'!$C$6:$K$35,9,FALSE))</f>
        <v/>
      </c>
      <c r="AU143" s="421" t="str">
        <f>IF(AU142="","",VLOOKUP(AU142,'[1]シフト記号表（勤務時間帯）'!$C$6:$K$35,9,FALSE))</f>
        <v/>
      </c>
      <c r="AV143" s="422" t="str">
        <f>IF(AV142="","",VLOOKUP(AV142,'[1]シフト記号表（勤務時間帯）'!$C$6:$K$35,9,FALSE))</f>
        <v/>
      </c>
      <c r="AW143" s="422" t="str">
        <f>IF(AW142="","",VLOOKUP(AW142,'[1]シフト記号表（勤務時間帯）'!$C$6:$K$35,9,FALSE))</f>
        <v/>
      </c>
      <c r="AX143" s="688">
        <f>IF($BB$3="４週",SUM(S143:AT143),IF($BB$3="暦月",SUM(S143:AW143),""))</f>
        <v>0</v>
      </c>
      <c r="AY143" s="689"/>
      <c r="AZ143" s="690">
        <f>IF($BB$3="４週",AX143/4,IF($BB$3="暦月",②勤務形態一覧表!AX143/(②勤務形態一覧表!$BB$8/7),""))</f>
        <v>0</v>
      </c>
      <c r="BA143" s="691"/>
      <c r="BB143" s="759"/>
      <c r="BC143" s="720"/>
      <c r="BD143" s="720"/>
      <c r="BE143" s="720"/>
      <c r="BF143" s="721"/>
    </row>
    <row r="144" spans="2:58" ht="20.25" customHeight="1">
      <c r="B144" s="699"/>
      <c r="C144" s="755"/>
      <c r="D144" s="756"/>
      <c r="E144" s="757"/>
      <c r="F144" s="429">
        <f>C142</f>
        <v>0</v>
      </c>
      <c r="G144" s="711"/>
      <c r="H144" s="715"/>
      <c r="I144" s="713"/>
      <c r="J144" s="713"/>
      <c r="K144" s="714"/>
      <c r="L144" s="722"/>
      <c r="M144" s="723"/>
      <c r="N144" s="723"/>
      <c r="O144" s="724"/>
      <c r="P144" s="692" t="s">
        <v>1283</v>
      </c>
      <c r="Q144" s="693"/>
      <c r="R144" s="694"/>
      <c r="S144" s="425" t="str">
        <f>IF(S142="","",VLOOKUP(S142,'[1]シフト記号表（勤務時間帯）'!$C$6:$U$35,19,FALSE))</f>
        <v/>
      </c>
      <c r="T144" s="426" t="str">
        <f>IF(T142="","",VLOOKUP(T142,'[1]シフト記号表（勤務時間帯）'!$C$6:$U$35,19,FALSE))</f>
        <v/>
      </c>
      <c r="U144" s="426" t="str">
        <f>IF(U142="","",VLOOKUP(U142,'[1]シフト記号表（勤務時間帯）'!$C$6:$U$35,19,FALSE))</f>
        <v/>
      </c>
      <c r="V144" s="426" t="str">
        <f>IF(V142="","",VLOOKUP(V142,'[1]シフト記号表（勤務時間帯）'!$C$6:$U$35,19,FALSE))</f>
        <v/>
      </c>
      <c r="W144" s="426" t="str">
        <f>IF(W142="","",VLOOKUP(W142,'[1]シフト記号表（勤務時間帯）'!$C$6:$U$35,19,FALSE))</f>
        <v/>
      </c>
      <c r="X144" s="426" t="str">
        <f>IF(X142="","",VLOOKUP(X142,'[1]シフト記号表（勤務時間帯）'!$C$6:$U$35,19,FALSE))</f>
        <v/>
      </c>
      <c r="Y144" s="427" t="str">
        <f>IF(Y142="","",VLOOKUP(Y142,'[1]シフト記号表（勤務時間帯）'!$C$6:$U$35,19,FALSE))</f>
        <v/>
      </c>
      <c r="Z144" s="425" t="str">
        <f>IF(Z142="","",VLOOKUP(Z142,'[1]シフト記号表（勤務時間帯）'!$C$6:$U$35,19,FALSE))</f>
        <v/>
      </c>
      <c r="AA144" s="426" t="str">
        <f>IF(AA142="","",VLOOKUP(AA142,'[1]シフト記号表（勤務時間帯）'!$C$6:$U$35,19,FALSE))</f>
        <v/>
      </c>
      <c r="AB144" s="426" t="str">
        <f>IF(AB142="","",VLOOKUP(AB142,'[1]シフト記号表（勤務時間帯）'!$C$6:$U$35,19,FALSE))</f>
        <v/>
      </c>
      <c r="AC144" s="426" t="str">
        <f>IF(AC142="","",VLOOKUP(AC142,'[1]シフト記号表（勤務時間帯）'!$C$6:$U$35,19,FALSE))</f>
        <v/>
      </c>
      <c r="AD144" s="426" t="str">
        <f>IF(AD142="","",VLOOKUP(AD142,'[1]シフト記号表（勤務時間帯）'!$C$6:$U$35,19,FALSE))</f>
        <v/>
      </c>
      <c r="AE144" s="426" t="str">
        <f>IF(AE142="","",VLOOKUP(AE142,'[1]シフト記号表（勤務時間帯）'!$C$6:$U$35,19,FALSE))</f>
        <v/>
      </c>
      <c r="AF144" s="427" t="str">
        <f>IF(AF142="","",VLOOKUP(AF142,'[1]シフト記号表（勤務時間帯）'!$C$6:$U$35,19,FALSE))</f>
        <v/>
      </c>
      <c r="AG144" s="425" t="str">
        <f>IF(AG142="","",VLOOKUP(AG142,'[1]シフト記号表（勤務時間帯）'!$C$6:$U$35,19,FALSE))</f>
        <v/>
      </c>
      <c r="AH144" s="426" t="str">
        <f>IF(AH142="","",VLOOKUP(AH142,'[1]シフト記号表（勤務時間帯）'!$C$6:$U$35,19,FALSE))</f>
        <v/>
      </c>
      <c r="AI144" s="426" t="str">
        <f>IF(AI142="","",VLOOKUP(AI142,'[1]シフト記号表（勤務時間帯）'!$C$6:$U$35,19,FALSE))</f>
        <v/>
      </c>
      <c r="AJ144" s="426" t="str">
        <f>IF(AJ142="","",VLOOKUP(AJ142,'[1]シフト記号表（勤務時間帯）'!$C$6:$U$35,19,FALSE))</f>
        <v/>
      </c>
      <c r="AK144" s="426" t="str">
        <f>IF(AK142="","",VLOOKUP(AK142,'[1]シフト記号表（勤務時間帯）'!$C$6:$U$35,19,FALSE))</f>
        <v/>
      </c>
      <c r="AL144" s="426" t="str">
        <f>IF(AL142="","",VLOOKUP(AL142,'[1]シフト記号表（勤務時間帯）'!$C$6:$U$35,19,FALSE))</f>
        <v/>
      </c>
      <c r="AM144" s="427" t="str">
        <f>IF(AM142="","",VLOOKUP(AM142,'[1]シフト記号表（勤務時間帯）'!$C$6:$U$35,19,FALSE))</f>
        <v/>
      </c>
      <c r="AN144" s="425" t="str">
        <f>IF(AN142="","",VLOOKUP(AN142,'[1]シフト記号表（勤務時間帯）'!$C$6:$U$35,19,FALSE))</f>
        <v/>
      </c>
      <c r="AO144" s="426" t="str">
        <f>IF(AO142="","",VLOOKUP(AO142,'[1]シフト記号表（勤務時間帯）'!$C$6:$U$35,19,FALSE))</f>
        <v/>
      </c>
      <c r="AP144" s="426" t="str">
        <f>IF(AP142="","",VLOOKUP(AP142,'[1]シフト記号表（勤務時間帯）'!$C$6:$U$35,19,FALSE))</f>
        <v/>
      </c>
      <c r="AQ144" s="426" t="str">
        <f>IF(AQ142="","",VLOOKUP(AQ142,'[1]シフト記号表（勤務時間帯）'!$C$6:$U$35,19,FALSE))</f>
        <v/>
      </c>
      <c r="AR144" s="426" t="str">
        <f>IF(AR142="","",VLOOKUP(AR142,'[1]シフト記号表（勤務時間帯）'!$C$6:$U$35,19,FALSE))</f>
        <v/>
      </c>
      <c r="AS144" s="426" t="str">
        <f>IF(AS142="","",VLOOKUP(AS142,'[1]シフト記号表（勤務時間帯）'!$C$6:$U$35,19,FALSE))</f>
        <v/>
      </c>
      <c r="AT144" s="427" t="str">
        <f>IF(AT142="","",VLOOKUP(AT142,'[1]シフト記号表（勤務時間帯）'!$C$6:$U$35,19,FALSE))</f>
        <v/>
      </c>
      <c r="AU144" s="425" t="str">
        <f>IF(AU142="","",VLOOKUP(AU142,'[1]シフト記号表（勤務時間帯）'!$C$6:$U$35,19,FALSE))</f>
        <v/>
      </c>
      <c r="AV144" s="426" t="str">
        <f>IF(AV142="","",VLOOKUP(AV142,'[1]シフト記号表（勤務時間帯）'!$C$6:$U$35,19,FALSE))</f>
        <v/>
      </c>
      <c r="AW144" s="426" t="str">
        <f>IF(AW142="","",VLOOKUP(AW142,'[1]シフト記号表（勤務時間帯）'!$C$6:$U$35,19,FALSE))</f>
        <v/>
      </c>
      <c r="AX144" s="695">
        <f>IF($BB$3="４週",SUM(S144:AT144),IF($BB$3="暦月",SUM(S144:AW144),""))</f>
        <v>0</v>
      </c>
      <c r="AY144" s="696"/>
      <c r="AZ144" s="697">
        <f>IF($BB$3="４週",AX144/4,IF($BB$3="暦月",②勤務形態一覧表!AX144/(②勤務形態一覧表!$BB$8/7),""))</f>
        <v>0</v>
      </c>
      <c r="BA144" s="698"/>
      <c r="BB144" s="760"/>
      <c r="BC144" s="723"/>
      <c r="BD144" s="723"/>
      <c r="BE144" s="723"/>
      <c r="BF144" s="724"/>
    </row>
    <row r="145" spans="2:58" ht="20.25" customHeight="1">
      <c r="B145" s="699">
        <f>B142+1</f>
        <v>42</v>
      </c>
      <c r="C145" s="749"/>
      <c r="D145" s="750"/>
      <c r="E145" s="751"/>
      <c r="F145" s="428"/>
      <c r="G145" s="709"/>
      <c r="H145" s="712"/>
      <c r="I145" s="713"/>
      <c r="J145" s="713"/>
      <c r="K145" s="714"/>
      <c r="L145" s="716"/>
      <c r="M145" s="717"/>
      <c r="N145" s="717"/>
      <c r="O145" s="718"/>
      <c r="P145" s="725" t="s">
        <v>1281</v>
      </c>
      <c r="Q145" s="726"/>
      <c r="R145" s="727"/>
      <c r="S145" s="417"/>
      <c r="T145" s="418"/>
      <c r="U145" s="418"/>
      <c r="V145" s="418"/>
      <c r="W145" s="418"/>
      <c r="X145" s="418"/>
      <c r="Y145" s="419"/>
      <c r="Z145" s="417"/>
      <c r="AA145" s="418"/>
      <c r="AB145" s="418"/>
      <c r="AC145" s="418"/>
      <c r="AD145" s="418"/>
      <c r="AE145" s="418"/>
      <c r="AF145" s="419"/>
      <c r="AG145" s="417"/>
      <c r="AH145" s="418"/>
      <c r="AI145" s="418"/>
      <c r="AJ145" s="418"/>
      <c r="AK145" s="418"/>
      <c r="AL145" s="418"/>
      <c r="AM145" s="419"/>
      <c r="AN145" s="417"/>
      <c r="AO145" s="418"/>
      <c r="AP145" s="418"/>
      <c r="AQ145" s="418"/>
      <c r="AR145" s="418"/>
      <c r="AS145" s="418"/>
      <c r="AT145" s="419"/>
      <c r="AU145" s="417"/>
      <c r="AV145" s="418"/>
      <c r="AW145" s="418"/>
      <c r="AX145" s="672"/>
      <c r="AY145" s="673"/>
      <c r="AZ145" s="674"/>
      <c r="BA145" s="675"/>
      <c r="BB145" s="758"/>
      <c r="BC145" s="717"/>
      <c r="BD145" s="717"/>
      <c r="BE145" s="717"/>
      <c r="BF145" s="718"/>
    </row>
    <row r="146" spans="2:58" ht="20.25" customHeight="1">
      <c r="B146" s="699"/>
      <c r="C146" s="752"/>
      <c r="D146" s="753"/>
      <c r="E146" s="754"/>
      <c r="F146" s="420"/>
      <c r="G146" s="710"/>
      <c r="H146" s="715"/>
      <c r="I146" s="713"/>
      <c r="J146" s="713"/>
      <c r="K146" s="714"/>
      <c r="L146" s="719"/>
      <c r="M146" s="720"/>
      <c r="N146" s="720"/>
      <c r="O146" s="721"/>
      <c r="P146" s="685" t="s">
        <v>1282</v>
      </c>
      <c r="Q146" s="686"/>
      <c r="R146" s="687"/>
      <c r="S146" s="421" t="str">
        <f>IF(S145="","",VLOOKUP(S145,'[1]シフト記号表（勤務時間帯）'!$C$6:$K$35,9,FALSE))</f>
        <v/>
      </c>
      <c r="T146" s="422" t="str">
        <f>IF(T145="","",VLOOKUP(T145,'[1]シフト記号表（勤務時間帯）'!$C$6:$K$35,9,FALSE))</f>
        <v/>
      </c>
      <c r="U146" s="422" t="str">
        <f>IF(U145="","",VLOOKUP(U145,'[1]シフト記号表（勤務時間帯）'!$C$6:$K$35,9,FALSE))</f>
        <v/>
      </c>
      <c r="V146" s="422" t="str">
        <f>IF(V145="","",VLOOKUP(V145,'[1]シフト記号表（勤務時間帯）'!$C$6:$K$35,9,FALSE))</f>
        <v/>
      </c>
      <c r="W146" s="422" t="str">
        <f>IF(W145="","",VLOOKUP(W145,'[1]シフト記号表（勤務時間帯）'!$C$6:$K$35,9,FALSE))</f>
        <v/>
      </c>
      <c r="X146" s="422" t="str">
        <f>IF(X145="","",VLOOKUP(X145,'[1]シフト記号表（勤務時間帯）'!$C$6:$K$35,9,FALSE))</f>
        <v/>
      </c>
      <c r="Y146" s="423" t="str">
        <f>IF(Y145="","",VLOOKUP(Y145,'[1]シフト記号表（勤務時間帯）'!$C$6:$K$35,9,FALSE))</f>
        <v/>
      </c>
      <c r="Z146" s="421" t="str">
        <f>IF(Z145="","",VLOOKUP(Z145,'[1]シフト記号表（勤務時間帯）'!$C$6:$K$35,9,FALSE))</f>
        <v/>
      </c>
      <c r="AA146" s="422" t="str">
        <f>IF(AA145="","",VLOOKUP(AA145,'[1]シフト記号表（勤務時間帯）'!$C$6:$K$35,9,FALSE))</f>
        <v/>
      </c>
      <c r="AB146" s="422" t="str">
        <f>IF(AB145="","",VLOOKUP(AB145,'[1]シフト記号表（勤務時間帯）'!$C$6:$K$35,9,FALSE))</f>
        <v/>
      </c>
      <c r="AC146" s="422" t="str">
        <f>IF(AC145="","",VLOOKUP(AC145,'[1]シフト記号表（勤務時間帯）'!$C$6:$K$35,9,FALSE))</f>
        <v/>
      </c>
      <c r="AD146" s="422" t="str">
        <f>IF(AD145="","",VLOOKUP(AD145,'[1]シフト記号表（勤務時間帯）'!$C$6:$K$35,9,FALSE))</f>
        <v/>
      </c>
      <c r="AE146" s="422" t="str">
        <f>IF(AE145="","",VLOOKUP(AE145,'[1]シフト記号表（勤務時間帯）'!$C$6:$K$35,9,FALSE))</f>
        <v/>
      </c>
      <c r="AF146" s="423" t="str">
        <f>IF(AF145="","",VLOOKUP(AF145,'[1]シフト記号表（勤務時間帯）'!$C$6:$K$35,9,FALSE))</f>
        <v/>
      </c>
      <c r="AG146" s="421" t="str">
        <f>IF(AG145="","",VLOOKUP(AG145,'[1]シフト記号表（勤務時間帯）'!$C$6:$K$35,9,FALSE))</f>
        <v/>
      </c>
      <c r="AH146" s="422" t="str">
        <f>IF(AH145="","",VLOOKUP(AH145,'[1]シフト記号表（勤務時間帯）'!$C$6:$K$35,9,FALSE))</f>
        <v/>
      </c>
      <c r="AI146" s="422" t="str">
        <f>IF(AI145="","",VLOOKUP(AI145,'[1]シフト記号表（勤務時間帯）'!$C$6:$K$35,9,FALSE))</f>
        <v/>
      </c>
      <c r="AJ146" s="422" t="str">
        <f>IF(AJ145="","",VLOOKUP(AJ145,'[1]シフト記号表（勤務時間帯）'!$C$6:$K$35,9,FALSE))</f>
        <v/>
      </c>
      <c r="AK146" s="422" t="str">
        <f>IF(AK145="","",VLOOKUP(AK145,'[1]シフト記号表（勤務時間帯）'!$C$6:$K$35,9,FALSE))</f>
        <v/>
      </c>
      <c r="AL146" s="422" t="str">
        <f>IF(AL145="","",VLOOKUP(AL145,'[1]シフト記号表（勤務時間帯）'!$C$6:$K$35,9,FALSE))</f>
        <v/>
      </c>
      <c r="AM146" s="423" t="str">
        <f>IF(AM145="","",VLOOKUP(AM145,'[1]シフト記号表（勤務時間帯）'!$C$6:$K$35,9,FALSE))</f>
        <v/>
      </c>
      <c r="AN146" s="421" t="str">
        <f>IF(AN145="","",VLOOKUP(AN145,'[1]シフト記号表（勤務時間帯）'!$C$6:$K$35,9,FALSE))</f>
        <v/>
      </c>
      <c r="AO146" s="422" t="str">
        <f>IF(AO145="","",VLOOKUP(AO145,'[1]シフト記号表（勤務時間帯）'!$C$6:$K$35,9,FALSE))</f>
        <v/>
      </c>
      <c r="AP146" s="422" t="str">
        <f>IF(AP145="","",VLOOKUP(AP145,'[1]シフト記号表（勤務時間帯）'!$C$6:$K$35,9,FALSE))</f>
        <v/>
      </c>
      <c r="AQ146" s="422" t="str">
        <f>IF(AQ145="","",VLOOKUP(AQ145,'[1]シフト記号表（勤務時間帯）'!$C$6:$K$35,9,FALSE))</f>
        <v/>
      </c>
      <c r="AR146" s="422" t="str">
        <f>IF(AR145="","",VLOOKUP(AR145,'[1]シフト記号表（勤務時間帯）'!$C$6:$K$35,9,FALSE))</f>
        <v/>
      </c>
      <c r="AS146" s="422" t="str">
        <f>IF(AS145="","",VLOOKUP(AS145,'[1]シフト記号表（勤務時間帯）'!$C$6:$K$35,9,FALSE))</f>
        <v/>
      </c>
      <c r="AT146" s="423" t="str">
        <f>IF(AT145="","",VLOOKUP(AT145,'[1]シフト記号表（勤務時間帯）'!$C$6:$K$35,9,FALSE))</f>
        <v/>
      </c>
      <c r="AU146" s="421" t="str">
        <f>IF(AU145="","",VLOOKUP(AU145,'[1]シフト記号表（勤務時間帯）'!$C$6:$K$35,9,FALSE))</f>
        <v/>
      </c>
      <c r="AV146" s="422" t="str">
        <f>IF(AV145="","",VLOOKUP(AV145,'[1]シフト記号表（勤務時間帯）'!$C$6:$K$35,9,FALSE))</f>
        <v/>
      </c>
      <c r="AW146" s="422" t="str">
        <f>IF(AW145="","",VLOOKUP(AW145,'[1]シフト記号表（勤務時間帯）'!$C$6:$K$35,9,FALSE))</f>
        <v/>
      </c>
      <c r="AX146" s="688">
        <f>IF($BB$3="４週",SUM(S146:AT146),IF($BB$3="暦月",SUM(S146:AW146),""))</f>
        <v>0</v>
      </c>
      <c r="AY146" s="689"/>
      <c r="AZ146" s="690">
        <f>IF($BB$3="４週",AX146/4,IF($BB$3="暦月",②勤務形態一覧表!AX146/(②勤務形態一覧表!$BB$8/7),""))</f>
        <v>0</v>
      </c>
      <c r="BA146" s="691"/>
      <c r="BB146" s="759"/>
      <c r="BC146" s="720"/>
      <c r="BD146" s="720"/>
      <c r="BE146" s="720"/>
      <c r="BF146" s="721"/>
    </row>
    <row r="147" spans="2:58" ht="20.25" customHeight="1">
      <c r="B147" s="699"/>
      <c r="C147" s="755"/>
      <c r="D147" s="756"/>
      <c r="E147" s="757"/>
      <c r="F147" s="429">
        <f>C145</f>
        <v>0</v>
      </c>
      <c r="G147" s="711"/>
      <c r="H147" s="715"/>
      <c r="I147" s="713"/>
      <c r="J147" s="713"/>
      <c r="K147" s="714"/>
      <c r="L147" s="722"/>
      <c r="M147" s="723"/>
      <c r="N147" s="723"/>
      <c r="O147" s="724"/>
      <c r="P147" s="692" t="s">
        <v>1283</v>
      </c>
      <c r="Q147" s="693"/>
      <c r="R147" s="694"/>
      <c r="S147" s="425" t="str">
        <f>IF(S145="","",VLOOKUP(S145,'[1]シフト記号表（勤務時間帯）'!$C$6:$U$35,19,FALSE))</f>
        <v/>
      </c>
      <c r="T147" s="426" t="str">
        <f>IF(T145="","",VLOOKUP(T145,'[1]シフト記号表（勤務時間帯）'!$C$6:$U$35,19,FALSE))</f>
        <v/>
      </c>
      <c r="U147" s="426" t="str">
        <f>IF(U145="","",VLOOKUP(U145,'[1]シフト記号表（勤務時間帯）'!$C$6:$U$35,19,FALSE))</f>
        <v/>
      </c>
      <c r="V147" s="426" t="str">
        <f>IF(V145="","",VLOOKUP(V145,'[1]シフト記号表（勤務時間帯）'!$C$6:$U$35,19,FALSE))</f>
        <v/>
      </c>
      <c r="W147" s="426" t="str">
        <f>IF(W145="","",VLOOKUP(W145,'[1]シフト記号表（勤務時間帯）'!$C$6:$U$35,19,FALSE))</f>
        <v/>
      </c>
      <c r="X147" s="426" t="str">
        <f>IF(X145="","",VLOOKUP(X145,'[1]シフト記号表（勤務時間帯）'!$C$6:$U$35,19,FALSE))</f>
        <v/>
      </c>
      <c r="Y147" s="427" t="str">
        <f>IF(Y145="","",VLOOKUP(Y145,'[1]シフト記号表（勤務時間帯）'!$C$6:$U$35,19,FALSE))</f>
        <v/>
      </c>
      <c r="Z147" s="425" t="str">
        <f>IF(Z145="","",VLOOKUP(Z145,'[1]シフト記号表（勤務時間帯）'!$C$6:$U$35,19,FALSE))</f>
        <v/>
      </c>
      <c r="AA147" s="426" t="str">
        <f>IF(AA145="","",VLOOKUP(AA145,'[1]シフト記号表（勤務時間帯）'!$C$6:$U$35,19,FALSE))</f>
        <v/>
      </c>
      <c r="AB147" s="426" t="str">
        <f>IF(AB145="","",VLOOKUP(AB145,'[1]シフト記号表（勤務時間帯）'!$C$6:$U$35,19,FALSE))</f>
        <v/>
      </c>
      <c r="AC147" s="426" t="str">
        <f>IF(AC145="","",VLOOKUP(AC145,'[1]シフト記号表（勤務時間帯）'!$C$6:$U$35,19,FALSE))</f>
        <v/>
      </c>
      <c r="AD147" s="426" t="str">
        <f>IF(AD145="","",VLOOKUP(AD145,'[1]シフト記号表（勤務時間帯）'!$C$6:$U$35,19,FALSE))</f>
        <v/>
      </c>
      <c r="AE147" s="426" t="str">
        <f>IF(AE145="","",VLOOKUP(AE145,'[1]シフト記号表（勤務時間帯）'!$C$6:$U$35,19,FALSE))</f>
        <v/>
      </c>
      <c r="AF147" s="427" t="str">
        <f>IF(AF145="","",VLOOKUP(AF145,'[1]シフト記号表（勤務時間帯）'!$C$6:$U$35,19,FALSE))</f>
        <v/>
      </c>
      <c r="AG147" s="425" t="str">
        <f>IF(AG145="","",VLOOKUP(AG145,'[1]シフト記号表（勤務時間帯）'!$C$6:$U$35,19,FALSE))</f>
        <v/>
      </c>
      <c r="AH147" s="426" t="str">
        <f>IF(AH145="","",VLOOKUP(AH145,'[1]シフト記号表（勤務時間帯）'!$C$6:$U$35,19,FALSE))</f>
        <v/>
      </c>
      <c r="AI147" s="426" t="str">
        <f>IF(AI145="","",VLOOKUP(AI145,'[1]シフト記号表（勤務時間帯）'!$C$6:$U$35,19,FALSE))</f>
        <v/>
      </c>
      <c r="AJ147" s="426" t="str">
        <f>IF(AJ145="","",VLOOKUP(AJ145,'[1]シフト記号表（勤務時間帯）'!$C$6:$U$35,19,FALSE))</f>
        <v/>
      </c>
      <c r="AK147" s="426" t="str">
        <f>IF(AK145="","",VLOOKUP(AK145,'[1]シフト記号表（勤務時間帯）'!$C$6:$U$35,19,FALSE))</f>
        <v/>
      </c>
      <c r="AL147" s="426" t="str">
        <f>IF(AL145="","",VLOOKUP(AL145,'[1]シフト記号表（勤務時間帯）'!$C$6:$U$35,19,FALSE))</f>
        <v/>
      </c>
      <c r="AM147" s="427" t="str">
        <f>IF(AM145="","",VLOOKUP(AM145,'[1]シフト記号表（勤務時間帯）'!$C$6:$U$35,19,FALSE))</f>
        <v/>
      </c>
      <c r="AN147" s="425" t="str">
        <f>IF(AN145="","",VLOOKUP(AN145,'[1]シフト記号表（勤務時間帯）'!$C$6:$U$35,19,FALSE))</f>
        <v/>
      </c>
      <c r="AO147" s="426" t="str">
        <f>IF(AO145="","",VLOOKUP(AO145,'[1]シフト記号表（勤務時間帯）'!$C$6:$U$35,19,FALSE))</f>
        <v/>
      </c>
      <c r="AP147" s="426" t="str">
        <f>IF(AP145="","",VLOOKUP(AP145,'[1]シフト記号表（勤務時間帯）'!$C$6:$U$35,19,FALSE))</f>
        <v/>
      </c>
      <c r="AQ147" s="426" t="str">
        <f>IF(AQ145="","",VLOOKUP(AQ145,'[1]シフト記号表（勤務時間帯）'!$C$6:$U$35,19,FALSE))</f>
        <v/>
      </c>
      <c r="AR147" s="426" t="str">
        <f>IF(AR145="","",VLOOKUP(AR145,'[1]シフト記号表（勤務時間帯）'!$C$6:$U$35,19,FALSE))</f>
        <v/>
      </c>
      <c r="AS147" s="426" t="str">
        <f>IF(AS145="","",VLOOKUP(AS145,'[1]シフト記号表（勤務時間帯）'!$C$6:$U$35,19,FALSE))</f>
        <v/>
      </c>
      <c r="AT147" s="427" t="str">
        <f>IF(AT145="","",VLOOKUP(AT145,'[1]シフト記号表（勤務時間帯）'!$C$6:$U$35,19,FALSE))</f>
        <v/>
      </c>
      <c r="AU147" s="425" t="str">
        <f>IF(AU145="","",VLOOKUP(AU145,'[1]シフト記号表（勤務時間帯）'!$C$6:$U$35,19,FALSE))</f>
        <v/>
      </c>
      <c r="AV147" s="426" t="str">
        <f>IF(AV145="","",VLOOKUP(AV145,'[1]シフト記号表（勤務時間帯）'!$C$6:$U$35,19,FALSE))</f>
        <v/>
      </c>
      <c r="AW147" s="426" t="str">
        <f>IF(AW145="","",VLOOKUP(AW145,'[1]シフト記号表（勤務時間帯）'!$C$6:$U$35,19,FALSE))</f>
        <v/>
      </c>
      <c r="AX147" s="695">
        <f>IF($BB$3="４週",SUM(S147:AT147),IF($BB$3="暦月",SUM(S147:AW147),""))</f>
        <v>0</v>
      </c>
      <c r="AY147" s="696"/>
      <c r="AZ147" s="697">
        <f>IF($BB$3="４週",AX147/4,IF($BB$3="暦月",②勤務形態一覧表!AX147/(②勤務形態一覧表!$BB$8/7),""))</f>
        <v>0</v>
      </c>
      <c r="BA147" s="698"/>
      <c r="BB147" s="760"/>
      <c r="BC147" s="723"/>
      <c r="BD147" s="723"/>
      <c r="BE147" s="723"/>
      <c r="BF147" s="724"/>
    </row>
    <row r="148" spans="2:58" ht="20.25" customHeight="1">
      <c r="B148" s="699">
        <f>B145+1</f>
        <v>43</v>
      </c>
      <c r="C148" s="749"/>
      <c r="D148" s="750"/>
      <c r="E148" s="751"/>
      <c r="F148" s="428"/>
      <c r="G148" s="709"/>
      <c r="H148" s="712"/>
      <c r="I148" s="713"/>
      <c r="J148" s="713"/>
      <c r="K148" s="714"/>
      <c r="L148" s="716"/>
      <c r="M148" s="717"/>
      <c r="N148" s="717"/>
      <c r="O148" s="718"/>
      <c r="P148" s="725" t="s">
        <v>1281</v>
      </c>
      <c r="Q148" s="726"/>
      <c r="R148" s="727"/>
      <c r="S148" s="417"/>
      <c r="T148" s="418"/>
      <c r="U148" s="418"/>
      <c r="V148" s="418"/>
      <c r="W148" s="418"/>
      <c r="X148" s="418"/>
      <c r="Y148" s="419"/>
      <c r="Z148" s="417"/>
      <c r="AA148" s="418"/>
      <c r="AB148" s="418"/>
      <c r="AC148" s="418"/>
      <c r="AD148" s="418"/>
      <c r="AE148" s="418"/>
      <c r="AF148" s="419"/>
      <c r="AG148" s="417"/>
      <c r="AH148" s="418"/>
      <c r="AI148" s="418"/>
      <c r="AJ148" s="418"/>
      <c r="AK148" s="418"/>
      <c r="AL148" s="418"/>
      <c r="AM148" s="419"/>
      <c r="AN148" s="417"/>
      <c r="AO148" s="418"/>
      <c r="AP148" s="418"/>
      <c r="AQ148" s="418"/>
      <c r="AR148" s="418"/>
      <c r="AS148" s="418"/>
      <c r="AT148" s="419"/>
      <c r="AU148" s="417"/>
      <c r="AV148" s="418"/>
      <c r="AW148" s="418"/>
      <c r="AX148" s="672"/>
      <c r="AY148" s="673"/>
      <c r="AZ148" s="674"/>
      <c r="BA148" s="675"/>
      <c r="BB148" s="758"/>
      <c r="BC148" s="717"/>
      <c r="BD148" s="717"/>
      <c r="BE148" s="717"/>
      <c r="BF148" s="718"/>
    </row>
    <row r="149" spans="2:58" ht="20.25" customHeight="1">
      <c r="B149" s="699"/>
      <c r="C149" s="752"/>
      <c r="D149" s="753"/>
      <c r="E149" s="754"/>
      <c r="F149" s="420"/>
      <c r="G149" s="710"/>
      <c r="H149" s="715"/>
      <c r="I149" s="713"/>
      <c r="J149" s="713"/>
      <c r="K149" s="714"/>
      <c r="L149" s="719"/>
      <c r="M149" s="720"/>
      <c r="N149" s="720"/>
      <c r="O149" s="721"/>
      <c r="P149" s="685" t="s">
        <v>1282</v>
      </c>
      <c r="Q149" s="686"/>
      <c r="R149" s="687"/>
      <c r="S149" s="421" t="str">
        <f>IF(S148="","",VLOOKUP(S148,'[1]シフト記号表（勤務時間帯）'!$C$6:$K$35,9,FALSE))</f>
        <v/>
      </c>
      <c r="T149" s="422" t="str">
        <f>IF(T148="","",VLOOKUP(T148,'[1]シフト記号表（勤務時間帯）'!$C$6:$K$35,9,FALSE))</f>
        <v/>
      </c>
      <c r="U149" s="422" t="str">
        <f>IF(U148="","",VLOOKUP(U148,'[1]シフト記号表（勤務時間帯）'!$C$6:$K$35,9,FALSE))</f>
        <v/>
      </c>
      <c r="V149" s="422" t="str">
        <f>IF(V148="","",VLOOKUP(V148,'[1]シフト記号表（勤務時間帯）'!$C$6:$K$35,9,FALSE))</f>
        <v/>
      </c>
      <c r="W149" s="422" t="str">
        <f>IF(W148="","",VLOOKUP(W148,'[1]シフト記号表（勤務時間帯）'!$C$6:$K$35,9,FALSE))</f>
        <v/>
      </c>
      <c r="X149" s="422" t="str">
        <f>IF(X148="","",VLOOKUP(X148,'[1]シフト記号表（勤務時間帯）'!$C$6:$K$35,9,FALSE))</f>
        <v/>
      </c>
      <c r="Y149" s="423" t="str">
        <f>IF(Y148="","",VLOOKUP(Y148,'[1]シフト記号表（勤務時間帯）'!$C$6:$K$35,9,FALSE))</f>
        <v/>
      </c>
      <c r="Z149" s="421" t="str">
        <f>IF(Z148="","",VLOOKUP(Z148,'[1]シフト記号表（勤務時間帯）'!$C$6:$K$35,9,FALSE))</f>
        <v/>
      </c>
      <c r="AA149" s="422" t="str">
        <f>IF(AA148="","",VLOOKUP(AA148,'[1]シフト記号表（勤務時間帯）'!$C$6:$K$35,9,FALSE))</f>
        <v/>
      </c>
      <c r="AB149" s="422" t="str">
        <f>IF(AB148="","",VLOOKUP(AB148,'[1]シフト記号表（勤務時間帯）'!$C$6:$K$35,9,FALSE))</f>
        <v/>
      </c>
      <c r="AC149" s="422" t="str">
        <f>IF(AC148="","",VLOOKUP(AC148,'[1]シフト記号表（勤務時間帯）'!$C$6:$K$35,9,FALSE))</f>
        <v/>
      </c>
      <c r="AD149" s="422" t="str">
        <f>IF(AD148="","",VLOOKUP(AD148,'[1]シフト記号表（勤務時間帯）'!$C$6:$K$35,9,FALSE))</f>
        <v/>
      </c>
      <c r="AE149" s="422" t="str">
        <f>IF(AE148="","",VLOOKUP(AE148,'[1]シフト記号表（勤務時間帯）'!$C$6:$K$35,9,FALSE))</f>
        <v/>
      </c>
      <c r="AF149" s="423" t="str">
        <f>IF(AF148="","",VLOOKUP(AF148,'[1]シフト記号表（勤務時間帯）'!$C$6:$K$35,9,FALSE))</f>
        <v/>
      </c>
      <c r="AG149" s="421" t="str">
        <f>IF(AG148="","",VLOOKUP(AG148,'[1]シフト記号表（勤務時間帯）'!$C$6:$K$35,9,FALSE))</f>
        <v/>
      </c>
      <c r="AH149" s="422" t="str">
        <f>IF(AH148="","",VLOOKUP(AH148,'[1]シフト記号表（勤務時間帯）'!$C$6:$K$35,9,FALSE))</f>
        <v/>
      </c>
      <c r="AI149" s="422" t="str">
        <f>IF(AI148="","",VLOOKUP(AI148,'[1]シフト記号表（勤務時間帯）'!$C$6:$K$35,9,FALSE))</f>
        <v/>
      </c>
      <c r="AJ149" s="422" t="str">
        <f>IF(AJ148="","",VLOOKUP(AJ148,'[1]シフト記号表（勤務時間帯）'!$C$6:$K$35,9,FALSE))</f>
        <v/>
      </c>
      <c r="AK149" s="422" t="str">
        <f>IF(AK148="","",VLOOKUP(AK148,'[1]シフト記号表（勤務時間帯）'!$C$6:$K$35,9,FALSE))</f>
        <v/>
      </c>
      <c r="AL149" s="422" t="str">
        <f>IF(AL148="","",VLOOKUP(AL148,'[1]シフト記号表（勤務時間帯）'!$C$6:$K$35,9,FALSE))</f>
        <v/>
      </c>
      <c r="AM149" s="423" t="str">
        <f>IF(AM148="","",VLOOKUP(AM148,'[1]シフト記号表（勤務時間帯）'!$C$6:$K$35,9,FALSE))</f>
        <v/>
      </c>
      <c r="AN149" s="421" t="str">
        <f>IF(AN148="","",VLOOKUP(AN148,'[1]シフト記号表（勤務時間帯）'!$C$6:$K$35,9,FALSE))</f>
        <v/>
      </c>
      <c r="AO149" s="422" t="str">
        <f>IF(AO148="","",VLOOKUP(AO148,'[1]シフト記号表（勤務時間帯）'!$C$6:$K$35,9,FALSE))</f>
        <v/>
      </c>
      <c r="AP149" s="422" t="str">
        <f>IF(AP148="","",VLOOKUP(AP148,'[1]シフト記号表（勤務時間帯）'!$C$6:$K$35,9,FALSE))</f>
        <v/>
      </c>
      <c r="AQ149" s="422" t="str">
        <f>IF(AQ148="","",VLOOKUP(AQ148,'[1]シフト記号表（勤務時間帯）'!$C$6:$K$35,9,FALSE))</f>
        <v/>
      </c>
      <c r="AR149" s="422" t="str">
        <f>IF(AR148="","",VLOOKUP(AR148,'[1]シフト記号表（勤務時間帯）'!$C$6:$K$35,9,FALSE))</f>
        <v/>
      </c>
      <c r="AS149" s="422" t="str">
        <f>IF(AS148="","",VLOOKUP(AS148,'[1]シフト記号表（勤務時間帯）'!$C$6:$K$35,9,FALSE))</f>
        <v/>
      </c>
      <c r="AT149" s="423" t="str">
        <f>IF(AT148="","",VLOOKUP(AT148,'[1]シフト記号表（勤務時間帯）'!$C$6:$K$35,9,FALSE))</f>
        <v/>
      </c>
      <c r="AU149" s="421" t="str">
        <f>IF(AU148="","",VLOOKUP(AU148,'[1]シフト記号表（勤務時間帯）'!$C$6:$K$35,9,FALSE))</f>
        <v/>
      </c>
      <c r="AV149" s="422" t="str">
        <f>IF(AV148="","",VLOOKUP(AV148,'[1]シフト記号表（勤務時間帯）'!$C$6:$K$35,9,FALSE))</f>
        <v/>
      </c>
      <c r="AW149" s="422" t="str">
        <f>IF(AW148="","",VLOOKUP(AW148,'[1]シフト記号表（勤務時間帯）'!$C$6:$K$35,9,FALSE))</f>
        <v/>
      </c>
      <c r="AX149" s="688">
        <f>IF($BB$3="４週",SUM(S149:AT149),IF($BB$3="暦月",SUM(S149:AW149),""))</f>
        <v>0</v>
      </c>
      <c r="AY149" s="689"/>
      <c r="AZ149" s="690">
        <f>IF($BB$3="４週",AX149/4,IF($BB$3="暦月",②勤務形態一覧表!AX149/(②勤務形態一覧表!$BB$8/7),""))</f>
        <v>0</v>
      </c>
      <c r="BA149" s="691"/>
      <c r="BB149" s="759"/>
      <c r="BC149" s="720"/>
      <c r="BD149" s="720"/>
      <c r="BE149" s="720"/>
      <c r="BF149" s="721"/>
    </row>
    <row r="150" spans="2:58" ht="20.25" customHeight="1">
      <c r="B150" s="699"/>
      <c r="C150" s="755"/>
      <c r="D150" s="756"/>
      <c r="E150" s="757"/>
      <c r="F150" s="429">
        <f>C148</f>
        <v>0</v>
      </c>
      <c r="G150" s="711"/>
      <c r="H150" s="715"/>
      <c r="I150" s="713"/>
      <c r="J150" s="713"/>
      <c r="K150" s="714"/>
      <c r="L150" s="722"/>
      <c r="M150" s="723"/>
      <c r="N150" s="723"/>
      <c r="O150" s="724"/>
      <c r="P150" s="692" t="s">
        <v>1283</v>
      </c>
      <c r="Q150" s="693"/>
      <c r="R150" s="694"/>
      <c r="S150" s="425" t="str">
        <f>IF(S148="","",VLOOKUP(S148,'[1]シフト記号表（勤務時間帯）'!$C$6:$U$35,19,FALSE))</f>
        <v/>
      </c>
      <c r="T150" s="426" t="str">
        <f>IF(T148="","",VLOOKUP(T148,'[1]シフト記号表（勤務時間帯）'!$C$6:$U$35,19,FALSE))</f>
        <v/>
      </c>
      <c r="U150" s="426" t="str">
        <f>IF(U148="","",VLOOKUP(U148,'[1]シフト記号表（勤務時間帯）'!$C$6:$U$35,19,FALSE))</f>
        <v/>
      </c>
      <c r="V150" s="426" t="str">
        <f>IF(V148="","",VLOOKUP(V148,'[1]シフト記号表（勤務時間帯）'!$C$6:$U$35,19,FALSE))</f>
        <v/>
      </c>
      <c r="W150" s="426" t="str">
        <f>IF(W148="","",VLOOKUP(W148,'[1]シフト記号表（勤務時間帯）'!$C$6:$U$35,19,FALSE))</f>
        <v/>
      </c>
      <c r="X150" s="426" t="str">
        <f>IF(X148="","",VLOOKUP(X148,'[1]シフト記号表（勤務時間帯）'!$C$6:$U$35,19,FALSE))</f>
        <v/>
      </c>
      <c r="Y150" s="427" t="str">
        <f>IF(Y148="","",VLOOKUP(Y148,'[1]シフト記号表（勤務時間帯）'!$C$6:$U$35,19,FALSE))</f>
        <v/>
      </c>
      <c r="Z150" s="425" t="str">
        <f>IF(Z148="","",VLOOKUP(Z148,'[1]シフト記号表（勤務時間帯）'!$C$6:$U$35,19,FALSE))</f>
        <v/>
      </c>
      <c r="AA150" s="426" t="str">
        <f>IF(AA148="","",VLOOKUP(AA148,'[1]シフト記号表（勤務時間帯）'!$C$6:$U$35,19,FALSE))</f>
        <v/>
      </c>
      <c r="AB150" s="426" t="str">
        <f>IF(AB148="","",VLOOKUP(AB148,'[1]シフト記号表（勤務時間帯）'!$C$6:$U$35,19,FALSE))</f>
        <v/>
      </c>
      <c r="AC150" s="426" t="str">
        <f>IF(AC148="","",VLOOKUP(AC148,'[1]シフト記号表（勤務時間帯）'!$C$6:$U$35,19,FALSE))</f>
        <v/>
      </c>
      <c r="AD150" s="426" t="str">
        <f>IF(AD148="","",VLOOKUP(AD148,'[1]シフト記号表（勤務時間帯）'!$C$6:$U$35,19,FALSE))</f>
        <v/>
      </c>
      <c r="AE150" s="426" t="str">
        <f>IF(AE148="","",VLOOKUP(AE148,'[1]シフト記号表（勤務時間帯）'!$C$6:$U$35,19,FALSE))</f>
        <v/>
      </c>
      <c r="AF150" s="427" t="str">
        <f>IF(AF148="","",VLOOKUP(AF148,'[1]シフト記号表（勤務時間帯）'!$C$6:$U$35,19,FALSE))</f>
        <v/>
      </c>
      <c r="AG150" s="425" t="str">
        <f>IF(AG148="","",VLOOKUP(AG148,'[1]シフト記号表（勤務時間帯）'!$C$6:$U$35,19,FALSE))</f>
        <v/>
      </c>
      <c r="AH150" s="426" t="str">
        <f>IF(AH148="","",VLOOKUP(AH148,'[1]シフト記号表（勤務時間帯）'!$C$6:$U$35,19,FALSE))</f>
        <v/>
      </c>
      <c r="AI150" s="426" t="str">
        <f>IF(AI148="","",VLOOKUP(AI148,'[1]シフト記号表（勤務時間帯）'!$C$6:$U$35,19,FALSE))</f>
        <v/>
      </c>
      <c r="AJ150" s="426" t="str">
        <f>IF(AJ148="","",VLOOKUP(AJ148,'[1]シフト記号表（勤務時間帯）'!$C$6:$U$35,19,FALSE))</f>
        <v/>
      </c>
      <c r="AK150" s="426" t="str">
        <f>IF(AK148="","",VLOOKUP(AK148,'[1]シフト記号表（勤務時間帯）'!$C$6:$U$35,19,FALSE))</f>
        <v/>
      </c>
      <c r="AL150" s="426" t="str">
        <f>IF(AL148="","",VLOOKUP(AL148,'[1]シフト記号表（勤務時間帯）'!$C$6:$U$35,19,FALSE))</f>
        <v/>
      </c>
      <c r="AM150" s="427" t="str">
        <f>IF(AM148="","",VLOOKUP(AM148,'[1]シフト記号表（勤務時間帯）'!$C$6:$U$35,19,FALSE))</f>
        <v/>
      </c>
      <c r="AN150" s="425" t="str">
        <f>IF(AN148="","",VLOOKUP(AN148,'[1]シフト記号表（勤務時間帯）'!$C$6:$U$35,19,FALSE))</f>
        <v/>
      </c>
      <c r="AO150" s="426" t="str">
        <f>IF(AO148="","",VLOOKUP(AO148,'[1]シフト記号表（勤務時間帯）'!$C$6:$U$35,19,FALSE))</f>
        <v/>
      </c>
      <c r="AP150" s="426" t="str">
        <f>IF(AP148="","",VLOOKUP(AP148,'[1]シフト記号表（勤務時間帯）'!$C$6:$U$35,19,FALSE))</f>
        <v/>
      </c>
      <c r="AQ150" s="426" t="str">
        <f>IF(AQ148="","",VLOOKUP(AQ148,'[1]シフト記号表（勤務時間帯）'!$C$6:$U$35,19,FALSE))</f>
        <v/>
      </c>
      <c r="AR150" s="426" t="str">
        <f>IF(AR148="","",VLOOKUP(AR148,'[1]シフト記号表（勤務時間帯）'!$C$6:$U$35,19,FALSE))</f>
        <v/>
      </c>
      <c r="AS150" s="426" t="str">
        <f>IF(AS148="","",VLOOKUP(AS148,'[1]シフト記号表（勤務時間帯）'!$C$6:$U$35,19,FALSE))</f>
        <v/>
      </c>
      <c r="AT150" s="427" t="str">
        <f>IF(AT148="","",VLOOKUP(AT148,'[1]シフト記号表（勤務時間帯）'!$C$6:$U$35,19,FALSE))</f>
        <v/>
      </c>
      <c r="AU150" s="425" t="str">
        <f>IF(AU148="","",VLOOKUP(AU148,'[1]シフト記号表（勤務時間帯）'!$C$6:$U$35,19,FALSE))</f>
        <v/>
      </c>
      <c r="AV150" s="426" t="str">
        <f>IF(AV148="","",VLOOKUP(AV148,'[1]シフト記号表（勤務時間帯）'!$C$6:$U$35,19,FALSE))</f>
        <v/>
      </c>
      <c r="AW150" s="426" t="str">
        <f>IF(AW148="","",VLOOKUP(AW148,'[1]シフト記号表（勤務時間帯）'!$C$6:$U$35,19,FALSE))</f>
        <v/>
      </c>
      <c r="AX150" s="695">
        <f>IF($BB$3="４週",SUM(S150:AT150),IF($BB$3="暦月",SUM(S150:AW150),""))</f>
        <v>0</v>
      </c>
      <c r="AY150" s="696"/>
      <c r="AZ150" s="697">
        <f>IF($BB$3="４週",AX150/4,IF($BB$3="暦月",②勤務形態一覧表!AX150/(②勤務形態一覧表!$BB$8/7),""))</f>
        <v>0</v>
      </c>
      <c r="BA150" s="698"/>
      <c r="BB150" s="760"/>
      <c r="BC150" s="723"/>
      <c r="BD150" s="723"/>
      <c r="BE150" s="723"/>
      <c r="BF150" s="724"/>
    </row>
    <row r="151" spans="2:58" ht="20.25" customHeight="1">
      <c r="B151" s="699">
        <f>B148+1</f>
        <v>44</v>
      </c>
      <c r="C151" s="749"/>
      <c r="D151" s="750"/>
      <c r="E151" s="751"/>
      <c r="F151" s="428"/>
      <c r="G151" s="709"/>
      <c r="H151" s="712"/>
      <c r="I151" s="713"/>
      <c r="J151" s="713"/>
      <c r="K151" s="714"/>
      <c r="L151" s="716"/>
      <c r="M151" s="717"/>
      <c r="N151" s="717"/>
      <c r="O151" s="718"/>
      <c r="P151" s="725" t="s">
        <v>1281</v>
      </c>
      <c r="Q151" s="726"/>
      <c r="R151" s="727"/>
      <c r="S151" s="417"/>
      <c r="T151" s="418"/>
      <c r="U151" s="418"/>
      <c r="V151" s="418"/>
      <c r="W151" s="418"/>
      <c r="X151" s="418"/>
      <c r="Y151" s="419"/>
      <c r="Z151" s="417"/>
      <c r="AA151" s="418"/>
      <c r="AB151" s="418"/>
      <c r="AC151" s="418"/>
      <c r="AD151" s="418"/>
      <c r="AE151" s="418"/>
      <c r="AF151" s="419"/>
      <c r="AG151" s="417"/>
      <c r="AH151" s="418"/>
      <c r="AI151" s="418"/>
      <c r="AJ151" s="418"/>
      <c r="AK151" s="418"/>
      <c r="AL151" s="418"/>
      <c r="AM151" s="419"/>
      <c r="AN151" s="417"/>
      <c r="AO151" s="418"/>
      <c r="AP151" s="418"/>
      <c r="AQ151" s="418"/>
      <c r="AR151" s="418"/>
      <c r="AS151" s="418"/>
      <c r="AT151" s="419"/>
      <c r="AU151" s="417"/>
      <c r="AV151" s="418"/>
      <c r="AW151" s="418"/>
      <c r="AX151" s="672"/>
      <c r="AY151" s="673"/>
      <c r="AZ151" s="674"/>
      <c r="BA151" s="675"/>
      <c r="BB151" s="758"/>
      <c r="BC151" s="717"/>
      <c r="BD151" s="717"/>
      <c r="BE151" s="717"/>
      <c r="BF151" s="718"/>
    </row>
    <row r="152" spans="2:58" ht="20.25" customHeight="1">
      <c r="B152" s="699"/>
      <c r="C152" s="752"/>
      <c r="D152" s="753"/>
      <c r="E152" s="754"/>
      <c r="F152" s="420"/>
      <c r="G152" s="710"/>
      <c r="H152" s="715"/>
      <c r="I152" s="713"/>
      <c r="J152" s="713"/>
      <c r="K152" s="714"/>
      <c r="L152" s="719"/>
      <c r="M152" s="720"/>
      <c r="N152" s="720"/>
      <c r="O152" s="721"/>
      <c r="P152" s="685" t="s">
        <v>1282</v>
      </c>
      <c r="Q152" s="686"/>
      <c r="R152" s="687"/>
      <c r="S152" s="421" t="str">
        <f>IF(S151="","",VLOOKUP(S151,'[1]シフト記号表（勤務時間帯）'!$C$6:$K$35,9,FALSE))</f>
        <v/>
      </c>
      <c r="T152" s="422" t="str">
        <f>IF(T151="","",VLOOKUP(T151,'[1]シフト記号表（勤務時間帯）'!$C$6:$K$35,9,FALSE))</f>
        <v/>
      </c>
      <c r="U152" s="422" t="str">
        <f>IF(U151="","",VLOOKUP(U151,'[1]シフト記号表（勤務時間帯）'!$C$6:$K$35,9,FALSE))</f>
        <v/>
      </c>
      <c r="V152" s="422" t="str">
        <f>IF(V151="","",VLOOKUP(V151,'[1]シフト記号表（勤務時間帯）'!$C$6:$K$35,9,FALSE))</f>
        <v/>
      </c>
      <c r="W152" s="422" t="str">
        <f>IF(W151="","",VLOOKUP(W151,'[1]シフト記号表（勤務時間帯）'!$C$6:$K$35,9,FALSE))</f>
        <v/>
      </c>
      <c r="X152" s="422" t="str">
        <f>IF(X151="","",VLOOKUP(X151,'[1]シフト記号表（勤務時間帯）'!$C$6:$K$35,9,FALSE))</f>
        <v/>
      </c>
      <c r="Y152" s="423" t="str">
        <f>IF(Y151="","",VLOOKUP(Y151,'[1]シフト記号表（勤務時間帯）'!$C$6:$K$35,9,FALSE))</f>
        <v/>
      </c>
      <c r="Z152" s="421" t="str">
        <f>IF(Z151="","",VLOOKUP(Z151,'[1]シフト記号表（勤務時間帯）'!$C$6:$K$35,9,FALSE))</f>
        <v/>
      </c>
      <c r="AA152" s="422" t="str">
        <f>IF(AA151="","",VLOOKUP(AA151,'[1]シフト記号表（勤務時間帯）'!$C$6:$K$35,9,FALSE))</f>
        <v/>
      </c>
      <c r="AB152" s="422" t="str">
        <f>IF(AB151="","",VLOOKUP(AB151,'[1]シフト記号表（勤務時間帯）'!$C$6:$K$35,9,FALSE))</f>
        <v/>
      </c>
      <c r="AC152" s="422" t="str">
        <f>IF(AC151="","",VLOOKUP(AC151,'[1]シフト記号表（勤務時間帯）'!$C$6:$K$35,9,FALSE))</f>
        <v/>
      </c>
      <c r="AD152" s="422" t="str">
        <f>IF(AD151="","",VLOOKUP(AD151,'[1]シフト記号表（勤務時間帯）'!$C$6:$K$35,9,FALSE))</f>
        <v/>
      </c>
      <c r="AE152" s="422" t="str">
        <f>IF(AE151="","",VLOOKUP(AE151,'[1]シフト記号表（勤務時間帯）'!$C$6:$K$35,9,FALSE))</f>
        <v/>
      </c>
      <c r="AF152" s="423" t="str">
        <f>IF(AF151="","",VLOOKUP(AF151,'[1]シフト記号表（勤務時間帯）'!$C$6:$K$35,9,FALSE))</f>
        <v/>
      </c>
      <c r="AG152" s="421" t="str">
        <f>IF(AG151="","",VLOOKUP(AG151,'[1]シフト記号表（勤務時間帯）'!$C$6:$K$35,9,FALSE))</f>
        <v/>
      </c>
      <c r="AH152" s="422" t="str">
        <f>IF(AH151="","",VLOOKUP(AH151,'[1]シフト記号表（勤務時間帯）'!$C$6:$K$35,9,FALSE))</f>
        <v/>
      </c>
      <c r="AI152" s="422" t="str">
        <f>IF(AI151="","",VLOOKUP(AI151,'[1]シフト記号表（勤務時間帯）'!$C$6:$K$35,9,FALSE))</f>
        <v/>
      </c>
      <c r="AJ152" s="422" t="str">
        <f>IF(AJ151="","",VLOOKUP(AJ151,'[1]シフト記号表（勤務時間帯）'!$C$6:$K$35,9,FALSE))</f>
        <v/>
      </c>
      <c r="AK152" s="422" t="str">
        <f>IF(AK151="","",VLOOKUP(AK151,'[1]シフト記号表（勤務時間帯）'!$C$6:$K$35,9,FALSE))</f>
        <v/>
      </c>
      <c r="AL152" s="422" t="str">
        <f>IF(AL151="","",VLOOKUP(AL151,'[1]シフト記号表（勤務時間帯）'!$C$6:$K$35,9,FALSE))</f>
        <v/>
      </c>
      <c r="AM152" s="423" t="str">
        <f>IF(AM151="","",VLOOKUP(AM151,'[1]シフト記号表（勤務時間帯）'!$C$6:$K$35,9,FALSE))</f>
        <v/>
      </c>
      <c r="AN152" s="421" t="str">
        <f>IF(AN151="","",VLOOKUP(AN151,'[1]シフト記号表（勤務時間帯）'!$C$6:$K$35,9,FALSE))</f>
        <v/>
      </c>
      <c r="AO152" s="422" t="str">
        <f>IF(AO151="","",VLOOKUP(AO151,'[1]シフト記号表（勤務時間帯）'!$C$6:$K$35,9,FALSE))</f>
        <v/>
      </c>
      <c r="AP152" s="422" t="str">
        <f>IF(AP151="","",VLOOKUP(AP151,'[1]シフト記号表（勤務時間帯）'!$C$6:$K$35,9,FALSE))</f>
        <v/>
      </c>
      <c r="AQ152" s="422" t="str">
        <f>IF(AQ151="","",VLOOKUP(AQ151,'[1]シフト記号表（勤務時間帯）'!$C$6:$K$35,9,FALSE))</f>
        <v/>
      </c>
      <c r="AR152" s="422" t="str">
        <f>IF(AR151="","",VLOOKUP(AR151,'[1]シフト記号表（勤務時間帯）'!$C$6:$K$35,9,FALSE))</f>
        <v/>
      </c>
      <c r="AS152" s="422" t="str">
        <f>IF(AS151="","",VLOOKUP(AS151,'[1]シフト記号表（勤務時間帯）'!$C$6:$K$35,9,FALSE))</f>
        <v/>
      </c>
      <c r="AT152" s="423" t="str">
        <f>IF(AT151="","",VLOOKUP(AT151,'[1]シフト記号表（勤務時間帯）'!$C$6:$K$35,9,FALSE))</f>
        <v/>
      </c>
      <c r="AU152" s="421" t="str">
        <f>IF(AU151="","",VLOOKUP(AU151,'[1]シフト記号表（勤務時間帯）'!$C$6:$K$35,9,FALSE))</f>
        <v/>
      </c>
      <c r="AV152" s="422" t="str">
        <f>IF(AV151="","",VLOOKUP(AV151,'[1]シフト記号表（勤務時間帯）'!$C$6:$K$35,9,FALSE))</f>
        <v/>
      </c>
      <c r="AW152" s="422" t="str">
        <f>IF(AW151="","",VLOOKUP(AW151,'[1]シフト記号表（勤務時間帯）'!$C$6:$K$35,9,FALSE))</f>
        <v/>
      </c>
      <c r="AX152" s="688">
        <f>IF($BB$3="４週",SUM(S152:AT152),IF($BB$3="暦月",SUM(S152:AW152),""))</f>
        <v>0</v>
      </c>
      <c r="AY152" s="689"/>
      <c r="AZ152" s="690">
        <f>IF($BB$3="４週",AX152/4,IF($BB$3="暦月",②勤務形態一覧表!AX152/(②勤務形態一覧表!$BB$8/7),""))</f>
        <v>0</v>
      </c>
      <c r="BA152" s="691"/>
      <c r="BB152" s="759"/>
      <c r="BC152" s="720"/>
      <c r="BD152" s="720"/>
      <c r="BE152" s="720"/>
      <c r="BF152" s="721"/>
    </row>
    <row r="153" spans="2:58" ht="20.25" customHeight="1">
      <c r="B153" s="699"/>
      <c r="C153" s="755"/>
      <c r="D153" s="756"/>
      <c r="E153" s="757"/>
      <c r="F153" s="429">
        <f>C151</f>
        <v>0</v>
      </c>
      <c r="G153" s="711"/>
      <c r="H153" s="715"/>
      <c r="I153" s="713"/>
      <c r="J153" s="713"/>
      <c r="K153" s="714"/>
      <c r="L153" s="722"/>
      <c r="M153" s="723"/>
      <c r="N153" s="723"/>
      <c r="O153" s="724"/>
      <c r="P153" s="692" t="s">
        <v>1283</v>
      </c>
      <c r="Q153" s="693"/>
      <c r="R153" s="694"/>
      <c r="S153" s="425" t="str">
        <f>IF(S151="","",VLOOKUP(S151,'[1]シフト記号表（勤務時間帯）'!$C$6:$U$35,19,FALSE))</f>
        <v/>
      </c>
      <c r="T153" s="426" t="str">
        <f>IF(T151="","",VLOOKUP(T151,'[1]シフト記号表（勤務時間帯）'!$C$6:$U$35,19,FALSE))</f>
        <v/>
      </c>
      <c r="U153" s="426" t="str">
        <f>IF(U151="","",VLOOKUP(U151,'[1]シフト記号表（勤務時間帯）'!$C$6:$U$35,19,FALSE))</f>
        <v/>
      </c>
      <c r="V153" s="426" t="str">
        <f>IF(V151="","",VLOOKUP(V151,'[1]シフト記号表（勤務時間帯）'!$C$6:$U$35,19,FALSE))</f>
        <v/>
      </c>
      <c r="W153" s="426" t="str">
        <f>IF(W151="","",VLOOKUP(W151,'[1]シフト記号表（勤務時間帯）'!$C$6:$U$35,19,FALSE))</f>
        <v/>
      </c>
      <c r="X153" s="426" t="str">
        <f>IF(X151="","",VLOOKUP(X151,'[1]シフト記号表（勤務時間帯）'!$C$6:$U$35,19,FALSE))</f>
        <v/>
      </c>
      <c r="Y153" s="427" t="str">
        <f>IF(Y151="","",VLOOKUP(Y151,'[1]シフト記号表（勤務時間帯）'!$C$6:$U$35,19,FALSE))</f>
        <v/>
      </c>
      <c r="Z153" s="425" t="str">
        <f>IF(Z151="","",VLOOKUP(Z151,'[1]シフト記号表（勤務時間帯）'!$C$6:$U$35,19,FALSE))</f>
        <v/>
      </c>
      <c r="AA153" s="426" t="str">
        <f>IF(AA151="","",VLOOKUP(AA151,'[1]シフト記号表（勤務時間帯）'!$C$6:$U$35,19,FALSE))</f>
        <v/>
      </c>
      <c r="AB153" s="426" t="str">
        <f>IF(AB151="","",VLOOKUP(AB151,'[1]シフト記号表（勤務時間帯）'!$C$6:$U$35,19,FALSE))</f>
        <v/>
      </c>
      <c r="AC153" s="426" t="str">
        <f>IF(AC151="","",VLOOKUP(AC151,'[1]シフト記号表（勤務時間帯）'!$C$6:$U$35,19,FALSE))</f>
        <v/>
      </c>
      <c r="AD153" s="426" t="str">
        <f>IF(AD151="","",VLOOKUP(AD151,'[1]シフト記号表（勤務時間帯）'!$C$6:$U$35,19,FALSE))</f>
        <v/>
      </c>
      <c r="AE153" s="426" t="str">
        <f>IF(AE151="","",VLOOKUP(AE151,'[1]シフト記号表（勤務時間帯）'!$C$6:$U$35,19,FALSE))</f>
        <v/>
      </c>
      <c r="AF153" s="427" t="str">
        <f>IF(AF151="","",VLOOKUP(AF151,'[1]シフト記号表（勤務時間帯）'!$C$6:$U$35,19,FALSE))</f>
        <v/>
      </c>
      <c r="AG153" s="425" t="str">
        <f>IF(AG151="","",VLOOKUP(AG151,'[1]シフト記号表（勤務時間帯）'!$C$6:$U$35,19,FALSE))</f>
        <v/>
      </c>
      <c r="AH153" s="426" t="str">
        <f>IF(AH151="","",VLOOKUP(AH151,'[1]シフト記号表（勤務時間帯）'!$C$6:$U$35,19,FALSE))</f>
        <v/>
      </c>
      <c r="AI153" s="426" t="str">
        <f>IF(AI151="","",VLOOKUP(AI151,'[1]シフト記号表（勤務時間帯）'!$C$6:$U$35,19,FALSE))</f>
        <v/>
      </c>
      <c r="AJ153" s="426" t="str">
        <f>IF(AJ151="","",VLOOKUP(AJ151,'[1]シフト記号表（勤務時間帯）'!$C$6:$U$35,19,FALSE))</f>
        <v/>
      </c>
      <c r="AK153" s="426" t="str">
        <f>IF(AK151="","",VLOOKUP(AK151,'[1]シフト記号表（勤務時間帯）'!$C$6:$U$35,19,FALSE))</f>
        <v/>
      </c>
      <c r="AL153" s="426" t="str">
        <f>IF(AL151="","",VLOOKUP(AL151,'[1]シフト記号表（勤務時間帯）'!$C$6:$U$35,19,FALSE))</f>
        <v/>
      </c>
      <c r="AM153" s="427" t="str">
        <f>IF(AM151="","",VLOOKUP(AM151,'[1]シフト記号表（勤務時間帯）'!$C$6:$U$35,19,FALSE))</f>
        <v/>
      </c>
      <c r="AN153" s="425" t="str">
        <f>IF(AN151="","",VLOOKUP(AN151,'[1]シフト記号表（勤務時間帯）'!$C$6:$U$35,19,FALSE))</f>
        <v/>
      </c>
      <c r="AO153" s="426" t="str">
        <f>IF(AO151="","",VLOOKUP(AO151,'[1]シフト記号表（勤務時間帯）'!$C$6:$U$35,19,FALSE))</f>
        <v/>
      </c>
      <c r="AP153" s="426" t="str">
        <f>IF(AP151="","",VLOOKUP(AP151,'[1]シフト記号表（勤務時間帯）'!$C$6:$U$35,19,FALSE))</f>
        <v/>
      </c>
      <c r="AQ153" s="426" t="str">
        <f>IF(AQ151="","",VLOOKUP(AQ151,'[1]シフト記号表（勤務時間帯）'!$C$6:$U$35,19,FALSE))</f>
        <v/>
      </c>
      <c r="AR153" s="426" t="str">
        <f>IF(AR151="","",VLOOKUP(AR151,'[1]シフト記号表（勤務時間帯）'!$C$6:$U$35,19,FALSE))</f>
        <v/>
      </c>
      <c r="AS153" s="426" t="str">
        <f>IF(AS151="","",VLOOKUP(AS151,'[1]シフト記号表（勤務時間帯）'!$C$6:$U$35,19,FALSE))</f>
        <v/>
      </c>
      <c r="AT153" s="427" t="str">
        <f>IF(AT151="","",VLOOKUP(AT151,'[1]シフト記号表（勤務時間帯）'!$C$6:$U$35,19,FALSE))</f>
        <v/>
      </c>
      <c r="AU153" s="425" t="str">
        <f>IF(AU151="","",VLOOKUP(AU151,'[1]シフト記号表（勤務時間帯）'!$C$6:$U$35,19,FALSE))</f>
        <v/>
      </c>
      <c r="AV153" s="426" t="str">
        <f>IF(AV151="","",VLOOKUP(AV151,'[1]シフト記号表（勤務時間帯）'!$C$6:$U$35,19,FALSE))</f>
        <v/>
      </c>
      <c r="AW153" s="426" t="str">
        <f>IF(AW151="","",VLOOKUP(AW151,'[1]シフト記号表（勤務時間帯）'!$C$6:$U$35,19,FALSE))</f>
        <v/>
      </c>
      <c r="AX153" s="695">
        <f>IF($BB$3="４週",SUM(S153:AT153),IF($BB$3="暦月",SUM(S153:AW153),""))</f>
        <v>0</v>
      </c>
      <c r="AY153" s="696"/>
      <c r="AZ153" s="697">
        <f>IF($BB$3="４週",AX153/4,IF($BB$3="暦月",②勤務形態一覧表!AX153/(②勤務形態一覧表!$BB$8/7),""))</f>
        <v>0</v>
      </c>
      <c r="BA153" s="698"/>
      <c r="BB153" s="760"/>
      <c r="BC153" s="723"/>
      <c r="BD153" s="723"/>
      <c r="BE153" s="723"/>
      <c r="BF153" s="724"/>
    </row>
    <row r="154" spans="2:58" ht="20.25" customHeight="1">
      <c r="B154" s="699">
        <f>B151+1</f>
        <v>45</v>
      </c>
      <c r="C154" s="749"/>
      <c r="D154" s="750"/>
      <c r="E154" s="751"/>
      <c r="F154" s="428"/>
      <c r="G154" s="709"/>
      <c r="H154" s="712"/>
      <c r="I154" s="713"/>
      <c r="J154" s="713"/>
      <c r="K154" s="714"/>
      <c r="L154" s="716"/>
      <c r="M154" s="717"/>
      <c r="N154" s="717"/>
      <c r="O154" s="718"/>
      <c r="P154" s="725" t="s">
        <v>1281</v>
      </c>
      <c r="Q154" s="726"/>
      <c r="R154" s="727"/>
      <c r="S154" s="417"/>
      <c r="T154" s="418"/>
      <c r="U154" s="418"/>
      <c r="V154" s="418"/>
      <c r="W154" s="418"/>
      <c r="X154" s="418"/>
      <c r="Y154" s="419"/>
      <c r="Z154" s="417"/>
      <c r="AA154" s="418"/>
      <c r="AB154" s="418"/>
      <c r="AC154" s="418"/>
      <c r="AD154" s="418"/>
      <c r="AE154" s="418"/>
      <c r="AF154" s="419"/>
      <c r="AG154" s="417"/>
      <c r="AH154" s="418"/>
      <c r="AI154" s="418"/>
      <c r="AJ154" s="418"/>
      <c r="AK154" s="418"/>
      <c r="AL154" s="418"/>
      <c r="AM154" s="419"/>
      <c r="AN154" s="417"/>
      <c r="AO154" s="418"/>
      <c r="AP154" s="418"/>
      <c r="AQ154" s="418"/>
      <c r="AR154" s="418"/>
      <c r="AS154" s="418"/>
      <c r="AT154" s="419"/>
      <c r="AU154" s="417"/>
      <c r="AV154" s="418"/>
      <c r="AW154" s="418"/>
      <c r="AX154" s="672"/>
      <c r="AY154" s="673"/>
      <c r="AZ154" s="674"/>
      <c r="BA154" s="675"/>
      <c r="BB154" s="758"/>
      <c r="BC154" s="717"/>
      <c r="BD154" s="717"/>
      <c r="BE154" s="717"/>
      <c r="BF154" s="718"/>
    </row>
    <row r="155" spans="2:58" ht="20.25" customHeight="1">
      <c r="B155" s="699"/>
      <c r="C155" s="752"/>
      <c r="D155" s="753"/>
      <c r="E155" s="754"/>
      <c r="F155" s="420"/>
      <c r="G155" s="710"/>
      <c r="H155" s="715"/>
      <c r="I155" s="713"/>
      <c r="J155" s="713"/>
      <c r="K155" s="714"/>
      <c r="L155" s="719"/>
      <c r="M155" s="720"/>
      <c r="N155" s="720"/>
      <c r="O155" s="721"/>
      <c r="P155" s="685" t="s">
        <v>1282</v>
      </c>
      <c r="Q155" s="686"/>
      <c r="R155" s="687"/>
      <c r="S155" s="421" t="str">
        <f>IF(S154="","",VLOOKUP(S154,'[1]シフト記号表（勤務時間帯）'!$C$6:$K$35,9,FALSE))</f>
        <v/>
      </c>
      <c r="T155" s="422" t="str">
        <f>IF(T154="","",VLOOKUP(T154,'[1]シフト記号表（勤務時間帯）'!$C$6:$K$35,9,FALSE))</f>
        <v/>
      </c>
      <c r="U155" s="422" t="str">
        <f>IF(U154="","",VLOOKUP(U154,'[1]シフト記号表（勤務時間帯）'!$C$6:$K$35,9,FALSE))</f>
        <v/>
      </c>
      <c r="V155" s="422" t="str">
        <f>IF(V154="","",VLOOKUP(V154,'[1]シフト記号表（勤務時間帯）'!$C$6:$K$35,9,FALSE))</f>
        <v/>
      </c>
      <c r="W155" s="422" t="str">
        <f>IF(W154="","",VLOOKUP(W154,'[1]シフト記号表（勤務時間帯）'!$C$6:$K$35,9,FALSE))</f>
        <v/>
      </c>
      <c r="X155" s="422" t="str">
        <f>IF(X154="","",VLOOKUP(X154,'[1]シフト記号表（勤務時間帯）'!$C$6:$K$35,9,FALSE))</f>
        <v/>
      </c>
      <c r="Y155" s="423" t="str">
        <f>IF(Y154="","",VLOOKUP(Y154,'[1]シフト記号表（勤務時間帯）'!$C$6:$K$35,9,FALSE))</f>
        <v/>
      </c>
      <c r="Z155" s="421" t="str">
        <f>IF(Z154="","",VLOOKUP(Z154,'[1]シフト記号表（勤務時間帯）'!$C$6:$K$35,9,FALSE))</f>
        <v/>
      </c>
      <c r="AA155" s="422" t="str">
        <f>IF(AA154="","",VLOOKUP(AA154,'[1]シフト記号表（勤務時間帯）'!$C$6:$K$35,9,FALSE))</f>
        <v/>
      </c>
      <c r="AB155" s="422" t="str">
        <f>IF(AB154="","",VLOOKUP(AB154,'[1]シフト記号表（勤務時間帯）'!$C$6:$K$35,9,FALSE))</f>
        <v/>
      </c>
      <c r="AC155" s="422" t="str">
        <f>IF(AC154="","",VLOOKUP(AC154,'[1]シフト記号表（勤務時間帯）'!$C$6:$K$35,9,FALSE))</f>
        <v/>
      </c>
      <c r="AD155" s="422" t="str">
        <f>IF(AD154="","",VLOOKUP(AD154,'[1]シフト記号表（勤務時間帯）'!$C$6:$K$35,9,FALSE))</f>
        <v/>
      </c>
      <c r="AE155" s="422" t="str">
        <f>IF(AE154="","",VLOOKUP(AE154,'[1]シフト記号表（勤務時間帯）'!$C$6:$K$35,9,FALSE))</f>
        <v/>
      </c>
      <c r="AF155" s="423" t="str">
        <f>IF(AF154="","",VLOOKUP(AF154,'[1]シフト記号表（勤務時間帯）'!$C$6:$K$35,9,FALSE))</f>
        <v/>
      </c>
      <c r="AG155" s="421" t="str">
        <f>IF(AG154="","",VLOOKUP(AG154,'[1]シフト記号表（勤務時間帯）'!$C$6:$K$35,9,FALSE))</f>
        <v/>
      </c>
      <c r="AH155" s="422" t="str">
        <f>IF(AH154="","",VLOOKUP(AH154,'[1]シフト記号表（勤務時間帯）'!$C$6:$K$35,9,FALSE))</f>
        <v/>
      </c>
      <c r="AI155" s="422" t="str">
        <f>IF(AI154="","",VLOOKUP(AI154,'[1]シフト記号表（勤務時間帯）'!$C$6:$K$35,9,FALSE))</f>
        <v/>
      </c>
      <c r="AJ155" s="422" t="str">
        <f>IF(AJ154="","",VLOOKUP(AJ154,'[1]シフト記号表（勤務時間帯）'!$C$6:$K$35,9,FALSE))</f>
        <v/>
      </c>
      <c r="AK155" s="422" t="str">
        <f>IF(AK154="","",VLOOKUP(AK154,'[1]シフト記号表（勤務時間帯）'!$C$6:$K$35,9,FALSE))</f>
        <v/>
      </c>
      <c r="AL155" s="422" t="str">
        <f>IF(AL154="","",VLOOKUP(AL154,'[1]シフト記号表（勤務時間帯）'!$C$6:$K$35,9,FALSE))</f>
        <v/>
      </c>
      <c r="AM155" s="423" t="str">
        <f>IF(AM154="","",VLOOKUP(AM154,'[1]シフト記号表（勤務時間帯）'!$C$6:$K$35,9,FALSE))</f>
        <v/>
      </c>
      <c r="AN155" s="421" t="str">
        <f>IF(AN154="","",VLOOKUP(AN154,'[1]シフト記号表（勤務時間帯）'!$C$6:$K$35,9,FALSE))</f>
        <v/>
      </c>
      <c r="AO155" s="422" t="str">
        <f>IF(AO154="","",VLOOKUP(AO154,'[1]シフト記号表（勤務時間帯）'!$C$6:$K$35,9,FALSE))</f>
        <v/>
      </c>
      <c r="AP155" s="422" t="str">
        <f>IF(AP154="","",VLOOKUP(AP154,'[1]シフト記号表（勤務時間帯）'!$C$6:$K$35,9,FALSE))</f>
        <v/>
      </c>
      <c r="AQ155" s="422" t="str">
        <f>IF(AQ154="","",VLOOKUP(AQ154,'[1]シフト記号表（勤務時間帯）'!$C$6:$K$35,9,FALSE))</f>
        <v/>
      </c>
      <c r="AR155" s="422" t="str">
        <f>IF(AR154="","",VLOOKUP(AR154,'[1]シフト記号表（勤務時間帯）'!$C$6:$K$35,9,FALSE))</f>
        <v/>
      </c>
      <c r="AS155" s="422" t="str">
        <f>IF(AS154="","",VLOOKUP(AS154,'[1]シフト記号表（勤務時間帯）'!$C$6:$K$35,9,FALSE))</f>
        <v/>
      </c>
      <c r="AT155" s="423" t="str">
        <f>IF(AT154="","",VLOOKUP(AT154,'[1]シフト記号表（勤務時間帯）'!$C$6:$K$35,9,FALSE))</f>
        <v/>
      </c>
      <c r="AU155" s="421" t="str">
        <f>IF(AU154="","",VLOOKUP(AU154,'[1]シフト記号表（勤務時間帯）'!$C$6:$K$35,9,FALSE))</f>
        <v/>
      </c>
      <c r="AV155" s="422" t="str">
        <f>IF(AV154="","",VLOOKUP(AV154,'[1]シフト記号表（勤務時間帯）'!$C$6:$K$35,9,FALSE))</f>
        <v/>
      </c>
      <c r="AW155" s="422" t="str">
        <f>IF(AW154="","",VLOOKUP(AW154,'[1]シフト記号表（勤務時間帯）'!$C$6:$K$35,9,FALSE))</f>
        <v/>
      </c>
      <c r="AX155" s="688">
        <f>IF($BB$3="４週",SUM(S155:AT155),IF($BB$3="暦月",SUM(S155:AW155),""))</f>
        <v>0</v>
      </c>
      <c r="AY155" s="689"/>
      <c r="AZ155" s="690">
        <f>IF($BB$3="４週",AX155/4,IF($BB$3="暦月",②勤務形態一覧表!AX155/(②勤務形態一覧表!$BB$8/7),""))</f>
        <v>0</v>
      </c>
      <c r="BA155" s="691"/>
      <c r="BB155" s="759"/>
      <c r="BC155" s="720"/>
      <c r="BD155" s="720"/>
      <c r="BE155" s="720"/>
      <c r="BF155" s="721"/>
    </row>
    <row r="156" spans="2:58" ht="20.25" customHeight="1">
      <c r="B156" s="699"/>
      <c r="C156" s="755"/>
      <c r="D156" s="756"/>
      <c r="E156" s="757"/>
      <c r="F156" s="429">
        <f>C154</f>
        <v>0</v>
      </c>
      <c r="G156" s="711"/>
      <c r="H156" s="715"/>
      <c r="I156" s="713"/>
      <c r="J156" s="713"/>
      <c r="K156" s="714"/>
      <c r="L156" s="722"/>
      <c r="M156" s="723"/>
      <c r="N156" s="723"/>
      <c r="O156" s="724"/>
      <c r="P156" s="692" t="s">
        <v>1283</v>
      </c>
      <c r="Q156" s="693"/>
      <c r="R156" s="694"/>
      <c r="S156" s="425" t="str">
        <f>IF(S154="","",VLOOKUP(S154,'[1]シフト記号表（勤務時間帯）'!$C$6:$U$35,19,FALSE))</f>
        <v/>
      </c>
      <c r="T156" s="426" t="str">
        <f>IF(T154="","",VLOOKUP(T154,'[1]シフト記号表（勤務時間帯）'!$C$6:$U$35,19,FALSE))</f>
        <v/>
      </c>
      <c r="U156" s="426" t="str">
        <f>IF(U154="","",VLOOKUP(U154,'[1]シフト記号表（勤務時間帯）'!$C$6:$U$35,19,FALSE))</f>
        <v/>
      </c>
      <c r="V156" s="426" t="str">
        <f>IF(V154="","",VLOOKUP(V154,'[1]シフト記号表（勤務時間帯）'!$C$6:$U$35,19,FALSE))</f>
        <v/>
      </c>
      <c r="W156" s="426" t="str">
        <f>IF(W154="","",VLOOKUP(W154,'[1]シフト記号表（勤務時間帯）'!$C$6:$U$35,19,FALSE))</f>
        <v/>
      </c>
      <c r="X156" s="426" t="str">
        <f>IF(X154="","",VLOOKUP(X154,'[1]シフト記号表（勤務時間帯）'!$C$6:$U$35,19,FALSE))</f>
        <v/>
      </c>
      <c r="Y156" s="427" t="str">
        <f>IF(Y154="","",VLOOKUP(Y154,'[1]シフト記号表（勤務時間帯）'!$C$6:$U$35,19,FALSE))</f>
        <v/>
      </c>
      <c r="Z156" s="425" t="str">
        <f>IF(Z154="","",VLOOKUP(Z154,'[1]シフト記号表（勤務時間帯）'!$C$6:$U$35,19,FALSE))</f>
        <v/>
      </c>
      <c r="AA156" s="426" t="str">
        <f>IF(AA154="","",VLOOKUP(AA154,'[1]シフト記号表（勤務時間帯）'!$C$6:$U$35,19,FALSE))</f>
        <v/>
      </c>
      <c r="AB156" s="426" t="str">
        <f>IF(AB154="","",VLOOKUP(AB154,'[1]シフト記号表（勤務時間帯）'!$C$6:$U$35,19,FALSE))</f>
        <v/>
      </c>
      <c r="AC156" s="426" t="str">
        <f>IF(AC154="","",VLOOKUP(AC154,'[1]シフト記号表（勤務時間帯）'!$C$6:$U$35,19,FALSE))</f>
        <v/>
      </c>
      <c r="AD156" s="426" t="str">
        <f>IF(AD154="","",VLOOKUP(AD154,'[1]シフト記号表（勤務時間帯）'!$C$6:$U$35,19,FALSE))</f>
        <v/>
      </c>
      <c r="AE156" s="426" t="str">
        <f>IF(AE154="","",VLOOKUP(AE154,'[1]シフト記号表（勤務時間帯）'!$C$6:$U$35,19,FALSE))</f>
        <v/>
      </c>
      <c r="AF156" s="427" t="str">
        <f>IF(AF154="","",VLOOKUP(AF154,'[1]シフト記号表（勤務時間帯）'!$C$6:$U$35,19,FALSE))</f>
        <v/>
      </c>
      <c r="AG156" s="425" t="str">
        <f>IF(AG154="","",VLOOKUP(AG154,'[1]シフト記号表（勤務時間帯）'!$C$6:$U$35,19,FALSE))</f>
        <v/>
      </c>
      <c r="AH156" s="426" t="str">
        <f>IF(AH154="","",VLOOKUP(AH154,'[1]シフト記号表（勤務時間帯）'!$C$6:$U$35,19,FALSE))</f>
        <v/>
      </c>
      <c r="AI156" s="426" t="str">
        <f>IF(AI154="","",VLOOKUP(AI154,'[1]シフト記号表（勤務時間帯）'!$C$6:$U$35,19,FALSE))</f>
        <v/>
      </c>
      <c r="AJ156" s="426" t="str">
        <f>IF(AJ154="","",VLOOKUP(AJ154,'[1]シフト記号表（勤務時間帯）'!$C$6:$U$35,19,FALSE))</f>
        <v/>
      </c>
      <c r="AK156" s="426" t="str">
        <f>IF(AK154="","",VLOOKUP(AK154,'[1]シフト記号表（勤務時間帯）'!$C$6:$U$35,19,FALSE))</f>
        <v/>
      </c>
      <c r="AL156" s="426" t="str">
        <f>IF(AL154="","",VLOOKUP(AL154,'[1]シフト記号表（勤務時間帯）'!$C$6:$U$35,19,FALSE))</f>
        <v/>
      </c>
      <c r="AM156" s="427" t="str">
        <f>IF(AM154="","",VLOOKUP(AM154,'[1]シフト記号表（勤務時間帯）'!$C$6:$U$35,19,FALSE))</f>
        <v/>
      </c>
      <c r="AN156" s="425" t="str">
        <f>IF(AN154="","",VLOOKUP(AN154,'[1]シフト記号表（勤務時間帯）'!$C$6:$U$35,19,FALSE))</f>
        <v/>
      </c>
      <c r="AO156" s="426" t="str">
        <f>IF(AO154="","",VLOOKUP(AO154,'[1]シフト記号表（勤務時間帯）'!$C$6:$U$35,19,FALSE))</f>
        <v/>
      </c>
      <c r="AP156" s="426" t="str">
        <f>IF(AP154="","",VLOOKUP(AP154,'[1]シフト記号表（勤務時間帯）'!$C$6:$U$35,19,FALSE))</f>
        <v/>
      </c>
      <c r="AQ156" s="426" t="str">
        <f>IF(AQ154="","",VLOOKUP(AQ154,'[1]シフト記号表（勤務時間帯）'!$C$6:$U$35,19,FALSE))</f>
        <v/>
      </c>
      <c r="AR156" s="426" t="str">
        <f>IF(AR154="","",VLOOKUP(AR154,'[1]シフト記号表（勤務時間帯）'!$C$6:$U$35,19,FALSE))</f>
        <v/>
      </c>
      <c r="AS156" s="426" t="str">
        <f>IF(AS154="","",VLOOKUP(AS154,'[1]シフト記号表（勤務時間帯）'!$C$6:$U$35,19,FALSE))</f>
        <v/>
      </c>
      <c r="AT156" s="427" t="str">
        <f>IF(AT154="","",VLOOKUP(AT154,'[1]シフト記号表（勤務時間帯）'!$C$6:$U$35,19,FALSE))</f>
        <v/>
      </c>
      <c r="AU156" s="425" t="str">
        <f>IF(AU154="","",VLOOKUP(AU154,'[1]シフト記号表（勤務時間帯）'!$C$6:$U$35,19,FALSE))</f>
        <v/>
      </c>
      <c r="AV156" s="426" t="str">
        <f>IF(AV154="","",VLOOKUP(AV154,'[1]シフト記号表（勤務時間帯）'!$C$6:$U$35,19,FALSE))</f>
        <v/>
      </c>
      <c r="AW156" s="426" t="str">
        <f>IF(AW154="","",VLOOKUP(AW154,'[1]シフト記号表（勤務時間帯）'!$C$6:$U$35,19,FALSE))</f>
        <v/>
      </c>
      <c r="AX156" s="695">
        <f>IF($BB$3="４週",SUM(S156:AT156),IF($BB$3="暦月",SUM(S156:AW156),""))</f>
        <v>0</v>
      </c>
      <c r="AY156" s="696"/>
      <c r="AZ156" s="697">
        <f>IF($BB$3="４週",AX156/4,IF($BB$3="暦月",②勤務形態一覧表!AX156/(②勤務形態一覧表!$BB$8/7),""))</f>
        <v>0</v>
      </c>
      <c r="BA156" s="698"/>
      <c r="BB156" s="760"/>
      <c r="BC156" s="723"/>
      <c r="BD156" s="723"/>
      <c r="BE156" s="723"/>
      <c r="BF156" s="724"/>
    </row>
    <row r="157" spans="2:58" ht="20.25" customHeight="1">
      <c r="B157" s="699">
        <f>B154+1</f>
        <v>46</v>
      </c>
      <c r="C157" s="749"/>
      <c r="D157" s="750"/>
      <c r="E157" s="751"/>
      <c r="F157" s="428"/>
      <c r="G157" s="709"/>
      <c r="H157" s="712"/>
      <c r="I157" s="713"/>
      <c r="J157" s="713"/>
      <c r="K157" s="714"/>
      <c r="L157" s="716"/>
      <c r="M157" s="717"/>
      <c r="N157" s="717"/>
      <c r="O157" s="718"/>
      <c r="P157" s="725" t="s">
        <v>1281</v>
      </c>
      <c r="Q157" s="726"/>
      <c r="R157" s="727"/>
      <c r="S157" s="417"/>
      <c r="T157" s="418"/>
      <c r="U157" s="418"/>
      <c r="V157" s="418"/>
      <c r="W157" s="418"/>
      <c r="X157" s="418"/>
      <c r="Y157" s="419"/>
      <c r="Z157" s="417"/>
      <c r="AA157" s="418"/>
      <c r="AB157" s="418"/>
      <c r="AC157" s="418"/>
      <c r="AD157" s="418"/>
      <c r="AE157" s="418"/>
      <c r="AF157" s="419"/>
      <c r="AG157" s="417"/>
      <c r="AH157" s="418"/>
      <c r="AI157" s="418"/>
      <c r="AJ157" s="418"/>
      <c r="AK157" s="418"/>
      <c r="AL157" s="418"/>
      <c r="AM157" s="419"/>
      <c r="AN157" s="417"/>
      <c r="AO157" s="418"/>
      <c r="AP157" s="418"/>
      <c r="AQ157" s="418"/>
      <c r="AR157" s="418"/>
      <c r="AS157" s="418"/>
      <c r="AT157" s="419"/>
      <c r="AU157" s="417"/>
      <c r="AV157" s="418"/>
      <c r="AW157" s="418"/>
      <c r="AX157" s="672"/>
      <c r="AY157" s="673"/>
      <c r="AZ157" s="674"/>
      <c r="BA157" s="675"/>
      <c r="BB157" s="758"/>
      <c r="BC157" s="717"/>
      <c r="BD157" s="717"/>
      <c r="BE157" s="717"/>
      <c r="BF157" s="718"/>
    </row>
    <row r="158" spans="2:58" ht="20.25" customHeight="1">
      <c r="B158" s="699"/>
      <c r="C158" s="752"/>
      <c r="D158" s="753"/>
      <c r="E158" s="754"/>
      <c r="F158" s="420"/>
      <c r="G158" s="710"/>
      <c r="H158" s="715"/>
      <c r="I158" s="713"/>
      <c r="J158" s="713"/>
      <c r="K158" s="714"/>
      <c r="L158" s="719"/>
      <c r="M158" s="720"/>
      <c r="N158" s="720"/>
      <c r="O158" s="721"/>
      <c r="P158" s="685" t="s">
        <v>1282</v>
      </c>
      <c r="Q158" s="686"/>
      <c r="R158" s="687"/>
      <c r="S158" s="421" t="str">
        <f>IF(S157="","",VLOOKUP(S157,'[1]シフト記号表（勤務時間帯）'!$C$6:$K$35,9,FALSE))</f>
        <v/>
      </c>
      <c r="T158" s="422" t="str">
        <f>IF(T157="","",VLOOKUP(T157,'[1]シフト記号表（勤務時間帯）'!$C$6:$K$35,9,FALSE))</f>
        <v/>
      </c>
      <c r="U158" s="422" t="str">
        <f>IF(U157="","",VLOOKUP(U157,'[1]シフト記号表（勤務時間帯）'!$C$6:$K$35,9,FALSE))</f>
        <v/>
      </c>
      <c r="V158" s="422" t="str">
        <f>IF(V157="","",VLOOKUP(V157,'[1]シフト記号表（勤務時間帯）'!$C$6:$K$35,9,FALSE))</f>
        <v/>
      </c>
      <c r="W158" s="422" t="str">
        <f>IF(W157="","",VLOOKUP(W157,'[1]シフト記号表（勤務時間帯）'!$C$6:$K$35,9,FALSE))</f>
        <v/>
      </c>
      <c r="X158" s="422" t="str">
        <f>IF(X157="","",VLOOKUP(X157,'[1]シフト記号表（勤務時間帯）'!$C$6:$K$35,9,FALSE))</f>
        <v/>
      </c>
      <c r="Y158" s="423" t="str">
        <f>IF(Y157="","",VLOOKUP(Y157,'[1]シフト記号表（勤務時間帯）'!$C$6:$K$35,9,FALSE))</f>
        <v/>
      </c>
      <c r="Z158" s="421" t="str">
        <f>IF(Z157="","",VLOOKUP(Z157,'[1]シフト記号表（勤務時間帯）'!$C$6:$K$35,9,FALSE))</f>
        <v/>
      </c>
      <c r="AA158" s="422" t="str">
        <f>IF(AA157="","",VLOOKUP(AA157,'[1]シフト記号表（勤務時間帯）'!$C$6:$K$35,9,FALSE))</f>
        <v/>
      </c>
      <c r="AB158" s="422" t="str">
        <f>IF(AB157="","",VLOOKUP(AB157,'[1]シフト記号表（勤務時間帯）'!$C$6:$K$35,9,FALSE))</f>
        <v/>
      </c>
      <c r="AC158" s="422" t="str">
        <f>IF(AC157="","",VLOOKUP(AC157,'[1]シフト記号表（勤務時間帯）'!$C$6:$K$35,9,FALSE))</f>
        <v/>
      </c>
      <c r="AD158" s="422" t="str">
        <f>IF(AD157="","",VLOOKUP(AD157,'[1]シフト記号表（勤務時間帯）'!$C$6:$K$35,9,FALSE))</f>
        <v/>
      </c>
      <c r="AE158" s="422" t="str">
        <f>IF(AE157="","",VLOOKUP(AE157,'[1]シフト記号表（勤務時間帯）'!$C$6:$K$35,9,FALSE))</f>
        <v/>
      </c>
      <c r="AF158" s="423" t="str">
        <f>IF(AF157="","",VLOOKUP(AF157,'[1]シフト記号表（勤務時間帯）'!$C$6:$K$35,9,FALSE))</f>
        <v/>
      </c>
      <c r="AG158" s="421" t="str">
        <f>IF(AG157="","",VLOOKUP(AG157,'[1]シフト記号表（勤務時間帯）'!$C$6:$K$35,9,FALSE))</f>
        <v/>
      </c>
      <c r="AH158" s="422" t="str">
        <f>IF(AH157="","",VLOOKUP(AH157,'[1]シフト記号表（勤務時間帯）'!$C$6:$K$35,9,FALSE))</f>
        <v/>
      </c>
      <c r="AI158" s="422" t="str">
        <f>IF(AI157="","",VLOOKUP(AI157,'[1]シフト記号表（勤務時間帯）'!$C$6:$K$35,9,FALSE))</f>
        <v/>
      </c>
      <c r="AJ158" s="422" t="str">
        <f>IF(AJ157="","",VLOOKUP(AJ157,'[1]シフト記号表（勤務時間帯）'!$C$6:$K$35,9,FALSE))</f>
        <v/>
      </c>
      <c r="AK158" s="422" t="str">
        <f>IF(AK157="","",VLOOKUP(AK157,'[1]シフト記号表（勤務時間帯）'!$C$6:$K$35,9,FALSE))</f>
        <v/>
      </c>
      <c r="AL158" s="422" t="str">
        <f>IF(AL157="","",VLOOKUP(AL157,'[1]シフト記号表（勤務時間帯）'!$C$6:$K$35,9,FALSE))</f>
        <v/>
      </c>
      <c r="AM158" s="423" t="str">
        <f>IF(AM157="","",VLOOKUP(AM157,'[1]シフト記号表（勤務時間帯）'!$C$6:$K$35,9,FALSE))</f>
        <v/>
      </c>
      <c r="AN158" s="421" t="str">
        <f>IF(AN157="","",VLOOKUP(AN157,'[1]シフト記号表（勤務時間帯）'!$C$6:$K$35,9,FALSE))</f>
        <v/>
      </c>
      <c r="AO158" s="422" t="str">
        <f>IF(AO157="","",VLOOKUP(AO157,'[1]シフト記号表（勤務時間帯）'!$C$6:$K$35,9,FALSE))</f>
        <v/>
      </c>
      <c r="AP158" s="422" t="str">
        <f>IF(AP157="","",VLOOKUP(AP157,'[1]シフト記号表（勤務時間帯）'!$C$6:$K$35,9,FALSE))</f>
        <v/>
      </c>
      <c r="AQ158" s="422" t="str">
        <f>IF(AQ157="","",VLOOKUP(AQ157,'[1]シフト記号表（勤務時間帯）'!$C$6:$K$35,9,FALSE))</f>
        <v/>
      </c>
      <c r="AR158" s="422" t="str">
        <f>IF(AR157="","",VLOOKUP(AR157,'[1]シフト記号表（勤務時間帯）'!$C$6:$K$35,9,FALSE))</f>
        <v/>
      </c>
      <c r="AS158" s="422" t="str">
        <f>IF(AS157="","",VLOOKUP(AS157,'[1]シフト記号表（勤務時間帯）'!$C$6:$K$35,9,FALSE))</f>
        <v/>
      </c>
      <c r="AT158" s="423" t="str">
        <f>IF(AT157="","",VLOOKUP(AT157,'[1]シフト記号表（勤務時間帯）'!$C$6:$K$35,9,FALSE))</f>
        <v/>
      </c>
      <c r="AU158" s="421" t="str">
        <f>IF(AU157="","",VLOOKUP(AU157,'[1]シフト記号表（勤務時間帯）'!$C$6:$K$35,9,FALSE))</f>
        <v/>
      </c>
      <c r="AV158" s="422" t="str">
        <f>IF(AV157="","",VLOOKUP(AV157,'[1]シフト記号表（勤務時間帯）'!$C$6:$K$35,9,FALSE))</f>
        <v/>
      </c>
      <c r="AW158" s="422" t="str">
        <f>IF(AW157="","",VLOOKUP(AW157,'[1]シフト記号表（勤務時間帯）'!$C$6:$K$35,9,FALSE))</f>
        <v/>
      </c>
      <c r="AX158" s="688">
        <f>IF($BB$3="４週",SUM(S158:AT158),IF($BB$3="暦月",SUM(S158:AW158),""))</f>
        <v>0</v>
      </c>
      <c r="AY158" s="689"/>
      <c r="AZ158" s="690">
        <f>IF($BB$3="４週",AX158/4,IF($BB$3="暦月",②勤務形態一覧表!AX158/(②勤務形態一覧表!$BB$8/7),""))</f>
        <v>0</v>
      </c>
      <c r="BA158" s="691"/>
      <c r="BB158" s="759"/>
      <c r="BC158" s="720"/>
      <c r="BD158" s="720"/>
      <c r="BE158" s="720"/>
      <c r="BF158" s="721"/>
    </row>
    <row r="159" spans="2:58" ht="20.25" customHeight="1">
      <c r="B159" s="699"/>
      <c r="C159" s="755"/>
      <c r="D159" s="756"/>
      <c r="E159" s="757"/>
      <c r="F159" s="429">
        <f>C157</f>
        <v>0</v>
      </c>
      <c r="G159" s="711"/>
      <c r="H159" s="715"/>
      <c r="I159" s="713"/>
      <c r="J159" s="713"/>
      <c r="K159" s="714"/>
      <c r="L159" s="722"/>
      <c r="M159" s="723"/>
      <c r="N159" s="723"/>
      <c r="O159" s="724"/>
      <c r="P159" s="692" t="s">
        <v>1283</v>
      </c>
      <c r="Q159" s="693"/>
      <c r="R159" s="694"/>
      <c r="S159" s="425" t="str">
        <f>IF(S157="","",VLOOKUP(S157,'[1]シフト記号表（勤務時間帯）'!$C$6:$U$35,19,FALSE))</f>
        <v/>
      </c>
      <c r="T159" s="426" t="str">
        <f>IF(T157="","",VLOOKUP(T157,'[1]シフト記号表（勤務時間帯）'!$C$6:$U$35,19,FALSE))</f>
        <v/>
      </c>
      <c r="U159" s="426" t="str">
        <f>IF(U157="","",VLOOKUP(U157,'[1]シフト記号表（勤務時間帯）'!$C$6:$U$35,19,FALSE))</f>
        <v/>
      </c>
      <c r="V159" s="426" t="str">
        <f>IF(V157="","",VLOOKUP(V157,'[1]シフト記号表（勤務時間帯）'!$C$6:$U$35,19,FALSE))</f>
        <v/>
      </c>
      <c r="W159" s="426" t="str">
        <f>IF(W157="","",VLOOKUP(W157,'[1]シフト記号表（勤務時間帯）'!$C$6:$U$35,19,FALSE))</f>
        <v/>
      </c>
      <c r="X159" s="426" t="str">
        <f>IF(X157="","",VLOOKUP(X157,'[1]シフト記号表（勤務時間帯）'!$C$6:$U$35,19,FALSE))</f>
        <v/>
      </c>
      <c r="Y159" s="427" t="str">
        <f>IF(Y157="","",VLOOKUP(Y157,'[1]シフト記号表（勤務時間帯）'!$C$6:$U$35,19,FALSE))</f>
        <v/>
      </c>
      <c r="Z159" s="425" t="str">
        <f>IF(Z157="","",VLOOKUP(Z157,'[1]シフト記号表（勤務時間帯）'!$C$6:$U$35,19,FALSE))</f>
        <v/>
      </c>
      <c r="AA159" s="426" t="str">
        <f>IF(AA157="","",VLOOKUP(AA157,'[1]シフト記号表（勤務時間帯）'!$C$6:$U$35,19,FALSE))</f>
        <v/>
      </c>
      <c r="AB159" s="426" t="str">
        <f>IF(AB157="","",VLOOKUP(AB157,'[1]シフト記号表（勤務時間帯）'!$C$6:$U$35,19,FALSE))</f>
        <v/>
      </c>
      <c r="AC159" s="426" t="str">
        <f>IF(AC157="","",VLOOKUP(AC157,'[1]シフト記号表（勤務時間帯）'!$C$6:$U$35,19,FALSE))</f>
        <v/>
      </c>
      <c r="AD159" s="426" t="str">
        <f>IF(AD157="","",VLOOKUP(AD157,'[1]シフト記号表（勤務時間帯）'!$C$6:$U$35,19,FALSE))</f>
        <v/>
      </c>
      <c r="AE159" s="426" t="str">
        <f>IF(AE157="","",VLOOKUP(AE157,'[1]シフト記号表（勤務時間帯）'!$C$6:$U$35,19,FALSE))</f>
        <v/>
      </c>
      <c r="AF159" s="427" t="str">
        <f>IF(AF157="","",VLOOKUP(AF157,'[1]シフト記号表（勤務時間帯）'!$C$6:$U$35,19,FALSE))</f>
        <v/>
      </c>
      <c r="AG159" s="425" t="str">
        <f>IF(AG157="","",VLOOKUP(AG157,'[1]シフト記号表（勤務時間帯）'!$C$6:$U$35,19,FALSE))</f>
        <v/>
      </c>
      <c r="AH159" s="426" t="str">
        <f>IF(AH157="","",VLOOKUP(AH157,'[1]シフト記号表（勤務時間帯）'!$C$6:$U$35,19,FALSE))</f>
        <v/>
      </c>
      <c r="AI159" s="426" t="str">
        <f>IF(AI157="","",VLOOKUP(AI157,'[1]シフト記号表（勤務時間帯）'!$C$6:$U$35,19,FALSE))</f>
        <v/>
      </c>
      <c r="AJ159" s="426" t="str">
        <f>IF(AJ157="","",VLOOKUP(AJ157,'[1]シフト記号表（勤務時間帯）'!$C$6:$U$35,19,FALSE))</f>
        <v/>
      </c>
      <c r="AK159" s="426" t="str">
        <f>IF(AK157="","",VLOOKUP(AK157,'[1]シフト記号表（勤務時間帯）'!$C$6:$U$35,19,FALSE))</f>
        <v/>
      </c>
      <c r="AL159" s="426" t="str">
        <f>IF(AL157="","",VLOOKUP(AL157,'[1]シフト記号表（勤務時間帯）'!$C$6:$U$35,19,FALSE))</f>
        <v/>
      </c>
      <c r="AM159" s="427" t="str">
        <f>IF(AM157="","",VLOOKUP(AM157,'[1]シフト記号表（勤務時間帯）'!$C$6:$U$35,19,FALSE))</f>
        <v/>
      </c>
      <c r="AN159" s="425" t="str">
        <f>IF(AN157="","",VLOOKUP(AN157,'[1]シフト記号表（勤務時間帯）'!$C$6:$U$35,19,FALSE))</f>
        <v/>
      </c>
      <c r="AO159" s="426" t="str">
        <f>IF(AO157="","",VLOOKUP(AO157,'[1]シフト記号表（勤務時間帯）'!$C$6:$U$35,19,FALSE))</f>
        <v/>
      </c>
      <c r="AP159" s="426" t="str">
        <f>IF(AP157="","",VLOOKUP(AP157,'[1]シフト記号表（勤務時間帯）'!$C$6:$U$35,19,FALSE))</f>
        <v/>
      </c>
      <c r="AQ159" s="426" t="str">
        <f>IF(AQ157="","",VLOOKUP(AQ157,'[1]シフト記号表（勤務時間帯）'!$C$6:$U$35,19,FALSE))</f>
        <v/>
      </c>
      <c r="AR159" s="426" t="str">
        <f>IF(AR157="","",VLOOKUP(AR157,'[1]シフト記号表（勤務時間帯）'!$C$6:$U$35,19,FALSE))</f>
        <v/>
      </c>
      <c r="AS159" s="426" t="str">
        <f>IF(AS157="","",VLOOKUP(AS157,'[1]シフト記号表（勤務時間帯）'!$C$6:$U$35,19,FALSE))</f>
        <v/>
      </c>
      <c r="AT159" s="427" t="str">
        <f>IF(AT157="","",VLOOKUP(AT157,'[1]シフト記号表（勤務時間帯）'!$C$6:$U$35,19,FALSE))</f>
        <v/>
      </c>
      <c r="AU159" s="425" t="str">
        <f>IF(AU157="","",VLOOKUP(AU157,'[1]シフト記号表（勤務時間帯）'!$C$6:$U$35,19,FALSE))</f>
        <v/>
      </c>
      <c r="AV159" s="426" t="str">
        <f>IF(AV157="","",VLOOKUP(AV157,'[1]シフト記号表（勤務時間帯）'!$C$6:$U$35,19,FALSE))</f>
        <v/>
      </c>
      <c r="AW159" s="426" t="str">
        <f>IF(AW157="","",VLOOKUP(AW157,'[1]シフト記号表（勤務時間帯）'!$C$6:$U$35,19,FALSE))</f>
        <v/>
      </c>
      <c r="AX159" s="695">
        <f>IF($BB$3="４週",SUM(S159:AT159),IF($BB$3="暦月",SUM(S159:AW159),""))</f>
        <v>0</v>
      </c>
      <c r="AY159" s="696"/>
      <c r="AZ159" s="697">
        <f>IF($BB$3="４週",AX159/4,IF($BB$3="暦月",②勤務形態一覧表!AX159/(②勤務形態一覧表!$BB$8/7),""))</f>
        <v>0</v>
      </c>
      <c r="BA159" s="698"/>
      <c r="BB159" s="760"/>
      <c r="BC159" s="723"/>
      <c r="BD159" s="723"/>
      <c r="BE159" s="723"/>
      <c r="BF159" s="724"/>
    </row>
    <row r="160" spans="2:58" ht="20.25" customHeight="1">
      <c r="B160" s="699">
        <f>B157+1</f>
        <v>47</v>
      </c>
      <c r="C160" s="749"/>
      <c r="D160" s="750"/>
      <c r="E160" s="751"/>
      <c r="F160" s="428"/>
      <c r="G160" s="709"/>
      <c r="H160" s="712"/>
      <c r="I160" s="713"/>
      <c r="J160" s="713"/>
      <c r="K160" s="714"/>
      <c r="L160" s="716"/>
      <c r="M160" s="717"/>
      <c r="N160" s="717"/>
      <c r="O160" s="718"/>
      <c r="P160" s="725" t="s">
        <v>1281</v>
      </c>
      <c r="Q160" s="726"/>
      <c r="R160" s="727"/>
      <c r="S160" s="417"/>
      <c r="T160" s="418"/>
      <c r="U160" s="418"/>
      <c r="V160" s="418"/>
      <c r="W160" s="418"/>
      <c r="X160" s="418"/>
      <c r="Y160" s="419"/>
      <c r="Z160" s="417"/>
      <c r="AA160" s="418"/>
      <c r="AB160" s="418"/>
      <c r="AC160" s="418"/>
      <c r="AD160" s="418"/>
      <c r="AE160" s="418"/>
      <c r="AF160" s="419"/>
      <c r="AG160" s="417"/>
      <c r="AH160" s="418"/>
      <c r="AI160" s="418"/>
      <c r="AJ160" s="418"/>
      <c r="AK160" s="418"/>
      <c r="AL160" s="418"/>
      <c r="AM160" s="419"/>
      <c r="AN160" s="417"/>
      <c r="AO160" s="418"/>
      <c r="AP160" s="418"/>
      <c r="AQ160" s="418"/>
      <c r="AR160" s="418"/>
      <c r="AS160" s="418"/>
      <c r="AT160" s="419"/>
      <c r="AU160" s="417"/>
      <c r="AV160" s="418"/>
      <c r="AW160" s="418"/>
      <c r="AX160" s="672"/>
      <c r="AY160" s="673"/>
      <c r="AZ160" s="674"/>
      <c r="BA160" s="675"/>
      <c r="BB160" s="758"/>
      <c r="BC160" s="717"/>
      <c r="BD160" s="717"/>
      <c r="BE160" s="717"/>
      <c r="BF160" s="718"/>
    </row>
    <row r="161" spans="2:58" ht="20.25" customHeight="1">
      <c r="B161" s="699"/>
      <c r="C161" s="752"/>
      <c r="D161" s="753"/>
      <c r="E161" s="754"/>
      <c r="F161" s="420"/>
      <c r="G161" s="710"/>
      <c r="H161" s="715"/>
      <c r="I161" s="713"/>
      <c r="J161" s="713"/>
      <c r="K161" s="714"/>
      <c r="L161" s="719"/>
      <c r="M161" s="720"/>
      <c r="N161" s="720"/>
      <c r="O161" s="721"/>
      <c r="P161" s="685" t="s">
        <v>1282</v>
      </c>
      <c r="Q161" s="686"/>
      <c r="R161" s="687"/>
      <c r="S161" s="421" t="str">
        <f>IF(S160="","",VLOOKUP(S160,'[1]シフト記号表（勤務時間帯）'!$C$6:$K$35,9,FALSE))</f>
        <v/>
      </c>
      <c r="T161" s="422" t="str">
        <f>IF(T160="","",VLOOKUP(T160,'[1]シフト記号表（勤務時間帯）'!$C$6:$K$35,9,FALSE))</f>
        <v/>
      </c>
      <c r="U161" s="422" t="str">
        <f>IF(U160="","",VLOOKUP(U160,'[1]シフト記号表（勤務時間帯）'!$C$6:$K$35,9,FALSE))</f>
        <v/>
      </c>
      <c r="V161" s="422" t="str">
        <f>IF(V160="","",VLOOKUP(V160,'[1]シフト記号表（勤務時間帯）'!$C$6:$K$35,9,FALSE))</f>
        <v/>
      </c>
      <c r="W161" s="422" t="str">
        <f>IF(W160="","",VLOOKUP(W160,'[1]シフト記号表（勤務時間帯）'!$C$6:$K$35,9,FALSE))</f>
        <v/>
      </c>
      <c r="X161" s="422" t="str">
        <f>IF(X160="","",VLOOKUP(X160,'[1]シフト記号表（勤務時間帯）'!$C$6:$K$35,9,FALSE))</f>
        <v/>
      </c>
      <c r="Y161" s="423" t="str">
        <f>IF(Y160="","",VLOOKUP(Y160,'[1]シフト記号表（勤務時間帯）'!$C$6:$K$35,9,FALSE))</f>
        <v/>
      </c>
      <c r="Z161" s="421" t="str">
        <f>IF(Z160="","",VLOOKUP(Z160,'[1]シフト記号表（勤務時間帯）'!$C$6:$K$35,9,FALSE))</f>
        <v/>
      </c>
      <c r="AA161" s="422" t="str">
        <f>IF(AA160="","",VLOOKUP(AA160,'[1]シフト記号表（勤務時間帯）'!$C$6:$K$35,9,FALSE))</f>
        <v/>
      </c>
      <c r="AB161" s="422" t="str">
        <f>IF(AB160="","",VLOOKUP(AB160,'[1]シフト記号表（勤務時間帯）'!$C$6:$K$35,9,FALSE))</f>
        <v/>
      </c>
      <c r="AC161" s="422" t="str">
        <f>IF(AC160="","",VLOOKUP(AC160,'[1]シフト記号表（勤務時間帯）'!$C$6:$K$35,9,FALSE))</f>
        <v/>
      </c>
      <c r="AD161" s="422" t="str">
        <f>IF(AD160="","",VLOOKUP(AD160,'[1]シフト記号表（勤務時間帯）'!$C$6:$K$35,9,FALSE))</f>
        <v/>
      </c>
      <c r="AE161" s="422" t="str">
        <f>IF(AE160="","",VLOOKUP(AE160,'[1]シフト記号表（勤務時間帯）'!$C$6:$K$35,9,FALSE))</f>
        <v/>
      </c>
      <c r="AF161" s="423" t="str">
        <f>IF(AF160="","",VLOOKUP(AF160,'[1]シフト記号表（勤務時間帯）'!$C$6:$K$35,9,FALSE))</f>
        <v/>
      </c>
      <c r="AG161" s="421" t="str">
        <f>IF(AG160="","",VLOOKUP(AG160,'[1]シフト記号表（勤務時間帯）'!$C$6:$K$35,9,FALSE))</f>
        <v/>
      </c>
      <c r="AH161" s="422" t="str">
        <f>IF(AH160="","",VLOOKUP(AH160,'[1]シフト記号表（勤務時間帯）'!$C$6:$K$35,9,FALSE))</f>
        <v/>
      </c>
      <c r="AI161" s="422" t="str">
        <f>IF(AI160="","",VLOOKUP(AI160,'[1]シフト記号表（勤務時間帯）'!$C$6:$K$35,9,FALSE))</f>
        <v/>
      </c>
      <c r="AJ161" s="422" t="str">
        <f>IF(AJ160="","",VLOOKUP(AJ160,'[1]シフト記号表（勤務時間帯）'!$C$6:$K$35,9,FALSE))</f>
        <v/>
      </c>
      <c r="AK161" s="422" t="str">
        <f>IF(AK160="","",VLOOKUP(AK160,'[1]シフト記号表（勤務時間帯）'!$C$6:$K$35,9,FALSE))</f>
        <v/>
      </c>
      <c r="AL161" s="422" t="str">
        <f>IF(AL160="","",VLOOKUP(AL160,'[1]シフト記号表（勤務時間帯）'!$C$6:$K$35,9,FALSE))</f>
        <v/>
      </c>
      <c r="AM161" s="423" t="str">
        <f>IF(AM160="","",VLOOKUP(AM160,'[1]シフト記号表（勤務時間帯）'!$C$6:$K$35,9,FALSE))</f>
        <v/>
      </c>
      <c r="AN161" s="421" t="str">
        <f>IF(AN160="","",VLOOKUP(AN160,'[1]シフト記号表（勤務時間帯）'!$C$6:$K$35,9,FALSE))</f>
        <v/>
      </c>
      <c r="AO161" s="422" t="str">
        <f>IF(AO160="","",VLOOKUP(AO160,'[1]シフト記号表（勤務時間帯）'!$C$6:$K$35,9,FALSE))</f>
        <v/>
      </c>
      <c r="AP161" s="422" t="str">
        <f>IF(AP160="","",VLOOKUP(AP160,'[1]シフト記号表（勤務時間帯）'!$C$6:$K$35,9,FALSE))</f>
        <v/>
      </c>
      <c r="AQ161" s="422" t="str">
        <f>IF(AQ160="","",VLOOKUP(AQ160,'[1]シフト記号表（勤務時間帯）'!$C$6:$K$35,9,FALSE))</f>
        <v/>
      </c>
      <c r="AR161" s="422" t="str">
        <f>IF(AR160="","",VLOOKUP(AR160,'[1]シフト記号表（勤務時間帯）'!$C$6:$K$35,9,FALSE))</f>
        <v/>
      </c>
      <c r="AS161" s="422" t="str">
        <f>IF(AS160="","",VLOOKUP(AS160,'[1]シフト記号表（勤務時間帯）'!$C$6:$K$35,9,FALSE))</f>
        <v/>
      </c>
      <c r="AT161" s="423" t="str">
        <f>IF(AT160="","",VLOOKUP(AT160,'[1]シフト記号表（勤務時間帯）'!$C$6:$K$35,9,FALSE))</f>
        <v/>
      </c>
      <c r="AU161" s="421" t="str">
        <f>IF(AU160="","",VLOOKUP(AU160,'[1]シフト記号表（勤務時間帯）'!$C$6:$K$35,9,FALSE))</f>
        <v/>
      </c>
      <c r="AV161" s="422" t="str">
        <f>IF(AV160="","",VLOOKUP(AV160,'[1]シフト記号表（勤務時間帯）'!$C$6:$K$35,9,FALSE))</f>
        <v/>
      </c>
      <c r="AW161" s="422" t="str">
        <f>IF(AW160="","",VLOOKUP(AW160,'[1]シフト記号表（勤務時間帯）'!$C$6:$K$35,9,FALSE))</f>
        <v/>
      </c>
      <c r="AX161" s="688">
        <f>IF($BB$3="４週",SUM(S161:AT161),IF($BB$3="暦月",SUM(S161:AW161),""))</f>
        <v>0</v>
      </c>
      <c r="AY161" s="689"/>
      <c r="AZ161" s="690">
        <f>IF($BB$3="４週",AX161/4,IF($BB$3="暦月",②勤務形態一覧表!AX161/(②勤務形態一覧表!$BB$8/7),""))</f>
        <v>0</v>
      </c>
      <c r="BA161" s="691"/>
      <c r="BB161" s="759"/>
      <c r="BC161" s="720"/>
      <c r="BD161" s="720"/>
      <c r="BE161" s="720"/>
      <c r="BF161" s="721"/>
    </row>
    <row r="162" spans="2:58" ht="20.25" customHeight="1">
      <c r="B162" s="699"/>
      <c r="C162" s="755"/>
      <c r="D162" s="756"/>
      <c r="E162" s="757"/>
      <c r="F162" s="429">
        <f>C160</f>
        <v>0</v>
      </c>
      <c r="G162" s="711"/>
      <c r="H162" s="715"/>
      <c r="I162" s="713"/>
      <c r="J162" s="713"/>
      <c r="K162" s="714"/>
      <c r="L162" s="722"/>
      <c r="M162" s="723"/>
      <c r="N162" s="723"/>
      <c r="O162" s="724"/>
      <c r="P162" s="692" t="s">
        <v>1283</v>
      </c>
      <c r="Q162" s="693"/>
      <c r="R162" s="694"/>
      <c r="S162" s="425" t="str">
        <f>IF(S160="","",VLOOKUP(S160,'[1]シフト記号表（勤務時間帯）'!$C$6:$U$35,19,FALSE))</f>
        <v/>
      </c>
      <c r="T162" s="426" t="str">
        <f>IF(T160="","",VLOOKUP(T160,'[1]シフト記号表（勤務時間帯）'!$C$6:$U$35,19,FALSE))</f>
        <v/>
      </c>
      <c r="U162" s="426" t="str">
        <f>IF(U160="","",VLOOKUP(U160,'[1]シフト記号表（勤務時間帯）'!$C$6:$U$35,19,FALSE))</f>
        <v/>
      </c>
      <c r="V162" s="426" t="str">
        <f>IF(V160="","",VLOOKUP(V160,'[1]シフト記号表（勤務時間帯）'!$C$6:$U$35,19,FALSE))</f>
        <v/>
      </c>
      <c r="W162" s="426" t="str">
        <f>IF(W160="","",VLOOKUP(W160,'[1]シフト記号表（勤務時間帯）'!$C$6:$U$35,19,FALSE))</f>
        <v/>
      </c>
      <c r="X162" s="426" t="str">
        <f>IF(X160="","",VLOOKUP(X160,'[1]シフト記号表（勤務時間帯）'!$C$6:$U$35,19,FALSE))</f>
        <v/>
      </c>
      <c r="Y162" s="427" t="str">
        <f>IF(Y160="","",VLOOKUP(Y160,'[1]シフト記号表（勤務時間帯）'!$C$6:$U$35,19,FALSE))</f>
        <v/>
      </c>
      <c r="Z162" s="425" t="str">
        <f>IF(Z160="","",VLOOKUP(Z160,'[1]シフト記号表（勤務時間帯）'!$C$6:$U$35,19,FALSE))</f>
        <v/>
      </c>
      <c r="AA162" s="426" t="str">
        <f>IF(AA160="","",VLOOKUP(AA160,'[1]シフト記号表（勤務時間帯）'!$C$6:$U$35,19,FALSE))</f>
        <v/>
      </c>
      <c r="AB162" s="426" t="str">
        <f>IF(AB160="","",VLOOKUP(AB160,'[1]シフト記号表（勤務時間帯）'!$C$6:$U$35,19,FALSE))</f>
        <v/>
      </c>
      <c r="AC162" s="426" t="str">
        <f>IF(AC160="","",VLOOKUP(AC160,'[1]シフト記号表（勤務時間帯）'!$C$6:$U$35,19,FALSE))</f>
        <v/>
      </c>
      <c r="AD162" s="426" t="str">
        <f>IF(AD160="","",VLOOKUP(AD160,'[1]シフト記号表（勤務時間帯）'!$C$6:$U$35,19,FALSE))</f>
        <v/>
      </c>
      <c r="AE162" s="426" t="str">
        <f>IF(AE160="","",VLOOKUP(AE160,'[1]シフト記号表（勤務時間帯）'!$C$6:$U$35,19,FALSE))</f>
        <v/>
      </c>
      <c r="AF162" s="427" t="str">
        <f>IF(AF160="","",VLOOKUP(AF160,'[1]シフト記号表（勤務時間帯）'!$C$6:$U$35,19,FALSE))</f>
        <v/>
      </c>
      <c r="AG162" s="425" t="str">
        <f>IF(AG160="","",VLOOKUP(AG160,'[1]シフト記号表（勤務時間帯）'!$C$6:$U$35,19,FALSE))</f>
        <v/>
      </c>
      <c r="AH162" s="426" t="str">
        <f>IF(AH160="","",VLOOKUP(AH160,'[1]シフト記号表（勤務時間帯）'!$C$6:$U$35,19,FALSE))</f>
        <v/>
      </c>
      <c r="AI162" s="426" t="str">
        <f>IF(AI160="","",VLOOKUP(AI160,'[1]シフト記号表（勤務時間帯）'!$C$6:$U$35,19,FALSE))</f>
        <v/>
      </c>
      <c r="AJ162" s="426" t="str">
        <f>IF(AJ160="","",VLOOKUP(AJ160,'[1]シフト記号表（勤務時間帯）'!$C$6:$U$35,19,FALSE))</f>
        <v/>
      </c>
      <c r="AK162" s="426" t="str">
        <f>IF(AK160="","",VLOOKUP(AK160,'[1]シフト記号表（勤務時間帯）'!$C$6:$U$35,19,FALSE))</f>
        <v/>
      </c>
      <c r="AL162" s="426" t="str">
        <f>IF(AL160="","",VLOOKUP(AL160,'[1]シフト記号表（勤務時間帯）'!$C$6:$U$35,19,FALSE))</f>
        <v/>
      </c>
      <c r="AM162" s="427" t="str">
        <f>IF(AM160="","",VLOOKUP(AM160,'[1]シフト記号表（勤務時間帯）'!$C$6:$U$35,19,FALSE))</f>
        <v/>
      </c>
      <c r="AN162" s="425" t="str">
        <f>IF(AN160="","",VLOOKUP(AN160,'[1]シフト記号表（勤務時間帯）'!$C$6:$U$35,19,FALSE))</f>
        <v/>
      </c>
      <c r="AO162" s="426" t="str">
        <f>IF(AO160="","",VLOOKUP(AO160,'[1]シフト記号表（勤務時間帯）'!$C$6:$U$35,19,FALSE))</f>
        <v/>
      </c>
      <c r="AP162" s="426" t="str">
        <f>IF(AP160="","",VLOOKUP(AP160,'[1]シフト記号表（勤務時間帯）'!$C$6:$U$35,19,FALSE))</f>
        <v/>
      </c>
      <c r="AQ162" s="426" t="str">
        <f>IF(AQ160="","",VLOOKUP(AQ160,'[1]シフト記号表（勤務時間帯）'!$C$6:$U$35,19,FALSE))</f>
        <v/>
      </c>
      <c r="AR162" s="426" t="str">
        <f>IF(AR160="","",VLOOKUP(AR160,'[1]シフト記号表（勤務時間帯）'!$C$6:$U$35,19,FALSE))</f>
        <v/>
      </c>
      <c r="AS162" s="426" t="str">
        <f>IF(AS160="","",VLOOKUP(AS160,'[1]シフト記号表（勤務時間帯）'!$C$6:$U$35,19,FALSE))</f>
        <v/>
      </c>
      <c r="AT162" s="427" t="str">
        <f>IF(AT160="","",VLOOKUP(AT160,'[1]シフト記号表（勤務時間帯）'!$C$6:$U$35,19,FALSE))</f>
        <v/>
      </c>
      <c r="AU162" s="425" t="str">
        <f>IF(AU160="","",VLOOKUP(AU160,'[1]シフト記号表（勤務時間帯）'!$C$6:$U$35,19,FALSE))</f>
        <v/>
      </c>
      <c r="AV162" s="426" t="str">
        <f>IF(AV160="","",VLOOKUP(AV160,'[1]シフト記号表（勤務時間帯）'!$C$6:$U$35,19,FALSE))</f>
        <v/>
      </c>
      <c r="AW162" s="426" t="str">
        <f>IF(AW160="","",VLOOKUP(AW160,'[1]シフト記号表（勤務時間帯）'!$C$6:$U$35,19,FALSE))</f>
        <v/>
      </c>
      <c r="AX162" s="695">
        <f>IF($BB$3="４週",SUM(S162:AT162),IF($BB$3="暦月",SUM(S162:AW162),""))</f>
        <v>0</v>
      </c>
      <c r="AY162" s="696"/>
      <c r="AZ162" s="697">
        <f>IF($BB$3="４週",AX162/4,IF($BB$3="暦月",②勤務形態一覧表!AX162/(②勤務形態一覧表!$BB$8/7),""))</f>
        <v>0</v>
      </c>
      <c r="BA162" s="698"/>
      <c r="BB162" s="760"/>
      <c r="BC162" s="723"/>
      <c r="BD162" s="723"/>
      <c r="BE162" s="723"/>
      <c r="BF162" s="724"/>
    </row>
    <row r="163" spans="2:58" ht="20.25" customHeight="1">
      <c r="B163" s="699">
        <f>B160+1</f>
        <v>48</v>
      </c>
      <c r="C163" s="749"/>
      <c r="D163" s="750"/>
      <c r="E163" s="751"/>
      <c r="F163" s="428"/>
      <c r="G163" s="709"/>
      <c r="H163" s="712"/>
      <c r="I163" s="713"/>
      <c r="J163" s="713"/>
      <c r="K163" s="714"/>
      <c r="L163" s="716"/>
      <c r="M163" s="717"/>
      <c r="N163" s="717"/>
      <c r="O163" s="718"/>
      <c r="P163" s="725" t="s">
        <v>1281</v>
      </c>
      <c r="Q163" s="726"/>
      <c r="R163" s="727"/>
      <c r="S163" s="417"/>
      <c r="T163" s="418"/>
      <c r="U163" s="418"/>
      <c r="V163" s="418"/>
      <c r="W163" s="418"/>
      <c r="X163" s="418"/>
      <c r="Y163" s="419"/>
      <c r="Z163" s="417"/>
      <c r="AA163" s="418"/>
      <c r="AB163" s="418"/>
      <c r="AC163" s="418"/>
      <c r="AD163" s="418"/>
      <c r="AE163" s="418"/>
      <c r="AF163" s="419"/>
      <c r="AG163" s="417"/>
      <c r="AH163" s="418"/>
      <c r="AI163" s="418"/>
      <c r="AJ163" s="418"/>
      <c r="AK163" s="418"/>
      <c r="AL163" s="418"/>
      <c r="AM163" s="419"/>
      <c r="AN163" s="417"/>
      <c r="AO163" s="418"/>
      <c r="AP163" s="418"/>
      <c r="AQ163" s="418"/>
      <c r="AR163" s="418"/>
      <c r="AS163" s="418"/>
      <c r="AT163" s="419"/>
      <c r="AU163" s="417"/>
      <c r="AV163" s="418"/>
      <c r="AW163" s="418"/>
      <c r="AX163" s="672"/>
      <c r="AY163" s="673"/>
      <c r="AZ163" s="674"/>
      <c r="BA163" s="675"/>
      <c r="BB163" s="758"/>
      <c r="BC163" s="717"/>
      <c r="BD163" s="717"/>
      <c r="BE163" s="717"/>
      <c r="BF163" s="718"/>
    </row>
    <row r="164" spans="2:58" ht="20.25" customHeight="1">
      <c r="B164" s="699"/>
      <c r="C164" s="752"/>
      <c r="D164" s="753"/>
      <c r="E164" s="754"/>
      <c r="F164" s="420"/>
      <c r="G164" s="710"/>
      <c r="H164" s="715"/>
      <c r="I164" s="713"/>
      <c r="J164" s="713"/>
      <c r="K164" s="714"/>
      <c r="L164" s="719"/>
      <c r="M164" s="720"/>
      <c r="N164" s="720"/>
      <c r="O164" s="721"/>
      <c r="P164" s="685" t="s">
        <v>1282</v>
      </c>
      <c r="Q164" s="686"/>
      <c r="R164" s="687"/>
      <c r="S164" s="421" t="str">
        <f>IF(S163="","",VLOOKUP(S163,'[1]シフト記号表（勤務時間帯）'!$C$6:$K$35,9,FALSE))</f>
        <v/>
      </c>
      <c r="T164" s="422" t="str">
        <f>IF(T163="","",VLOOKUP(T163,'[1]シフト記号表（勤務時間帯）'!$C$6:$K$35,9,FALSE))</f>
        <v/>
      </c>
      <c r="U164" s="422" t="str">
        <f>IF(U163="","",VLOOKUP(U163,'[1]シフト記号表（勤務時間帯）'!$C$6:$K$35,9,FALSE))</f>
        <v/>
      </c>
      <c r="V164" s="422" t="str">
        <f>IF(V163="","",VLOOKUP(V163,'[1]シフト記号表（勤務時間帯）'!$C$6:$K$35,9,FALSE))</f>
        <v/>
      </c>
      <c r="W164" s="422" t="str">
        <f>IF(W163="","",VLOOKUP(W163,'[1]シフト記号表（勤務時間帯）'!$C$6:$K$35,9,FALSE))</f>
        <v/>
      </c>
      <c r="X164" s="422" t="str">
        <f>IF(X163="","",VLOOKUP(X163,'[1]シフト記号表（勤務時間帯）'!$C$6:$K$35,9,FALSE))</f>
        <v/>
      </c>
      <c r="Y164" s="423" t="str">
        <f>IF(Y163="","",VLOOKUP(Y163,'[1]シフト記号表（勤務時間帯）'!$C$6:$K$35,9,FALSE))</f>
        <v/>
      </c>
      <c r="Z164" s="421" t="str">
        <f>IF(Z163="","",VLOOKUP(Z163,'[1]シフト記号表（勤務時間帯）'!$C$6:$K$35,9,FALSE))</f>
        <v/>
      </c>
      <c r="AA164" s="422" t="str">
        <f>IF(AA163="","",VLOOKUP(AA163,'[1]シフト記号表（勤務時間帯）'!$C$6:$K$35,9,FALSE))</f>
        <v/>
      </c>
      <c r="AB164" s="422" t="str">
        <f>IF(AB163="","",VLOOKUP(AB163,'[1]シフト記号表（勤務時間帯）'!$C$6:$K$35,9,FALSE))</f>
        <v/>
      </c>
      <c r="AC164" s="422" t="str">
        <f>IF(AC163="","",VLOOKUP(AC163,'[1]シフト記号表（勤務時間帯）'!$C$6:$K$35,9,FALSE))</f>
        <v/>
      </c>
      <c r="AD164" s="422" t="str">
        <f>IF(AD163="","",VLOOKUP(AD163,'[1]シフト記号表（勤務時間帯）'!$C$6:$K$35,9,FALSE))</f>
        <v/>
      </c>
      <c r="AE164" s="422" t="str">
        <f>IF(AE163="","",VLOOKUP(AE163,'[1]シフト記号表（勤務時間帯）'!$C$6:$K$35,9,FALSE))</f>
        <v/>
      </c>
      <c r="AF164" s="423" t="str">
        <f>IF(AF163="","",VLOOKUP(AF163,'[1]シフト記号表（勤務時間帯）'!$C$6:$K$35,9,FALSE))</f>
        <v/>
      </c>
      <c r="AG164" s="421" t="str">
        <f>IF(AG163="","",VLOOKUP(AG163,'[1]シフト記号表（勤務時間帯）'!$C$6:$K$35,9,FALSE))</f>
        <v/>
      </c>
      <c r="AH164" s="422" t="str">
        <f>IF(AH163="","",VLOOKUP(AH163,'[1]シフト記号表（勤務時間帯）'!$C$6:$K$35,9,FALSE))</f>
        <v/>
      </c>
      <c r="AI164" s="422" t="str">
        <f>IF(AI163="","",VLOOKUP(AI163,'[1]シフト記号表（勤務時間帯）'!$C$6:$K$35,9,FALSE))</f>
        <v/>
      </c>
      <c r="AJ164" s="422" t="str">
        <f>IF(AJ163="","",VLOOKUP(AJ163,'[1]シフト記号表（勤務時間帯）'!$C$6:$K$35,9,FALSE))</f>
        <v/>
      </c>
      <c r="AK164" s="422" t="str">
        <f>IF(AK163="","",VLOOKUP(AK163,'[1]シフト記号表（勤務時間帯）'!$C$6:$K$35,9,FALSE))</f>
        <v/>
      </c>
      <c r="AL164" s="422" t="str">
        <f>IF(AL163="","",VLOOKUP(AL163,'[1]シフト記号表（勤務時間帯）'!$C$6:$K$35,9,FALSE))</f>
        <v/>
      </c>
      <c r="AM164" s="423" t="str">
        <f>IF(AM163="","",VLOOKUP(AM163,'[1]シフト記号表（勤務時間帯）'!$C$6:$K$35,9,FALSE))</f>
        <v/>
      </c>
      <c r="AN164" s="421" t="str">
        <f>IF(AN163="","",VLOOKUP(AN163,'[1]シフト記号表（勤務時間帯）'!$C$6:$K$35,9,FALSE))</f>
        <v/>
      </c>
      <c r="AO164" s="422" t="str">
        <f>IF(AO163="","",VLOOKUP(AO163,'[1]シフト記号表（勤務時間帯）'!$C$6:$K$35,9,FALSE))</f>
        <v/>
      </c>
      <c r="AP164" s="422" t="str">
        <f>IF(AP163="","",VLOOKUP(AP163,'[1]シフト記号表（勤務時間帯）'!$C$6:$K$35,9,FALSE))</f>
        <v/>
      </c>
      <c r="AQ164" s="422" t="str">
        <f>IF(AQ163="","",VLOOKUP(AQ163,'[1]シフト記号表（勤務時間帯）'!$C$6:$K$35,9,FALSE))</f>
        <v/>
      </c>
      <c r="AR164" s="422" t="str">
        <f>IF(AR163="","",VLOOKUP(AR163,'[1]シフト記号表（勤務時間帯）'!$C$6:$K$35,9,FALSE))</f>
        <v/>
      </c>
      <c r="AS164" s="422" t="str">
        <f>IF(AS163="","",VLOOKUP(AS163,'[1]シフト記号表（勤務時間帯）'!$C$6:$K$35,9,FALSE))</f>
        <v/>
      </c>
      <c r="AT164" s="423" t="str">
        <f>IF(AT163="","",VLOOKUP(AT163,'[1]シフト記号表（勤務時間帯）'!$C$6:$K$35,9,FALSE))</f>
        <v/>
      </c>
      <c r="AU164" s="421" t="str">
        <f>IF(AU163="","",VLOOKUP(AU163,'[1]シフト記号表（勤務時間帯）'!$C$6:$K$35,9,FALSE))</f>
        <v/>
      </c>
      <c r="AV164" s="422" t="str">
        <f>IF(AV163="","",VLOOKUP(AV163,'[1]シフト記号表（勤務時間帯）'!$C$6:$K$35,9,FALSE))</f>
        <v/>
      </c>
      <c r="AW164" s="422" t="str">
        <f>IF(AW163="","",VLOOKUP(AW163,'[1]シフト記号表（勤務時間帯）'!$C$6:$K$35,9,FALSE))</f>
        <v/>
      </c>
      <c r="AX164" s="688">
        <f>IF($BB$3="４週",SUM(S164:AT164),IF($BB$3="暦月",SUM(S164:AW164),""))</f>
        <v>0</v>
      </c>
      <c r="AY164" s="689"/>
      <c r="AZ164" s="690">
        <f>IF($BB$3="４週",AX164/4,IF($BB$3="暦月",②勤務形態一覧表!AX164/(②勤務形態一覧表!$BB$8/7),""))</f>
        <v>0</v>
      </c>
      <c r="BA164" s="691"/>
      <c r="BB164" s="759"/>
      <c r="BC164" s="720"/>
      <c r="BD164" s="720"/>
      <c r="BE164" s="720"/>
      <c r="BF164" s="721"/>
    </row>
    <row r="165" spans="2:58" ht="20.25" customHeight="1">
      <c r="B165" s="699"/>
      <c r="C165" s="755"/>
      <c r="D165" s="756"/>
      <c r="E165" s="757"/>
      <c r="F165" s="429">
        <f>C163</f>
        <v>0</v>
      </c>
      <c r="G165" s="711"/>
      <c r="H165" s="715"/>
      <c r="I165" s="713"/>
      <c r="J165" s="713"/>
      <c r="K165" s="714"/>
      <c r="L165" s="722"/>
      <c r="M165" s="723"/>
      <c r="N165" s="723"/>
      <c r="O165" s="724"/>
      <c r="P165" s="692" t="s">
        <v>1283</v>
      </c>
      <c r="Q165" s="693"/>
      <c r="R165" s="694"/>
      <c r="S165" s="425" t="str">
        <f>IF(S163="","",VLOOKUP(S163,'[1]シフト記号表（勤務時間帯）'!$C$6:$U$35,19,FALSE))</f>
        <v/>
      </c>
      <c r="T165" s="426" t="str">
        <f>IF(T163="","",VLOOKUP(T163,'[1]シフト記号表（勤務時間帯）'!$C$6:$U$35,19,FALSE))</f>
        <v/>
      </c>
      <c r="U165" s="426" t="str">
        <f>IF(U163="","",VLOOKUP(U163,'[1]シフト記号表（勤務時間帯）'!$C$6:$U$35,19,FALSE))</f>
        <v/>
      </c>
      <c r="V165" s="426" t="str">
        <f>IF(V163="","",VLOOKUP(V163,'[1]シフト記号表（勤務時間帯）'!$C$6:$U$35,19,FALSE))</f>
        <v/>
      </c>
      <c r="W165" s="426" t="str">
        <f>IF(W163="","",VLOOKUP(W163,'[1]シフト記号表（勤務時間帯）'!$C$6:$U$35,19,FALSE))</f>
        <v/>
      </c>
      <c r="X165" s="426" t="str">
        <f>IF(X163="","",VLOOKUP(X163,'[1]シフト記号表（勤務時間帯）'!$C$6:$U$35,19,FALSE))</f>
        <v/>
      </c>
      <c r="Y165" s="427" t="str">
        <f>IF(Y163="","",VLOOKUP(Y163,'[1]シフト記号表（勤務時間帯）'!$C$6:$U$35,19,FALSE))</f>
        <v/>
      </c>
      <c r="Z165" s="425" t="str">
        <f>IF(Z163="","",VLOOKUP(Z163,'[1]シフト記号表（勤務時間帯）'!$C$6:$U$35,19,FALSE))</f>
        <v/>
      </c>
      <c r="AA165" s="426" t="str">
        <f>IF(AA163="","",VLOOKUP(AA163,'[1]シフト記号表（勤務時間帯）'!$C$6:$U$35,19,FALSE))</f>
        <v/>
      </c>
      <c r="AB165" s="426" t="str">
        <f>IF(AB163="","",VLOOKUP(AB163,'[1]シフト記号表（勤務時間帯）'!$C$6:$U$35,19,FALSE))</f>
        <v/>
      </c>
      <c r="AC165" s="426" t="str">
        <f>IF(AC163="","",VLOOKUP(AC163,'[1]シフト記号表（勤務時間帯）'!$C$6:$U$35,19,FALSE))</f>
        <v/>
      </c>
      <c r="AD165" s="426" t="str">
        <f>IF(AD163="","",VLOOKUP(AD163,'[1]シフト記号表（勤務時間帯）'!$C$6:$U$35,19,FALSE))</f>
        <v/>
      </c>
      <c r="AE165" s="426" t="str">
        <f>IF(AE163="","",VLOOKUP(AE163,'[1]シフト記号表（勤務時間帯）'!$C$6:$U$35,19,FALSE))</f>
        <v/>
      </c>
      <c r="AF165" s="427" t="str">
        <f>IF(AF163="","",VLOOKUP(AF163,'[1]シフト記号表（勤務時間帯）'!$C$6:$U$35,19,FALSE))</f>
        <v/>
      </c>
      <c r="AG165" s="425" t="str">
        <f>IF(AG163="","",VLOOKUP(AG163,'[1]シフト記号表（勤務時間帯）'!$C$6:$U$35,19,FALSE))</f>
        <v/>
      </c>
      <c r="AH165" s="426" t="str">
        <f>IF(AH163="","",VLOOKUP(AH163,'[1]シフト記号表（勤務時間帯）'!$C$6:$U$35,19,FALSE))</f>
        <v/>
      </c>
      <c r="AI165" s="426" t="str">
        <f>IF(AI163="","",VLOOKUP(AI163,'[1]シフト記号表（勤務時間帯）'!$C$6:$U$35,19,FALSE))</f>
        <v/>
      </c>
      <c r="AJ165" s="426" t="str">
        <f>IF(AJ163="","",VLOOKUP(AJ163,'[1]シフト記号表（勤務時間帯）'!$C$6:$U$35,19,FALSE))</f>
        <v/>
      </c>
      <c r="AK165" s="426" t="str">
        <f>IF(AK163="","",VLOOKUP(AK163,'[1]シフト記号表（勤務時間帯）'!$C$6:$U$35,19,FALSE))</f>
        <v/>
      </c>
      <c r="AL165" s="426" t="str">
        <f>IF(AL163="","",VLOOKUP(AL163,'[1]シフト記号表（勤務時間帯）'!$C$6:$U$35,19,FALSE))</f>
        <v/>
      </c>
      <c r="AM165" s="427" t="str">
        <f>IF(AM163="","",VLOOKUP(AM163,'[1]シフト記号表（勤務時間帯）'!$C$6:$U$35,19,FALSE))</f>
        <v/>
      </c>
      <c r="AN165" s="425" t="str">
        <f>IF(AN163="","",VLOOKUP(AN163,'[1]シフト記号表（勤務時間帯）'!$C$6:$U$35,19,FALSE))</f>
        <v/>
      </c>
      <c r="AO165" s="426" t="str">
        <f>IF(AO163="","",VLOOKUP(AO163,'[1]シフト記号表（勤務時間帯）'!$C$6:$U$35,19,FALSE))</f>
        <v/>
      </c>
      <c r="AP165" s="426" t="str">
        <f>IF(AP163="","",VLOOKUP(AP163,'[1]シフト記号表（勤務時間帯）'!$C$6:$U$35,19,FALSE))</f>
        <v/>
      </c>
      <c r="AQ165" s="426" t="str">
        <f>IF(AQ163="","",VLOOKUP(AQ163,'[1]シフト記号表（勤務時間帯）'!$C$6:$U$35,19,FALSE))</f>
        <v/>
      </c>
      <c r="AR165" s="426" t="str">
        <f>IF(AR163="","",VLOOKUP(AR163,'[1]シフト記号表（勤務時間帯）'!$C$6:$U$35,19,FALSE))</f>
        <v/>
      </c>
      <c r="AS165" s="426" t="str">
        <f>IF(AS163="","",VLOOKUP(AS163,'[1]シフト記号表（勤務時間帯）'!$C$6:$U$35,19,FALSE))</f>
        <v/>
      </c>
      <c r="AT165" s="427" t="str">
        <f>IF(AT163="","",VLOOKUP(AT163,'[1]シフト記号表（勤務時間帯）'!$C$6:$U$35,19,FALSE))</f>
        <v/>
      </c>
      <c r="AU165" s="425" t="str">
        <f>IF(AU163="","",VLOOKUP(AU163,'[1]シフト記号表（勤務時間帯）'!$C$6:$U$35,19,FALSE))</f>
        <v/>
      </c>
      <c r="AV165" s="426" t="str">
        <f>IF(AV163="","",VLOOKUP(AV163,'[1]シフト記号表（勤務時間帯）'!$C$6:$U$35,19,FALSE))</f>
        <v/>
      </c>
      <c r="AW165" s="426" t="str">
        <f>IF(AW163="","",VLOOKUP(AW163,'[1]シフト記号表（勤務時間帯）'!$C$6:$U$35,19,FALSE))</f>
        <v/>
      </c>
      <c r="AX165" s="695">
        <f>IF($BB$3="４週",SUM(S165:AT165),IF($BB$3="暦月",SUM(S165:AW165),""))</f>
        <v>0</v>
      </c>
      <c r="AY165" s="696"/>
      <c r="AZ165" s="697">
        <f>IF($BB$3="４週",AX165/4,IF($BB$3="暦月",②勤務形態一覧表!AX165/(②勤務形態一覧表!$BB$8/7),""))</f>
        <v>0</v>
      </c>
      <c r="BA165" s="698"/>
      <c r="BB165" s="760"/>
      <c r="BC165" s="723"/>
      <c r="BD165" s="723"/>
      <c r="BE165" s="723"/>
      <c r="BF165" s="724"/>
    </row>
    <row r="166" spans="2:58" ht="20.25" customHeight="1">
      <c r="B166" s="699">
        <f>B163+1</f>
        <v>49</v>
      </c>
      <c r="C166" s="749"/>
      <c r="D166" s="750"/>
      <c r="E166" s="751"/>
      <c r="F166" s="428"/>
      <c r="G166" s="709"/>
      <c r="H166" s="712"/>
      <c r="I166" s="713"/>
      <c r="J166" s="713"/>
      <c r="K166" s="714"/>
      <c r="L166" s="716"/>
      <c r="M166" s="717"/>
      <c r="N166" s="717"/>
      <c r="O166" s="718"/>
      <c r="P166" s="725" t="s">
        <v>1281</v>
      </c>
      <c r="Q166" s="726"/>
      <c r="R166" s="727"/>
      <c r="S166" s="417"/>
      <c r="T166" s="418"/>
      <c r="U166" s="418"/>
      <c r="V166" s="418"/>
      <c r="W166" s="418"/>
      <c r="X166" s="418"/>
      <c r="Y166" s="419"/>
      <c r="Z166" s="417"/>
      <c r="AA166" s="418"/>
      <c r="AB166" s="418"/>
      <c r="AC166" s="418"/>
      <c r="AD166" s="418"/>
      <c r="AE166" s="418"/>
      <c r="AF166" s="419"/>
      <c r="AG166" s="417"/>
      <c r="AH166" s="418"/>
      <c r="AI166" s="418"/>
      <c r="AJ166" s="418"/>
      <c r="AK166" s="418"/>
      <c r="AL166" s="418"/>
      <c r="AM166" s="419"/>
      <c r="AN166" s="417"/>
      <c r="AO166" s="418"/>
      <c r="AP166" s="418"/>
      <c r="AQ166" s="418"/>
      <c r="AR166" s="418"/>
      <c r="AS166" s="418"/>
      <c r="AT166" s="419"/>
      <c r="AU166" s="417"/>
      <c r="AV166" s="418"/>
      <c r="AW166" s="418"/>
      <c r="AX166" s="672"/>
      <c r="AY166" s="673"/>
      <c r="AZ166" s="674"/>
      <c r="BA166" s="675"/>
      <c r="BB166" s="758"/>
      <c r="BC166" s="717"/>
      <c r="BD166" s="717"/>
      <c r="BE166" s="717"/>
      <c r="BF166" s="718"/>
    </row>
    <row r="167" spans="2:58" ht="20.25" customHeight="1">
      <c r="B167" s="699"/>
      <c r="C167" s="752"/>
      <c r="D167" s="753"/>
      <c r="E167" s="754"/>
      <c r="F167" s="420"/>
      <c r="G167" s="710"/>
      <c r="H167" s="715"/>
      <c r="I167" s="713"/>
      <c r="J167" s="713"/>
      <c r="K167" s="714"/>
      <c r="L167" s="719"/>
      <c r="M167" s="720"/>
      <c r="N167" s="720"/>
      <c r="O167" s="721"/>
      <c r="P167" s="685" t="s">
        <v>1282</v>
      </c>
      <c r="Q167" s="686"/>
      <c r="R167" s="687"/>
      <c r="S167" s="421" t="str">
        <f>IF(S166="","",VLOOKUP(S166,'[1]シフト記号表（勤務時間帯）'!$C$6:$K$35,9,FALSE))</f>
        <v/>
      </c>
      <c r="T167" s="422" t="str">
        <f>IF(T166="","",VLOOKUP(T166,'[1]シフト記号表（勤務時間帯）'!$C$6:$K$35,9,FALSE))</f>
        <v/>
      </c>
      <c r="U167" s="422" t="str">
        <f>IF(U166="","",VLOOKUP(U166,'[1]シフト記号表（勤務時間帯）'!$C$6:$K$35,9,FALSE))</f>
        <v/>
      </c>
      <c r="V167" s="422" t="str">
        <f>IF(V166="","",VLOOKUP(V166,'[1]シフト記号表（勤務時間帯）'!$C$6:$K$35,9,FALSE))</f>
        <v/>
      </c>
      <c r="W167" s="422" t="str">
        <f>IF(W166="","",VLOOKUP(W166,'[1]シフト記号表（勤務時間帯）'!$C$6:$K$35,9,FALSE))</f>
        <v/>
      </c>
      <c r="X167" s="422" t="str">
        <f>IF(X166="","",VLOOKUP(X166,'[1]シフト記号表（勤務時間帯）'!$C$6:$K$35,9,FALSE))</f>
        <v/>
      </c>
      <c r="Y167" s="423" t="str">
        <f>IF(Y166="","",VLOOKUP(Y166,'[1]シフト記号表（勤務時間帯）'!$C$6:$K$35,9,FALSE))</f>
        <v/>
      </c>
      <c r="Z167" s="421" t="str">
        <f>IF(Z166="","",VLOOKUP(Z166,'[1]シフト記号表（勤務時間帯）'!$C$6:$K$35,9,FALSE))</f>
        <v/>
      </c>
      <c r="AA167" s="422" t="str">
        <f>IF(AA166="","",VLOOKUP(AA166,'[1]シフト記号表（勤務時間帯）'!$C$6:$K$35,9,FALSE))</f>
        <v/>
      </c>
      <c r="AB167" s="422" t="str">
        <f>IF(AB166="","",VLOOKUP(AB166,'[1]シフト記号表（勤務時間帯）'!$C$6:$K$35,9,FALSE))</f>
        <v/>
      </c>
      <c r="AC167" s="422" t="str">
        <f>IF(AC166="","",VLOOKUP(AC166,'[1]シフト記号表（勤務時間帯）'!$C$6:$K$35,9,FALSE))</f>
        <v/>
      </c>
      <c r="AD167" s="422" t="str">
        <f>IF(AD166="","",VLOOKUP(AD166,'[1]シフト記号表（勤務時間帯）'!$C$6:$K$35,9,FALSE))</f>
        <v/>
      </c>
      <c r="AE167" s="422" t="str">
        <f>IF(AE166="","",VLOOKUP(AE166,'[1]シフト記号表（勤務時間帯）'!$C$6:$K$35,9,FALSE))</f>
        <v/>
      </c>
      <c r="AF167" s="423" t="str">
        <f>IF(AF166="","",VLOOKUP(AF166,'[1]シフト記号表（勤務時間帯）'!$C$6:$K$35,9,FALSE))</f>
        <v/>
      </c>
      <c r="AG167" s="421" t="str">
        <f>IF(AG166="","",VLOOKUP(AG166,'[1]シフト記号表（勤務時間帯）'!$C$6:$K$35,9,FALSE))</f>
        <v/>
      </c>
      <c r="AH167" s="422" t="str">
        <f>IF(AH166="","",VLOOKUP(AH166,'[1]シフト記号表（勤務時間帯）'!$C$6:$K$35,9,FALSE))</f>
        <v/>
      </c>
      <c r="AI167" s="422" t="str">
        <f>IF(AI166="","",VLOOKUP(AI166,'[1]シフト記号表（勤務時間帯）'!$C$6:$K$35,9,FALSE))</f>
        <v/>
      </c>
      <c r="AJ167" s="422" t="str">
        <f>IF(AJ166="","",VLOOKUP(AJ166,'[1]シフト記号表（勤務時間帯）'!$C$6:$K$35,9,FALSE))</f>
        <v/>
      </c>
      <c r="AK167" s="422" t="str">
        <f>IF(AK166="","",VLOOKUP(AK166,'[1]シフト記号表（勤務時間帯）'!$C$6:$K$35,9,FALSE))</f>
        <v/>
      </c>
      <c r="AL167" s="422" t="str">
        <f>IF(AL166="","",VLOOKUP(AL166,'[1]シフト記号表（勤務時間帯）'!$C$6:$K$35,9,FALSE))</f>
        <v/>
      </c>
      <c r="AM167" s="423" t="str">
        <f>IF(AM166="","",VLOOKUP(AM166,'[1]シフト記号表（勤務時間帯）'!$C$6:$K$35,9,FALSE))</f>
        <v/>
      </c>
      <c r="AN167" s="421" t="str">
        <f>IF(AN166="","",VLOOKUP(AN166,'[1]シフト記号表（勤務時間帯）'!$C$6:$K$35,9,FALSE))</f>
        <v/>
      </c>
      <c r="AO167" s="422" t="str">
        <f>IF(AO166="","",VLOOKUP(AO166,'[1]シフト記号表（勤務時間帯）'!$C$6:$K$35,9,FALSE))</f>
        <v/>
      </c>
      <c r="AP167" s="422" t="str">
        <f>IF(AP166="","",VLOOKUP(AP166,'[1]シフト記号表（勤務時間帯）'!$C$6:$K$35,9,FALSE))</f>
        <v/>
      </c>
      <c r="AQ167" s="422" t="str">
        <f>IF(AQ166="","",VLOOKUP(AQ166,'[1]シフト記号表（勤務時間帯）'!$C$6:$K$35,9,FALSE))</f>
        <v/>
      </c>
      <c r="AR167" s="422" t="str">
        <f>IF(AR166="","",VLOOKUP(AR166,'[1]シフト記号表（勤務時間帯）'!$C$6:$K$35,9,FALSE))</f>
        <v/>
      </c>
      <c r="AS167" s="422" t="str">
        <f>IF(AS166="","",VLOOKUP(AS166,'[1]シフト記号表（勤務時間帯）'!$C$6:$K$35,9,FALSE))</f>
        <v/>
      </c>
      <c r="AT167" s="423" t="str">
        <f>IF(AT166="","",VLOOKUP(AT166,'[1]シフト記号表（勤務時間帯）'!$C$6:$K$35,9,FALSE))</f>
        <v/>
      </c>
      <c r="AU167" s="421" t="str">
        <f>IF(AU166="","",VLOOKUP(AU166,'[1]シフト記号表（勤務時間帯）'!$C$6:$K$35,9,FALSE))</f>
        <v/>
      </c>
      <c r="AV167" s="422" t="str">
        <f>IF(AV166="","",VLOOKUP(AV166,'[1]シフト記号表（勤務時間帯）'!$C$6:$K$35,9,FALSE))</f>
        <v/>
      </c>
      <c r="AW167" s="422" t="str">
        <f>IF(AW166="","",VLOOKUP(AW166,'[1]シフト記号表（勤務時間帯）'!$C$6:$K$35,9,FALSE))</f>
        <v/>
      </c>
      <c r="AX167" s="688">
        <f>IF($BB$3="４週",SUM(S167:AT167),IF($BB$3="暦月",SUM(S167:AW167),""))</f>
        <v>0</v>
      </c>
      <c r="AY167" s="689"/>
      <c r="AZ167" s="690">
        <f>IF($BB$3="４週",AX167/4,IF($BB$3="暦月",②勤務形態一覧表!AX167/(②勤務形態一覧表!$BB$8/7),""))</f>
        <v>0</v>
      </c>
      <c r="BA167" s="691"/>
      <c r="BB167" s="759"/>
      <c r="BC167" s="720"/>
      <c r="BD167" s="720"/>
      <c r="BE167" s="720"/>
      <c r="BF167" s="721"/>
    </row>
    <row r="168" spans="2:58" ht="20.25" customHeight="1">
      <c r="B168" s="699"/>
      <c r="C168" s="755"/>
      <c r="D168" s="756"/>
      <c r="E168" s="757"/>
      <c r="F168" s="429">
        <f>C166</f>
        <v>0</v>
      </c>
      <c r="G168" s="711"/>
      <c r="H168" s="715"/>
      <c r="I168" s="713"/>
      <c r="J168" s="713"/>
      <c r="K168" s="714"/>
      <c r="L168" s="722"/>
      <c r="M168" s="723"/>
      <c r="N168" s="723"/>
      <c r="O168" s="724"/>
      <c r="P168" s="692" t="s">
        <v>1283</v>
      </c>
      <c r="Q168" s="693"/>
      <c r="R168" s="694"/>
      <c r="S168" s="425" t="str">
        <f>IF(S166="","",VLOOKUP(S166,'[1]シフト記号表（勤務時間帯）'!$C$6:$U$35,19,FALSE))</f>
        <v/>
      </c>
      <c r="T168" s="426" t="str">
        <f>IF(T166="","",VLOOKUP(T166,'[1]シフト記号表（勤務時間帯）'!$C$6:$U$35,19,FALSE))</f>
        <v/>
      </c>
      <c r="U168" s="426" t="str">
        <f>IF(U166="","",VLOOKUP(U166,'[1]シフト記号表（勤務時間帯）'!$C$6:$U$35,19,FALSE))</f>
        <v/>
      </c>
      <c r="V168" s="426" t="str">
        <f>IF(V166="","",VLOOKUP(V166,'[1]シフト記号表（勤務時間帯）'!$C$6:$U$35,19,FALSE))</f>
        <v/>
      </c>
      <c r="W168" s="426" t="str">
        <f>IF(W166="","",VLOOKUP(W166,'[1]シフト記号表（勤務時間帯）'!$C$6:$U$35,19,FALSE))</f>
        <v/>
      </c>
      <c r="X168" s="426" t="str">
        <f>IF(X166="","",VLOOKUP(X166,'[1]シフト記号表（勤務時間帯）'!$C$6:$U$35,19,FALSE))</f>
        <v/>
      </c>
      <c r="Y168" s="427" t="str">
        <f>IF(Y166="","",VLOOKUP(Y166,'[1]シフト記号表（勤務時間帯）'!$C$6:$U$35,19,FALSE))</f>
        <v/>
      </c>
      <c r="Z168" s="425" t="str">
        <f>IF(Z166="","",VLOOKUP(Z166,'[1]シフト記号表（勤務時間帯）'!$C$6:$U$35,19,FALSE))</f>
        <v/>
      </c>
      <c r="AA168" s="426" t="str">
        <f>IF(AA166="","",VLOOKUP(AA166,'[1]シフト記号表（勤務時間帯）'!$C$6:$U$35,19,FALSE))</f>
        <v/>
      </c>
      <c r="AB168" s="426" t="str">
        <f>IF(AB166="","",VLOOKUP(AB166,'[1]シフト記号表（勤務時間帯）'!$C$6:$U$35,19,FALSE))</f>
        <v/>
      </c>
      <c r="AC168" s="426" t="str">
        <f>IF(AC166="","",VLOOKUP(AC166,'[1]シフト記号表（勤務時間帯）'!$C$6:$U$35,19,FALSE))</f>
        <v/>
      </c>
      <c r="AD168" s="426" t="str">
        <f>IF(AD166="","",VLOOKUP(AD166,'[1]シフト記号表（勤務時間帯）'!$C$6:$U$35,19,FALSE))</f>
        <v/>
      </c>
      <c r="AE168" s="426" t="str">
        <f>IF(AE166="","",VLOOKUP(AE166,'[1]シフト記号表（勤務時間帯）'!$C$6:$U$35,19,FALSE))</f>
        <v/>
      </c>
      <c r="AF168" s="427" t="str">
        <f>IF(AF166="","",VLOOKUP(AF166,'[1]シフト記号表（勤務時間帯）'!$C$6:$U$35,19,FALSE))</f>
        <v/>
      </c>
      <c r="AG168" s="425" t="str">
        <f>IF(AG166="","",VLOOKUP(AG166,'[1]シフト記号表（勤務時間帯）'!$C$6:$U$35,19,FALSE))</f>
        <v/>
      </c>
      <c r="AH168" s="426" t="str">
        <f>IF(AH166="","",VLOOKUP(AH166,'[1]シフト記号表（勤務時間帯）'!$C$6:$U$35,19,FALSE))</f>
        <v/>
      </c>
      <c r="AI168" s="426" t="str">
        <f>IF(AI166="","",VLOOKUP(AI166,'[1]シフト記号表（勤務時間帯）'!$C$6:$U$35,19,FALSE))</f>
        <v/>
      </c>
      <c r="AJ168" s="426" t="str">
        <f>IF(AJ166="","",VLOOKUP(AJ166,'[1]シフト記号表（勤務時間帯）'!$C$6:$U$35,19,FALSE))</f>
        <v/>
      </c>
      <c r="AK168" s="426" t="str">
        <f>IF(AK166="","",VLOOKUP(AK166,'[1]シフト記号表（勤務時間帯）'!$C$6:$U$35,19,FALSE))</f>
        <v/>
      </c>
      <c r="AL168" s="426" t="str">
        <f>IF(AL166="","",VLOOKUP(AL166,'[1]シフト記号表（勤務時間帯）'!$C$6:$U$35,19,FALSE))</f>
        <v/>
      </c>
      <c r="AM168" s="427" t="str">
        <f>IF(AM166="","",VLOOKUP(AM166,'[1]シフト記号表（勤務時間帯）'!$C$6:$U$35,19,FALSE))</f>
        <v/>
      </c>
      <c r="AN168" s="425" t="str">
        <f>IF(AN166="","",VLOOKUP(AN166,'[1]シフト記号表（勤務時間帯）'!$C$6:$U$35,19,FALSE))</f>
        <v/>
      </c>
      <c r="AO168" s="426" t="str">
        <f>IF(AO166="","",VLOOKUP(AO166,'[1]シフト記号表（勤務時間帯）'!$C$6:$U$35,19,FALSE))</f>
        <v/>
      </c>
      <c r="AP168" s="426" t="str">
        <f>IF(AP166="","",VLOOKUP(AP166,'[1]シフト記号表（勤務時間帯）'!$C$6:$U$35,19,FALSE))</f>
        <v/>
      </c>
      <c r="AQ168" s="426" t="str">
        <f>IF(AQ166="","",VLOOKUP(AQ166,'[1]シフト記号表（勤務時間帯）'!$C$6:$U$35,19,FALSE))</f>
        <v/>
      </c>
      <c r="AR168" s="426" t="str">
        <f>IF(AR166="","",VLOOKUP(AR166,'[1]シフト記号表（勤務時間帯）'!$C$6:$U$35,19,FALSE))</f>
        <v/>
      </c>
      <c r="AS168" s="426" t="str">
        <f>IF(AS166="","",VLOOKUP(AS166,'[1]シフト記号表（勤務時間帯）'!$C$6:$U$35,19,FALSE))</f>
        <v/>
      </c>
      <c r="AT168" s="427" t="str">
        <f>IF(AT166="","",VLOOKUP(AT166,'[1]シフト記号表（勤務時間帯）'!$C$6:$U$35,19,FALSE))</f>
        <v/>
      </c>
      <c r="AU168" s="425" t="str">
        <f>IF(AU166="","",VLOOKUP(AU166,'[1]シフト記号表（勤務時間帯）'!$C$6:$U$35,19,FALSE))</f>
        <v/>
      </c>
      <c r="AV168" s="426" t="str">
        <f>IF(AV166="","",VLOOKUP(AV166,'[1]シフト記号表（勤務時間帯）'!$C$6:$U$35,19,FALSE))</f>
        <v/>
      </c>
      <c r="AW168" s="426" t="str">
        <f>IF(AW166="","",VLOOKUP(AW166,'[1]シフト記号表（勤務時間帯）'!$C$6:$U$35,19,FALSE))</f>
        <v/>
      </c>
      <c r="AX168" s="695">
        <f>IF($BB$3="４週",SUM(S168:AT168),IF($BB$3="暦月",SUM(S168:AW168),""))</f>
        <v>0</v>
      </c>
      <c r="AY168" s="696"/>
      <c r="AZ168" s="697">
        <f>IF($BB$3="４週",AX168/4,IF($BB$3="暦月",②勤務形態一覧表!AX168/(②勤務形態一覧表!$BB$8/7),""))</f>
        <v>0</v>
      </c>
      <c r="BA168" s="698"/>
      <c r="BB168" s="760"/>
      <c r="BC168" s="723"/>
      <c r="BD168" s="723"/>
      <c r="BE168" s="723"/>
      <c r="BF168" s="724"/>
    </row>
    <row r="169" spans="2:58" ht="20.25" customHeight="1">
      <c r="B169" s="699">
        <f>B166+1</f>
        <v>50</v>
      </c>
      <c r="C169" s="749"/>
      <c r="D169" s="750"/>
      <c r="E169" s="751"/>
      <c r="F169" s="428"/>
      <c r="G169" s="709"/>
      <c r="H169" s="712"/>
      <c r="I169" s="713"/>
      <c r="J169" s="713"/>
      <c r="K169" s="714"/>
      <c r="L169" s="716"/>
      <c r="M169" s="717"/>
      <c r="N169" s="717"/>
      <c r="O169" s="718"/>
      <c r="P169" s="725" t="s">
        <v>1281</v>
      </c>
      <c r="Q169" s="726"/>
      <c r="R169" s="727"/>
      <c r="S169" s="417"/>
      <c r="T169" s="418"/>
      <c r="U169" s="418"/>
      <c r="V169" s="418"/>
      <c r="W169" s="418"/>
      <c r="X169" s="418"/>
      <c r="Y169" s="419"/>
      <c r="Z169" s="417"/>
      <c r="AA169" s="418"/>
      <c r="AB169" s="418"/>
      <c r="AC169" s="418"/>
      <c r="AD169" s="418"/>
      <c r="AE169" s="418"/>
      <c r="AF169" s="419"/>
      <c r="AG169" s="417"/>
      <c r="AH169" s="418"/>
      <c r="AI169" s="418"/>
      <c r="AJ169" s="418"/>
      <c r="AK169" s="418"/>
      <c r="AL169" s="418"/>
      <c r="AM169" s="419"/>
      <c r="AN169" s="417"/>
      <c r="AO169" s="418"/>
      <c r="AP169" s="418"/>
      <c r="AQ169" s="418"/>
      <c r="AR169" s="418"/>
      <c r="AS169" s="418"/>
      <c r="AT169" s="419"/>
      <c r="AU169" s="417"/>
      <c r="AV169" s="418"/>
      <c r="AW169" s="418"/>
      <c r="AX169" s="672"/>
      <c r="AY169" s="673"/>
      <c r="AZ169" s="674"/>
      <c r="BA169" s="675"/>
      <c r="BB169" s="758"/>
      <c r="BC169" s="717"/>
      <c r="BD169" s="717"/>
      <c r="BE169" s="717"/>
      <c r="BF169" s="718"/>
    </row>
    <row r="170" spans="2:58" ht="20.25" customHeight="1">
      <c r="B170" s="699"/>
      <c r="C170" s="752"/>
      <c r="D170" s="753"/>
      <c r="E170" s="754"/>
      <c r="F170" s="420"/>
      <c r="G170" s="710"/>
      <c r="H170" s="715"/>
      <c r="I170" s="713"/>
      <c r="J170" s="713"/>
      <c r="K170" s="714"/>
      <c r="L170" s="719"/>
      <c r="M170" s="720"/>
      <c r="N170" s="720"/>
      <c r="O170" s="721"/>
      <c r="P170" s="685" t="s">
        <v>1282</v>
      </c>
      <c r="Q170" s="686"/>
      <c r="R170" s="687"/>
      <c r="S170" s="421" t="str">
        <f>IF(S169="","",VLOOKUP(S169,'[1]シフト記号表（勤務時間帯）'!$C$6:$K$35,9,FALSE))</f>
        <v/>
      </c>
      <c r="T170" s="422" t="str">
        <f>IF(T169="","",VLOOKUP(T169,'[1]シフト記号表（勤務時間帯）'!$C$6:$K$35,9,FALSE))</f>
        <v/>
      </c>
      <c r="U170" s="422" t="str">
        <f>IF(U169="","",VLOOKUP(U169,'[1]シフト記号表（勤務時間帯）'!$C$6:$K$35,9,FALSE))</f>
        <v/>
      </c>
      <c r="V170" s="422" t="str">
        <f>IF(V169="","",VLOOKUP(V169,'[1]シフト記号表（勤務時間帯）'!$C$6:$K$35,9,FALSE))</f>
        <v/>
      </c>
      <c r="W170" s="422" t="str">
        <f>IF(W169="","",VLOOKUP(W169,'[1]シフト記号表（勤務時間帯）'!$C$6:$K$35,9,FALSE))</f>
        <v/>
      </c>
      <c r="X170" s="422" t="str">
        <f>IF(X169="","",VLOOKUP(X169,'[1]シフト記号表（勤務時間帯）'!$C$6:$K$35,9,FALSE))</f>
        <v/>
      </c>
      <c r="Y170" s="423" t="str">
        <f>IF(Y169="","",VLOOKUP(Y169,'[1]シフト記号表（勤務時間帯）'!$C$6:$K$35,9,FALSE))</f>
        <v/>
      </c>
      <c r="Z170" s="421" t="str">
        <f>IF(Z169="","",VLOOKUP(Z169,'[1]シフト記号表（勤務時間帯）'!$C$6:$K$35,9,FALSE))</f>
        <v/>
      </c>
      <c r="AA170" s="422" t="str">
        <f>IF(AA169="","",VLOOKUP(AA169,'[1]シフト記号表（勤務時間帯）'!$C$6:$K$35,9,FALSE))</f>
        <v/>
      </c>
      <c r="AB170" s="422" t="str">
        <f>IF(AB169="","",VLOOKUP(AB169,'[1]シフト記号表（勤務時間帯）'!$C$6:$K$35,9,FALSE))</f>
        <v/>
      </c>
      <c r="AC170" s="422" t="str">
        <f>IF(AC169="","",VLOOKUP(AC169,'[1]シフト記号表（勤務時間帯）'!$C$6:$K$35,9,FALSE))</f>
        <v/>
      </c>
      <c r="AD170" s="422" t="str">
        <f>IF(AD169="","",VLOOKUP(AD169,'[1]シフト記号表（勤務時間帯）'!$C$6:$K$35,9,FALSE))</f>
        <v/>
      </c>
      <c r="AE170" s="422" t="str">
        <f>IF(AE169="","",VLOOKUP(AE169,'[1]シフト記号表（勤務時間帯）'!$C$6:$K$35,9,FALSE))</f>
        <v/>
      </c>
      <c r="AF170" s="423" t="str">
        <f>IF(AF169="","",VLOOKUP(AF169,'[1]シフト記号表（勤務時間帯）'!$C$6:$K$35,9,FALSE))</f>
        <v/>
      </c>
      <c r="AG170" s="421" t="str">
        <f>IF(AG169="","",VLOOKUP(AG169,'[1]シフト記号表（勤務時間帯）'!$C$6:$K$35,9,FALSE))</f>
        <v/>
      </c>
      <c r="AH170" s="422" t="str">
        <f>IF(AH169="","",VLOOKUP(AH169,'[1]シフト記号表（勤務時間帯）'!$C$6:$K$35,9,FALSE))</f>
        <v/>
      </c>
      <c r="AI170" s="422" t="str">
        <f>IF(AI169="","",VLOOKUP(AI169,'[1]シフト記号表（勤務時間帯）'!$C$6:$K$35,9,FALSE))</f>
        <v/>
      </c>
      <c r="AJ170" s="422" t="str">
        <f>IF(AJ169="","",VLOOKUP(AJ169,'[1]シフト記号表（勤務時間帯）'!$C$6:$K$35,9,FALSE))</f>
        <v/>
      </c>
      <c r="AK170" s="422" t="str">
        <f>IF(AK169="","",VLOOKUP(AK169,'[1]シフト記号表（勤務時間帯）'!$C$6:$K$35,9,FALSE))</f>
        <v/>
      </c>
      <c r="AL170" s="422" t="str">
        <f>IF(AL169="","",VLOOKUP(AL169,'[1]シフト記号表（勤務時間帯）'!$C$6:$K$35,9,FALSE))</f>
        <v/>
      </c>
      <c r="AM170" s="423" t="str">
        <f>IF(AM169="","",VLOOKUP(AM169,'[1]シフト記号表（勤務時間帯）'!$C$6:$K$35,9,FALSE))</f>
        <v/>
      </c>
      <c r="AN170" s="421" t="str">
        <f>IF(AN169="","",VLOOKUP(AN169,'[1]シフト記号表（勤務時間帯）'!$C$6:$K$35,9,FALSE))</f>
        <v/>
      </c>
      <c r="AO170" s="422" t="str">
        <f>IF(AO169="","",VLOOKUP(AO169,'[1]シフト記号表（勤務時間帯）'!$C$6:$K$35,9,FALSE))</f>
        <v/>
      </c>
      <c r="AP170" s="422" t="str">
        <f>IF(AP169="","",VLOOKUP(AP169,'[1]シフト記号表（勤務時間帯）'!$C$6:$K$35,9,FALSE))</f>
        <v/>
      </c>
      <c r="AQ170" s="422" t="str">
        <f>IF(AQ169="","",VLOOKUP(AQ169,'[1]シフト記号表（勤務時間帯）'!$C$6:$K$35,9,FALSE))</f>
        <v/>
      </c>
      <c r="AR170" s="422" t="str">
        <f>IF(AR169="","",VLOOKUP(AR169,'[1]シフト記号表（勤務時間帯）'!$C$6:$K$35,9,FALSE))</f>
        <v/>
      </c>
      <c r="AS170" s="422" t="str">
        <f>IF(AS169="","",VLOOKUP(AS169,'[1]シフト記号表（勤務時間帯）'!$C$6:$K$35,9,FALSE))</f>
        <v/>
      </c>
      <c r="AT170" s="423" t="str">
        <f>IF(AT169="","",VLOOKUP(AT169,'[1]シフト記号表（勤務時間帯）'!$C$6:$K$35,9,FALSE))</f>
        <v/>
      </c>
      <c r="AU170" s="421" t="str">
        <f>IF(AU169="","",VLOOKUP(AU169,'[1]シフト記号表（勤務時間帯）'!$C$6:$K$35,9,FALSE))</f>
        <v/>
      </c>
      <c r="AV170" s="422" t="str">
        <f>IF(AV169="","",VLOOKUP(AV169,'[1]シフト記号表（勤務時間帯）'!$C$6:$K$35,9,FALSE))</f>
        <v/>
      </c>
      <c r="AW170" s="422" t="str">
        <f>IF(AW169="","",VLOOKUP(AW169,'[1]シフト記号表（勤務時間帯）'!$C$6:$K$35,9,FALSE))</f>
        <v/>
      </c>
      <c r="AX170" s="688">
        <f>IF($BB$3="４週",SUM(S170:AT170),IF($BB$3="暦月",SUM(S170:AW170),""))</f>
        <v>0</v>
      </c>
      <c r="AY170" s="689"/>
      <c r="AZ170" s="690">
        <f>IF($BB$3="４週",AX170/4,IF($BB$3="暦月",②勤務形態一覧表!AX170/(②勤務形態一覧表!$BB$8/7),""))</f>
        <v>0</v>
      </c>
      <c r="BA170" s="691"/>
      <c r="BB170" s="759"/>
      <c r="BC170" s="720"/>
      <c r="BD170" s="720"/>
      <c r="BE170" s="720"/>
      <c r="BF170" s="721"/>
    </row>
    <row r="171" spans="2:58" ht="20.25" customHeight="1">
      <c r="B171" s="699"/>
      <c r="C171" s="755"/>
      <c r="D171" s="756"/>
      <c r="E171" s="757"/>
      <c r="F171" s="429">
        <f>C169</f>
        <v>0</v>
      </c>
      <c r="G171" s="711"/>
      <c r="H171" s="715"/>
      <c r="I171" s="713"/>
      <c r="J171" s="713"/>
      <c r="K171" s="714"/>
      <c r="L171" s="722"/>
      <c r="M171" s="723"/>
      <c r="N171" s="723"/>
      <c r="O171" s="724"/>
      <c r="P171" s="692" t="s">
        <v>1283</v>
      </c>
      <c r="Q171" s="693"/>
      <c r="R171" s="694"/>
      <c r="S171" s="425" t="str">
        <f>IF(S169="","",VLOOKUP(S169,'[1]シフト記号表（勤務時間帯）'!$C$6:$U$35,19,FALSE))</f>
        <v/>
      </c>
      <c r="T171" s="426" t="str">
        <f>IF(T169="","",VLOOKUP(T169,'[1]シフト記号表（勤務時間帯）'!$C$6:$U$35,19,FALSE))</f>
        <v/>
      </c>
      <c r="U171" s="426" t="str">
        <f>IF(U169="","",VLOOKUP(U169,'[1]シフト記号表（勤務時間帯）'!$C$6:$U$35,19,FALSE))</f>
        <v/>
      </c>
      <c r="V171" s="426" t="str">
        <f>IF(V169="","",VLOOKUP(V169,'[1]シフト記号表（勤務時間帯）'!$C$6:$U$35,19,FALSE))</f>
        <v/>
      </c>
      <c r="W171" s="426" t="str">
        <f>IF(W169="","",VLOOKUP(W169,'[1]シフト記号表（勤務時間帯）'!$C$6:$U$35,19,FALSE))</f>
        <v/>
      </c>
      <c r="X171" s="426" t="str">
        <f>IF(X169="","",VLOOKUP(X169,'[1]シフト記号表（勤務時間帯）'!$C$6:$U$35,19,FALSE))</f>
        <v/>
      </c>
      <c r="Y171" s="427" t="str">
        <f>IF(Y169="","",VLOOKUP(Y169,'[1]シフト記号表（勤務時間帯）'!$C$6:$U$35,19,FALSE))</f>
        <v/>
      </c>
      <c r="Z171" s="425" t="str">
        <f>IF(Z169="","",VLOOKUP(Z169,'[1]シフト記号表（勤務時間帯）'!$C$6:$U$35,19,FALSE))</f>
        <v/>
      </c>
      <c r="AA171" s="426" t="str">
        <f>IF(AA169="","",VLOOKUP(AA169,'[1]シフト記号表（勤務時間帯）'!$C$6:$U$35,19,FALSE))</f>
        <v/>
      </c>
      <c r="AB171" s="426" t="str">
        <f>IF(AB169="","",VLOOKUP(AB169,'[1]シフト記号表（勤務時間帯）'!$C$6:$U$35,19,FALSE))</f>
        <v/>
      </c>
      <c r="AC171" s="426" t="str">
        <f>IF(AC169="","",VLOOKUP(AC169,'[1]シフト記号表（勤務時間帯）'!$C$6:$U$35,19,FALSE))</f>
        <v/>
      </c>
      <c r="AD171" s="426" t="str">
        <f>IF(AD169="","",VLOOKUP(AD169,'[1]シフト記号表（勤務時間帯）'!$C$6:$U$35,19,FALSE))</f>
        <v/>
      </c>
      <c r="AE171" s="426" t="str">
        <f>IF(AE169="","",VLOOKUP(AE169,'[1]シフト記号表（勤務時間帯）'!$C$6:$U$35,19,FALSE))</f>
        <v/>
      </c>
      <c r="AF171" s="427" t="str">
        <f>IF(AF169="","",VLOOKUP(AF169,'[1]シフト記号表（勤務時間帯）'!$C$6:$U$35,19,FALSE))</f>
        <v/>
      </c>
      <c r="AG171" s="425" t="str">
        <f>IF(AG169="","",VLOOKUP(AG169,'[1]シフト記号表（勤務時間帯）'!$C$6:$U$35,19,FALSE))</f>
        <v/>
      </c>
      <c r="AH171" s="426" t="str">
        <f>IF(AH169="","",VLOOKUP(AH169,'[1]シフト記号表（勤務時間帯）'!$C$6:$U$35,19,FALSE))</f>
        <v/>
      </c>
      <c r="AI171" s="426" t="str">
        <f>IF(AI169="","",VLOOKUP(AI169,'[1]シフト記号表（勤務時間帯）'!$C$6:$U$35,19,FALSE))</f>
        <v/>
      </c>
      <c r="AJ171" s="426" t="str">
        <f>IF(AJ169="","",VLOOKUP(AJ169,'[1]シフト記号表（勤務時間帯）'!$C$6:$U$35,19,FALSE))</f>
        <v/>
      </c>
      <c r="AK171" s="426" t="str">
        <f>IF(AK169="","",VLOOKUP(AK169,'[1]シフト記号表（勤務時間帯）'!$C$6:$U$35,19,FALSE))</f>
        <v/>
      </c>
      <c r="AL171" s="426" t="str">
        <f>IF(AL169="","",VLOOKUP(AL169,'[1]シフト記号表（勤務時間帯）'!$C$6:$U$35,19,FALSE))</f>
        <v/>
      </c>
      <c r="AM171" s="427" t="str">
        <f>IF(AM169="","",VLOOKUP(AM169,'[1]シフト記号表（勤務時間帯）'!$C$6:$U$35,19,FALSE))</f>
        <v/>
      </c>
      <c r="AN171" s="425" t="str">
        <f>IF(AN169="","",VLOOKUP(AN169,'[1]シフト記号表（勤務時間帯）'!$C$6:$U$35,19,FALSE))</f>
        <v/>
      </c>
      <c r="AO171" s="426" t="str">
        <f>IF(AO169="","",VLOOKUP(AO169,'[1]シフト記号表（勤務時間帯）'!$C$6:$U$35,19,FALSE))</f>
        <v/>
      </c>
      <c r="AP171" s="426" t="str">
        <f>IF(AP169="","",VLOOKUP(AP169,'[1]シフト記号表（勤務時間帯）'!$C$6:$U$35,19,FALSE))</f>
        <v/>
      </c>
      <c r="AQ171" s="426" t="str">
        <f>IF(AQ169="","",VLOOKUP(AQ169,'[1]シフト記号表（勤務時間帯）'!$C$6:$U$35,19,FALSE))</f>
        <v/>
      </c>
      <c r="AR171" s="426" t="str">
        <f>IF(AR169="","",VLOOKUP(AR169,'[1]シフト記号表（勤務時間帯）'!$C$6:$U$35,19,FALSE))</f>
        <v/>
      </c>
      <c r="AS171" s="426" t="str">
        <f>IF(AS169="","",VLOOKUP(AS169,'[1]シフト記号表（勤務時間帯）'!$C$6:$U$35,19,FALSE))</f>
        <v/>
      </c>
      <c r="AT171" s="427" t="str">
        <f>IF(AT169="","",VLOOKUP(AT169,'[1]シフト記号表（勤務時間帯）'!$C$6:$U$35,19,FALSE))</f>
        <v/>
      </c>
      <c r="AU171" s="425" t="str">
        <f>IF(AU169="","",VLOOKUP(AU169,'[1]シフト記号表（勤務時間帯）'!$C$6:$U$35,19,FALSE))</f>
        <v/>
      </c>
      <c r="AV171" s="426" t="str">
        <f>IF(AV169="","",VLOOKUP(AV169,'[1]シフト記号表（勤務時間帯）'!$C$6:$U$35,19,FALSE))</f>
        <v/>
      </c>
      <c r="AW171" s="426" t="str">
        <f>IF(AW169="","",VLOOKUP(AW169,'[1]シフト記号表（勤務時間帯）'!$C$6:$U$35,19,FALSE))</f>
        <v/>
      </c>
      <c r="AX171" s="695">
        <f>IF($BB$3="４週",SUM(S171:AT171),IF($BB$3="暦月",SUM(S171:AW171),""))</f>
        <v>0</v>
      </c>
      <c r="AY171" s="696"/>
      <c r="AZ171" s="697">
        <f>IF($BB$3="４週",AX171/4,IF($BB$3="暦月",②勤務形態一覧表!AX171/(②勤務形態一覧表!$BB$8/7),""))</f>
        <v>0</v>
      </c>
      <c r="BA171" s="698"/>
      <c r="BB171" s="760"/>
      <c r="BC171" s="723"/>
      <c r="BD171" s="723"/>
      <c r="BE171" s="723"/>
      <c r="BF171" s="724"/>
    </row>
    <row r="172" spans="2:58" ht="20.25" customHeight="1">
      <c r="B172" s="699">
        <f>B169+1</f>
        <v>51</v>
      </c>
      <c r="C172" s="749"/>
      <c r="D172" s="750"/>
      <c r="E172" s="751"/>
      <c r="F172" s="428"/>
      <c r="G172" s="709"/>
      <c r="H172" s="712"/>
      <c r="I172" s="713"/>
      <c r="J172" s="713"/>
      <c r="K172" s="714"/>
      <c r="L172" s="716"/>
      <c r="M172" s="717"/>
      <c r="N172" s="717"/>
      <c r="O172" s="718"/>
      <c r="P172" s="725" t="s">
        <v>1281</v>
      </c>
      <c r="Q172" s="726"/>
      <c r="R172" s="727"/>
      <c r="S172" s="417"/>
      <c r="T172" s="418"/>
      <c r="U172" s="418"/>
      <c r="V172" s="418"/>
      <c r="W172" s="418"/>
      <c r="X172" s="418"/>
      <c r="Y172" s="419"/>
      <c r="Z172" s="417"/>
      <c r="AA172" s="418"/>
      <c r="AB172" s="418"/>
      <c r="AC172" s="418"/>
      <c r="AD172" s="418"/>
      <c r="AE172" s="418"/>
      <c r="AF172" s="419"/>
      <c r="AG172" s="417"/>
      <c r="AH172" s="418"/>
      <c r="AI172" s="418"/>
      <c r="AJ172" s="418"/>
      <c r="AK172" s="418"/>
      <c r="AL172" s="418"/>
      <c r="AM172" s="419"/>
      <c r="AN172" s="417"/>
      <c r="AO172" s="418"/>
      <c r="AP172" s="418"/>
      <c r="AQ172" s="418"/>
      <c r="AR172" s="418"/>
      <c r="AS172" s="418"/>
      <c r="AT172" s="419"/>
      <c r="AU172" s="417"/>
      <c r="AV172" s="418"/>
      <c r="AW172" s="418"/>
      <c r="AX172" s="672"/>
      <c r="AY172" s="673"/>
      <c r="AZ172" s="674"/>
      <c r="BA172" s="675"/>
      <c r="BB172" s="758"/>
      <c r="BC172" s="717"/>
      <c r="BD172" s="717"/>
      <c r="BE172" s="717"/>
      <c r="BF172" s="718"/>
    </row>
    <row r="173" spans="2:58" ht="20.25" customHeight="1">
      <c r="B173" s="699"/>
      <c r="C173" s="752"/>
      <c r="D173" s="753"/>
      <c r="E173" s="754"/>
      <c r="F173" s="420"/>
      <c r="G173" s="710"/>
      <c r="H173" s="715"/>
      <c r="I173" s="713"/>
      <c r="J173" s="713"/>
      <c r="K173" s="714"/>
      <c r="L173" s="719"/>
      <c r="M173" s="720"/>
      <c r="N173" s="720"/>
      <c r="O173" s="721"/>
      <c r="P173" s="685" t="s">
        <v>1282</v>
      </c>
      <c r="Q173" s="686"/>
      <c r="R173" s="687"/>
      <c r="S173" s="421" t="str">
        <f>IF(S172="","",VLOOKUP(S172,'[1]シフト記号表（勤務時間帯）'!$C$6:$K$35,9,FALSE))</f>
        <v/>
      </c>
      <c r="T173" s="422" t="str">
        <f>IF(T172="","",VLOOKUP(T172,'[1]シフト記号表（勤務時間帯）'!$C$6:$K$35,9,FALSE))</f>
        <v/>
      </c>
      <c r="U173" s="422" t="str">
        <f>IF(U172="","",VLOOKUP(U172,'[1]シフト記号表（勤務時間帯）'!$C$6:$K$35,9,FALSE))</f>
        <v/>
      </c>
      <c r="V173" s="422" t="str">
        <f>IF(V172="","",VLOOKUP(V172,'[1]シフト記号表（勤務時間帯）'!$C$6:$K$35,9,FALSE))</f>
        <v/>
      </c>
      <c r="W173" s="422" t="str">
        <f>IF(W172="","",VLOOKUP(W172,'[1]シフト記号表（勤務時間帯）'!$C$6:$K$35,9,FALSE))</f>
        <v/>
      </c>
      <c r="X173" s="422" t="str">
        <f>IF(X172="","",VLOOKUP(X172,'[1]シフト記号表（勤務時間帯）'!$C$6:$K$35,9,FALSE))</f>
        <v/>
      </c>
      <c r="Y173" s="423" t="str">
        <f>IF(Y172="","",VLOOKUP(Y172,'[1]シフト記号表（勤務時間帯）'!$C$6:$K$35,9,FALSE))</f>
        <v/>
      </c>
      <c r="Z173" s="421" t="str">
        <f>IF(Z172="","",VLOOKUP(Z172,'[1]シフト記号表（勤務時間帯）'!$C$6:$K$35,9,FALSE))</f>
        <v/>
      </c>
      <c r="AA173" s="422" t="str">
        <f>IF(AA172="","",VLOOKUP(AA172,'[1]シフト記号表（勤務時間帯）'!$C$6:$K$35,9,FALSE))</f>
        <v/>
      </c>
      <c r="AB173" s="422" t="str">
        <f>IF(AB172="","",VLOOKUP(AB172,'[1]シフト記号表（勤務時間帯）'!$C$6:$K$35,9,FALSE))</f>
        <v/>
      </c>
      <c r="AC173" s="422" t="str">
        <f>IF(AC172="","",VLOOKUP(AC172,'[1]シフト記号表（勤務時間帯）'!$C$6:$K$35,9,FALSE))</f>
        <v/>
      </c>
      <c r="AD173" s="422" t="str">
        <f>IF(AD172="","",VLOOKUP(AD172,'[1]シフト記号表（勤務時間帯）'!$C$6:$K$35,9,FALSE))</f>
        <v/>
      </c>
      <c r="AE173" s="422" t="str">
        <f>IF(AE172="","",VLOOKUP(AE172,'[1]シフト記号表（勤務時間帯）'!$C$6:$K$35,9,FALSE))</f>
        <v/>
      </c>
      <c r="AF173" s="423" t="str">
        <f>IF(AF172="","",VLOOKUP(AF172,'[1]シフト記号表（勤務時間帯）'!$C$6:$K$35,9,FALSE))</f>
        <v/>
      </c>
      <c r="AG173" s="421" t="str">
        <f>IF(AG172="","",VLOOKUP(AG172,'[1]シフト記号表（勤務時間帯）'!$C$6:$K$35,9,FALSE))</f>
        <v/>
      </c>
      <c r="AH173" s="422" t="str">
        <f>IF(AH172="","",VLOOKUP(AH172,'[1]シフト記号表（勤務時間帯）'!$C$6:$K$35,9,FALSE))</f>
        <v/>
      </c>
      <c r="AI173" s="422" t="str">
        <f>IF(AI172="","",VLOOKUP(AI172,'[1]シフト記号表（勤務時間帯）'!$C$6:$K$35,9,FALSE))</f>
        <v/>
      </c>
      <c r="AJ173" s="422" t="str">
        <f>IF(AJ172="","",VLOOKUP(AJ172,'[1]シフト記号表（勤務時間帯）'!$C$6:$K$35,9,FALSE))</f>
        <v/>
      </c>
      <c r="AK173" s="422" t="str">
        <f>IF(AK172="","",VLOOKUP(AK172,'[1]シフト記号表（勤務時間帯）'!$C$6:$K$35,9,FALSE))</f>
        <v/>
      </c>
      <c r="AL173" s="422" t="str">
        <f>IF(AL172="","",VLOOKUP(AL172,'[1]シフト記号表（勤務時間帯）'!$C$6:$K$35,9,FALSE))</f>
        <v/>
      </c>
      <c r="AM173" s="423" t="str">
        <f>IF(AM172="","",VLOOKUP(AM172,'[1]シフト記号表（勤務時間帯）'!$C$6:$K$35,9,FALSE))</f>
        <v/>
      </c>
      <c r="AN173" s="421" t="str">
        <f>IF(AN172="","",VLOOKUP(AN172,'[1]シフト記号表（勤務時間帯）'!$C$6:$K$35,9,FALSE))</f>
        <v/>
      </c>
      <c r="AO173" s="422" t="str">
        <f>IF(AO172="","",VLOOKUP(AO172,'[1]シフト記号表（勤務時間帯）'!$C$6:$K$35,9,FALSE))</f>
        <v/>
      </c>
      <c r="AP173" s="422" t="str">
        <f>IF(AP172="","",VLOOKUP(AP172,'[1]シフト記号表（勤務時間帯）'!$C$6:$K$35,9,FALSE))</f>
        <v/>
      </c>
      <c r="AQ173" s="422" t="str">
        <f>IF(AQ172="","",VLOOKUP(AQ172,'[1]シフト記号表（勤務時間帯）'!$C$6:$K$35,9,FALSE))</f>
        <v/>
      </c>
      <c r="AR173" s="422" t="str">
        <f>IF(AR172="","",VLOOKUP(AR172,'[1]シフト記号表（勤務時間帯）'!$C$6:$K$35,9,FALSE))</f>
        <v/>
      </c>
      <c r="AS173" s="422" t="str">
        <f>IF(AS172="","",VLOOKUP(AS172,'[1]シフト記号表（勤務時間帯）'!$C$6:$K$35,9,FALSE))</f>
        <v/>
      </c>
      <c r="AT173" s="423" t="str">
        <f>IF(AT172="","",VLOOKUP(AT172,'[1]シフト記号表（勤務時間帯）'!$C$6:$K$35,9,FALSE))</f>
        <v/>
      </c>
      <c r="AU173" s="421" t="str">
        <f>IF(AU172="","",VLOOKUP(AU172,'[1]シフト記号表（勤務時間帯）'!$C$6:$K$35,9,FALSE))</f>
        <v/>
      </c>
      <c r="AV173" s="422" t="str">
        <f>IF(AV172="","",VLOOKUP(AV172,'[1]シフト記号表（勤務時間帯）'!$C$6:$K$35,9,FALSE))</f>
        <v/>
      </c>
      <c r="AW173" s="422" t="str">
        <f>IF(AW172="","",VLOOKUP(AW172,'[1]シフト記号表（勤務時間帯）'!$C$6:$K$35,9,FALSE))</f>
        <v/>
      </c>
      <c r="AX173" s="688">
        <f>IF($BB$3="４週",SUM(S173:AT173),IF($BB$3="暦月",SUM(S173:AW173),""))</f>
        <v>0</v>
      </c>
      <c r="AY173" s="689"/>
      <c r="AZ173" s="690">
        <f>IF($BB$3="４週",AX173/4,IF($BB$3="暦月",②勤務形態一覧表!AX173/(②勤務形態一覧表!$BB$8/7),""))</f>
        <v>0</v>
      </c>
      <c r="BA173" s="691"/>
      <c r="BB173" s="759"/>
      <c r="BC173" s="720"/>
      <c r="BD173" s="720"/>
      <c r="BE173" s="720"/>
      <c r="BF173" s="721"/>
    </row>
    <row r="174" spans="2:58" ht="20.25" customHeight="1">
      <c r="B174" s="699"/>
      <c r="C174" s="755"/>
      <c r="D174" s="756"/>
      <c r="E174" s="757"/>
      <c r="F174" s="429">
        <f>C172</f>
        <v>0</v>
      </c>
      <c r="G174" s="711"/>
      <c r="H174" s="715"/>
      <c r="I174" s="713"/>
      <c r="J174" s="713"/>
      <c r="K174" s="714"/>
      <c r="L174" s="722"/>
      <c r="M174" s="723"/>
      <c r="N174" s="723"/>
      <c r="O174" s="724"/>
      <c r="P174" s="692" t="s">
        <v>1283</v>
      </c>
      <c r="Q174" s="693"/>
      <c r="R174" s="694"/>
      <c r="S174" s="425" t="str">
        <f>IF(S172="","",VLOOKUP(S172,'[1]シフト記号表（勤務時間帯）'!$C$6:$U$35,19,FALSE))</f>
        <v/>
      </c>
      <c r="T174" s="426" t="str">
        <f>IF(T172="","",VLOOKUP(T172,'[1]シフト記号表（勤務時間帯）'!$C$6:$U$35,19,FALSE))</f>
        <v/>
      </c>
      <c r="U174" s="426" t="str">
        <f>IF(U172="","",VLOOKUP(U172,'[1]シフト記号表（勤務時間帯）'!$C$6:$U$35,19,FALSE))</f>
        <v/>
      </c>
      <c r="V174" s="426" t="str">
        <f>IF(V172="","",VLOOKUP(V172,'[1]シフト記号表（勤務時間帯）'!$C$6:$U$35,19,FALSE))</f>
        <v/>
      </c>
      <c r="W174" s="426" t="str">
        <f>IF(W172="","",VLOOKUP(W172,'[1]シフト記号表（勤務時間帯）'!$C$6:$U$35,19,FALSE))</f>
        <v/>
      </c>
      <c r="X174" s="426" t="str">
        <f>IF(X172="","",VLOOKUP(X172,'[1]シフト記号表（勤務時間帯）'!$C$6:$U$35,19,FALSE))</f>
        <v/>
      </c>
      <c r="Y174" s="427" t="str">
        <f>IF(Y172="","",VLOOKUP(Y172,'[1]シフト記号表（勤務時間帯）'!$C$6:$U$35,19,FALSE))</f>
        <v/>
      </c>
      <c r="Z174" s="425" t="str">
        <f>IF(Z172="","",VLOOKUP(Z172,'[1]シフト記号表（勤務時間帯）'!$C$6:$U$35,19,FALSE))</f>
        <v/>
      </c>
      <c r="AA174" s="426" t="str">
        <f>IF(AA172="","",VLOOKUP(AA172,'[1]シフト記号表（勤務時間帯）'!$C$6:$U$35,19,FALSE))</f>
        <v/>
      </c>
      <c r="AB174" s="426" t="str">
        <f>IF(AB172="","",VLOOKUP(AB172,'[1]シフト記号表（勤務時間帯）'!$C$6:$U$35,19,FALSE))</f>
        <v/>
      </c>
      <c r="AC174" s="426" t="str">
        <f>IF(AC172="","",VLOOKUP(AC172,'[1]シフト記号表（勤務時間帯）'!$C$6:$U$35,19,FALSE))</f>
        <v/>
      </c>
      <c r="AD174" s="426" t="str">
        <f>IF(AD172="","",VLOOKUP(AD172,'[1]シフト記号表（勤務時間帯）'!$C$6:$U$35,19,FALSE))</f>
        <v/>
      </c>
      <c r="AE174" s="426" t="str">
        <f>IF(AE172="","",VLOOKUP(AE172,'[1]シフト記号表（勤務時間帯）'!$C$6:$U$35,19,FALSE))</f>
        <v/>
      </c>
      <c r="AF174" s="427" t="str">
        <f>IF(AF172="","",VLOOKUP(AF172,'[1]シフト記号表（勤務時間帯）'!$C$6:$U$35,19,FALSE))</f>
        <v/>
      </c>
      <c r="AG174" s="425" t="str">
        <f>IF(AG172="","",VLOOKUP(AG172,'[1]シフト記号表（勤務時間帯）'!$C$6:$U$35,19,FALSE))</f>
        <v/>
      </c>
      <c r="AH174" s="426" t="str">
        <f>IF(AH172="","",VLOOKUP(AH172,'[1]シフト記号表（勤務時間帯）'!$C$6:$U$35,19,FALSE))</f>
        <v/>
      </c>
      <c r="AI174" s="426" t="str">
        <f>IF(AI172="","",VLOOKUP(AI172,'[1]シフト記号表（勤務時間帯）'!$C$6:$U$35,19,FALSE))</f>
        <v/>
      </c>
      <c r="AJ174" s="426" t="str">
        <f>IF(AJ172="","",VLOOKUP(AJ172,'[1]シフト記号表（勤務時間帯）'!$C$6:$U$35,19,FALSE))</f>
        <v/>
      </c>
      <c r="AK174" s="426" t="str">
        <f>IF(AK172="","",VLOOKUP(AK172,'[1]シフト記号表（勤務時間帯）'!$C$6:$U$35,19,FALSE))</f>
        <v/>
      </c>
      <c r="AL174" s="426" t="str">
        <f>IF(AL172="","",VLOOKUP(AL172,'[1]シフト記号表（勤務時間帯）'!$C$6:$U$35,19,FALSE))</f>
        <v/>
      </c>
      <c r="AM174" s="427" t="str">
        <f>IF(AM172="","",VLOOKUP(AM172,'[1]シフト記号表（勤務時間帯）'!$C$6:$U$35,19,FALSE))</f>
        <v/>
      </c>
      <c r="AN174" s="425" t="str">
        <f>IF(AN172="","",VLOOKUP(AN172,'[1]シフト記号表（勤務時間帯）'!$C$6:$U$35,19,FALSE))</f>
        <v/>
      </c>
      <c r="AO174" s="426" t="str">
        <f>IF(AO172="","",VLOOKUP(AO172,'[1]シフト記号表（勤務時間帯）'!$C$6:$U$35,19,FALSE))</f>
        <v/>
      </c>
      <c r="AP174" s="426" t="str">
        <f>IF(AP172="","",VLOOKUP(AP172,'[1]シフト記号表（勤務時間帯）'!$C$6:$U$35,19,FALSE))</f>
        <v/>
      </c>
      <c r="AQ174" s="426" t="str">
        <f>IF(AQ172="","",VLOOKUP(AQ172,'[1]シフト記号表（勤務時間帯）'!$C$6:$U$35,19,FALSE))</f>
        <v/>
      </c>
      <c r="AR174" s="426" t="str">
        <f>IF(AR172="","",VLOOKUP(AR172,'[1]シフト記号表（勤務時間帯）'!$C$6:$U$35,19,FALSE))</f>
        <v/>
      </c>
      <c r="AS174" s="426" t="str">
        <f>IF(AS172="","",VLOOKUP(AS172,'[1]シフト記号表（勤務時間帯）'!$C$6:$U$35,19,FALSE))</f>
        <v/>
      </c>
      <c r="AT174" s="427" t="str">
        <f>IF(AT172="","",VLOOKUP(AT172,'[1]シフト記号表（勤務時間帯）'!$C$6:$U$35,19,FALSE))</f>
        <v/>
      </c>
      <c r="AU174" s="425" t="str">
        <f>IF(AU172="","",VLOOKUP(AU172,'[1]シフト記号表（勤務時間帯）'!$C$6:$U$35,19,FALSE))</f>
        <v/>
      </c>
      <c r="AV174" s="426" t="str">
        <f>IF(AV172="","",VLOOKUP(AV172,'[1]シフト記号表（勤務時間帯）'!$C$6:$U$35,19,FALSE))</f>
        <v/>
      </c>
      <c r="AW174" s="426" t="str">
        <f>IF(AW172="","",VLOOKUP(AW172,'[1]シフト記号表（勤務時間帯）'!$C$6:$U$35,19,FALSE))</f>
        <v/>
      </c>
      <c r="AX174" s="695">
        <f>IF($BB$3="４週",SUM(S174:AT174),IF($BB$3="暦月",SUM(S174:AW174),""))</f>
        <v>0</v>
      </c>
      <c r="AY174" s="696"/>
      <c r="AZ174" s="697">
        <f>IF($BB$3="４週",AX174/4,IF($BB$3="暦月",②勤務形態一覧表!AX174/(②勤務形態一覧表!$BB$8/7),""))</f>
        <v>0</v>
      </c>
      <c r="BA174" s="698"/>
      <c r="BB174" s="760"/>
      <c r="BC174" s="723"/>
      <c r="BD174" s="723"/>
      <c r="BE174" s="723"/>
      <c r="BF174" s="724"/>
    </row>
    <row r="175" spans="2:58" ht="20.25" customHeight="1">
      <c r="B175" s="699">
        <f>B172+1</f>
        <v>52</v>
      </c>
      <c r="C175" s="749"/>
      <c r="D175" s="750"/>
      <c r="E175" s="751"/>
      <c r="F175" s="428"/>
      <c r="G175" s="709"/>
      <c r="H175" s="712"/>
      <c r="I175" s="713"/>
      <c r="J175" s="713"/>
      <c r="K175" s="714"/>
      <c r="L175" s="716"/>
      <c r="M175" s="717"/>
      <c r="N175" s="717"/>
      <c r="O175" s="718"/>
      <c r="P175" s="725" t="s">
        <v>1281</v>
      </c>
      <c r="Q175" s="726"/>
      <c r="R175" s="727"/>
      <c r="S175" s="417"/>
      <c r="T175" s="418"/>
      <c r="U175" s="418"/>
      <c r="V175" s="418"/>
      <c r="W175" s="418"/>
      <c r="X175" s="418"/>
      <c r="Y175" s="419"/>
      <c r="Z175" s="417"/>
      <c r="AA175" s="418"/>
      <c r="AB175" s="418"/>
      <c r="AC175" s="418"/>
      <c r="AD175" s="418"/>
      <c r="AE175" s="418"/>
      <c r="AF175" s="419"/>
      <c r="AG175" s="417"/>
      <c r="AH175" s="418"/>
      <c r="AI175" s="418"/>
      <c r="AJ175" s="418"/>
      <c r="AK175" s="418"/>
      <c r="AL175" s="418"/>
      <c r="AM175" s="419"/>
      <c r="AN175" s="417"/>
      <c r="AO175" s="418"/>
      <c r="AP175" s="418"/>
      <c r="AQ175" s="418"/>
      <c r="AR175" s="418"/>
      <c r="AS175" s="418"/>
      <c r="AT175" s="419"/>
      <c r="AU175" s="417"/>
      <c r="AV175" s="418"/>
      <c r="AW175" s="418"/>
      <c r="AX175" s="672"/>
      <c r="AY175" s="673"/>
      <c r="AZ175" s="674"/>
      <c r="BA175" s="675"/>
      <c r="BB175" s="758"/>
      <c r="BC175" s="717"/>
      <c r="BD175" s="717"/>
      <c r="BE175" s="717"/>
      <c r="BF175" s="718"/>
    </row>
    <row r="176" spans="2:58" ht="20.25" customHeight="1">
      <c r="B176" s="699"/>
      <c r="C176" s="752"/>
      <c r="D176" s="753"/>
      <c r="E176" s="754"/>
      <c r="F176" s="420"/>
      <c r="G176" s="710"/>
      <c r="H176" s="715"/>
      <c r="I176" s="713"/>
      <c r="J176" s="713"/>
      <c r="K176" s="714"/>
      <c r="L176" s="719"/>
      <c r="M176" s="720"/>
      <c r="N176" s="720"/>
      <c r="O176" s="721"/>
      <c r="P176" s="685" t="s">
        <v>1282</v>
      </c>
      <c r="Q176" s="686"/>
      <c r="R176" s="687"/>
      <c r="S176" s="421" t="str">
        <f>IF(S175="","",VLOOKUP(S175,'[1]シフト記号表（勤務時間帯）'!$C$6:$K$35,9,FALSE))</f>
        <v/>
      </c>
      <c r="T176" s="422" t="str">
        <f>IF(T175="","",VLOOKUP(T175,'[1]シフト記号表（勤務時間帯）'!$C$6:$K$35,9,FALSE))</f>
        <v/>
      </c>
      <c r="U176" s="422" t="str">
        <f>IF(U175="","",VLOOKUP(U175,'[1]シフト記号表（勤務時間帯）'!$C$6:$K$35,9,FALSE))</f>
        <v/>
      </c>
      <c r="V176" s="422" t="str">
        <f>IF(V175="","",VLOOKUP(V175,'[1]シフト記号表（勤務時間帯）'!$C$6:$K$35,9,FALSE))</f>
        <v/>
      </c>
      <c r="W176" s="422" t="str">
        <f>IF(W175="","",VLOOKUP(W175,'[1]シフト記号表（勤務時間帯）'!$C$6:$K$35,9,FALSE))</f>
        <v/>
      </c>
      <c r="X176" s="422" t="str">
        <f>IF(X175="","",VLOOKUP(X175,'[1]シフト記号表（勤務時間帯）'!$C$6:$K$35,9,FALSE))</f>
        <v/>
      </c>
      <c r="Y176" s="423" t="str">
        <f>IF(Y175="","",VLOOKUP(Y175,'[1]シフト記号表（勤務時間帯）'!$C$6:$K$35,9,FALSE))</f>
        <v/>
      </c>
      <c r="Z176" s="421" t="str">
        <f>IF(Z175="","",VLOOKUP(Z175,'[1]シフト記号表（勤務時間帯）'!$C$6:$K$35,9,FALSE))</f>
        <v/>
      </c>
      <c r="AA176" s="422" t="str">
        <f>IF(AA175="","",VLOOKUP(AA175,'[1]シフト記号表（勤務時間帯）'!$C$6:$K$35,9,FALSE))</f>
        <v/>
      </c>
      <c r="AB176" s="422" t="str">
        <f>IF(AB175="","",VLOOKUP(AB175,'[1]シフト記号表（勤務時間帯）'!$C$6:$K$35,9,FALSE))</f>
        <v/>
      </c>
      <c r="AC176" s="422" t="str">
        <f>IF(AC175="","",VLOOKUP(AC175,'[1]シフト記号表（勤務時間帯）'!$C$6:$K$35,9,FALSE))</f>
        <v/>
      </c>
      <c r="AD176" s="422" t="str">
        <f>IF(AD175="","",VLOOKUP(AD175,'[1]シフト記号表（勤務時間帯）'!$C$6:$K$35,9,FALSE))</f>
        <v/>
      </c>
      <c r="AE176" s="422" t="str">
        <f>IF(AE175="","",VLOOKUP(AE175,'[1]シフト記号表（勤務時間帯）'!$C$6:$K$35,9,FALSE))</f>
        <v/>
      </c>
      <c r="AF176" s="423" t="str">
        <f>IF(AF175="","",VLOOKUP(AF175,'[1]シフト記号表（勤務時間帯）'!$C$6:$K$35,9,FALSE))</f>
        <v/>
      </c>
      <c r="AG176" s="421" t="str">
        <f>IF(AG175="","",VLOOKUP(AG175,'[1]シフト記号表（勤務時間帯）'!$C$6:$K$35,9,FALSE))</f>
        <v/>
      </c>
      <c r="AH176" s="422" t="str">
        <f>IF(AH175="","",VLOOKUP(AH175,'[1]シフト記号表（勤務時間帯）'!$C$6:$K$35,9,FALSE))</f>
        <v/>
      </c>
      <c r="AI176" s="422" t="str">
        <f>IF(AI175="","",VLOOKUP(AI175,'[1]シフト記号表（勤務時間帯）'!$C$6:$K$35,9,FALSE))</f>
        <v/>
      </c>
      <c r="AJ176" s="422" t="str">
        <f>IF(AJ175="","",VLOOKUP(AJ175,'[1]シフト記号表（勤務時間帯）'!$C$6:$K$35,9,FALSE))</f>
        <v/>
      </c>
      <c r="AK176" s="422" t="str">
        <f>IF(AK175="","",VLOOKUP(AK175,'[1]シフト記号表（勤務時間帯）'!$C$6:$K$35,9,FALSE))</f>
        <v/>
      </c>
      <c r="AL176" s="422" t="str">
        <f>IF(AL175="","",VLOOKUP(AL175,'[1]シフト記号表（勤務時間帯）'!$C$6:$K$35,9,FALSE))</f>
        <v/>
      </c>
      <c r="AM176" s="423" t="str">
        <f>IF(AM175="","",VLOOKUP(AM175,'[1]シフト記号表（勤務時間帯）'!$C$6:$K$35,9,FALSE))</f>
        <v/>
      </c>
      <c r="AN176" s="421" t="str">
        <f>IF(AN175="","",VLOOKUP(AN175,'[1]シフト記号表（勤務時間帯）'!$C$6:$K$35,9,FALSE))</f>
        <v/>
      </c>
      <c r="AO176" s="422" t="str">
        <f>IF(AO175="","",VLOOKUP(AO175,'[1]シフト記号表（勤務時間帯）'!$C$6:$K$35,9,FALSE))</f>
        <v/>
      </c>
      <c r="AP176" s="422" t="str">
        <f>IF(AP175="","",VLOOKUP(AP175,'[1]シフト記号表（勤務時間帯）'!$C$6:$K$35,9,FALSE))</f>
        <v/>
      </c>
      <c r="AQ176" s="422" t="str">
        <f>IF(AQ175="","",VLOOKUP(AQ175,'[1]シフト記号表（勤務時間帯）'!$C$6:$K$35,9,FALSE))</f>
        <v/>
      </c>
      <c r="AR176" s="422" t="str">
        <f>IF(AR175="","",VLOOKUP(AR175,'[1]シフト記号表（勤務時間帯）'!$C$6:$K$35,9,FALSE))</f>
        <v/>
      </c>
      <c r="AS176" s="422" t="str">
        <f>IF(AS175="","",VLOOKUP(AS175,'[1]シフト記号表（勤務時間帯）'!$C$6:$K$35,9,FALSE))</f>
        <v/>
      </c>
      <c r="AT176" s="423" t="str">
        <f>IF(AT175="","",VLOOKUP(AT175,'[1]シフト記号表（勤務時間帯）'!$C$6:$K$35,9,FALSE))</f>
        <v/>
      </c>
      <c r="AU176" s="421" t="str">
        <f>IF(AU175="","",VLOOKUP(AU175,'[1]シフト記号表（勤務時間帯）'!$C$6:$K$35,9,FALSE))</f>
        <v/>
      </c>
      <c r="AV176" s="422" t="str">
        <f>IF(AV175="","",VLOOKUP(AV175,'[1]シフト記号表（勤務時間帯）'!$C$6:$K$35,9,FALSE))</f>
        <v/>
      </c>
      <c r="AW176" s="422" t="str">
        <f>IF(AW175="","",VLOOKUP(AW175,'[1]シフト記号表（勤務時間帯）'!$C$6:$K$35,9,FALSE))</f>
        <v/>
      </c>
      <c r="AX176" s="688">
        <f>IF($BB$3="４週",SUM(S176:AT176),IF($BB$3="暦月",SUM(S176:AW176),""))</f>
        <v>0</v>
      </c>
      <c r="AY176" s="689"/>
      <c r="AZ176" s="690">
        <f>IF($BB$3="４週",AX176/4,IF($BB$3="暦月",②勤務形態一覧表!AX176/(②勤務形態一覧表!$BB$8/7),""))</f>
        <v>0</v>
      </c>
      <c r="BA176" s="691"/>
      <c r="BB176" s="759"/>
      <c r="BC176" s="720"/>
      <c r="BD176" s="720"/>
      <c r="BE176" s="720"/>
      <c r="BF176" s="721"/>
    </row>
    <row r="177" spans="2:58" ht="20.25" customHeight="1">
      <c r="B177" s="699"/>
      <c r="C177" s="755"/>
      <c r="D177" s="756"/>
      <c r="E177" s="757"/>
      <c r="F177" s="429">
        <f>C175</f>
        <v>0</v>
      </c>
      <c r="G177" s="711"/>
      <c r="H177" s="715"/>
      <c r="I177" s="713"/>
      <c r="J177" s="713"/>
      <c r="K177" s="714"/>
      <c r="L177" s="722"/>
      <c r="M177" s="723"/>
      <c r="N177" s="723"/>
      <c r="O177" s="724"/>
      <c r="P177" s="692" t="s">
        <v>1283</v>
      </c>
      <c r="Q177" s="693"/>
      <c r="R177" s="694"/>
      <c r="S177" s="425" t="str">
        <f>IF(S175="","",VLOOKUP(S175,'[1]シフト記号表（勤務時間帯）'!$C$6:$U$35,19,FALSE))</f>
        <v/>
      </c>
      <c r="T177" s="426" t="str">
        <f>IF(T175="","",VLOOKUP(T175,'[1]シフト記号表（勤務時間帯）'!$C$6:$U$35,19,FALSE))</f>
        <v/>
      </c>
      <c r="U177" s="426" t="str">
        <f>IF(U175="","",VLOOKUP(U175,'[1]シフト記号表（勤務時間帯）'!$C$6:$U$35,19,FALSE))</f>
        <v/>
      </c>
      <c r="V177" s="426" t="str">
        <f>IF(V175="","",VLOOKUP(V175,'[1]シフト記号表（勤務時間帯）'!$C$6:$U$35,19,FALSE))</f>
        <v/>
      </c>
      <c r="W177" s="426" t="str">
        <f>IF(W175="","",VLOOKUP(W175,'[1]シフト記号表（勤務時間帯）'!$C$6:$U$35,19,FALSE))</f>
        <v/>
      </c>
      <c r="X177" s="426" t="str">
        <f>IF(X175="","",VLOOKUP(X175,'[1]シフト記号表（勤務時間帯）'!$C$6:$U$35,19,FALSE))</f>
        <v/>
      </c>
      <c r="Y177" s="427" t="str">
        <f>IF(Y175="","",VLOOKUP(Y175,'[1]シフト記号表（勤務時間帯）'!$C$6:$U$35,19,FALSE))</f>
        <v/>
      </c>
      <c r="Z177" s="425" t="str">
        <f>IF(Z175="","",VLOOKUP(Z175,'[1]シフト記号表（勤務時間帯）'!$C$6:$U$35,19,FALSE))</f>
        <v/>
      </c>
      <c r="AA177" s="426" t="str">
        <f>IF(AA175="","",VLOOKUP(AA175,'[1]シフト記号表（勤務時間帯）'!$C$6:$U$35,19,FALSE))</f>
        <v/>
      </c>
      <c r="AB177" s="426" t="str">
        <f>IF(AB175="","",VLOOKUP(AB175,'[1]シフト記号表（勤務時間帯）'!$C$6:$U$35,19,FALSE))</f>
        <v/>
      </c>
      <c r="AC177" s="426" t="str">
        <f>IF(AC175="","",VLOOKUP(AC175,'[1]シフト記号表（勤務時間帯）'!$C$6:$U$35,19,FALSE))</f>
        <v/>
      </c>
      <c r="AD177" s="426" t="str">
        <f>IF(AD175="","",VLOOKUP(AD175,'[1]シフト記号表（勤務時間帯）'!$C$6:$U$35,19,FALSE))</f>
        <v/>
      </c>
      <c r="AE177" s="426" t="str">
        <f>IF(AE175="","",VLOOKUP(AE175,'[1]シフト記号表（勤務時間帯）'!$C$6:$U$35,19,FALSE))</f>
        <v/>
      </c>
      <c r="AF177" s="427" t="str">
        <f>IF(AF175="","",VLOOKUP(AF175,'[1]シフト記号表（勤務時間帯）'!$C$6:$U$35,19,FALSE))</f>
        <v/>
      </c>
      <c r="AG177" s="425" t="str">
        <f>IF(AG175="","",VLOOKUP(AG175,'[1]シフト記号表（勤務時間帯）'!$C$6:$U$35,19,FALSE))</f>
        <v/>
      </c>
      <c r="AH177" s="426" t="str">
        <f>IF(AH175="","",VLOOKUP(AH175,'[1]シフト記号表（勤務時間帯）'!$C$6:$U$35,19,FALSE))</f>
        <v/>
      </c>
      <c r="AI177" s="426" t="str">
        <f>IF(AI175="","",VLOOKUP(AI175,'[1]シフト記号表（勤務時間帯）'!$C$6:$U$35,19,FALSE))</f>
        <v/>
      </c>
      <c r="AJ177" s="426" t="str">
        <f>IF(AJ175="","",VLOOKUP(AJ175,'[1]シフト記号表（勤務時間帯）'!$C$6:$U$35,19,FALSE))</f>
        <v/>
      </c>
      <c r="AK177" s="426" t="str">
        <f>IF(AK175="","",VLOOKUP(AK175,'[1]シフト記号表（勤務時間帯）'!$C$6:$U$35,19,FALSE))</f>
        <v/>
      </c>
      <c r="AL177" s="426" t="str">
        <f>IF(AL175="","",VLOOKUP(AL175,'[1]シフト記号表（勤務時間帯）'!$C$6:$U$35,19,FALSE))</f>
        <v/>
      </c>
      <c r="AM177" s="427" t="str">
        <f>IF(AM175="","",VLOOKUP(AM175,'[1]シフト記号表（勤務時間帯）'!$C$6:$U$35,19,FALSE))</f>
        <v/>
      </c>
      <c r="AN177" s="425" t="str">
        <f>IF(AN175="","",VLOOKUP(AN175,'[1]シフト記号表（勤務時間帯）'!$C$6:$U$35,19,FALSE))</f>
        <v/>
      </c>
      <c r="AO177" s="426" t="str">
        <f>IF(AO175="","",VLOOKUP(AO175,'[1]シフト記号表（勤務時間帯）'!$C$6:$U$35,19,FALSE))</f>
        <v/>
      </c>
      <c r="AP177" s="426" t="str">
        <f>IF(AP175="","",VLOOKUP(AP175,'[1]シフト記号表（勤務時間帯）'!$C$6:$U$35,19,FALSE))</f>
        <v/>
      </c>
      <c r="AQ177" s="426" t="str">
        <f>IF(AQ175="","",VLOOKUP(AQ175,'[1]シフト記号表（勤務時間帯）'!$C$6:$U$35,19,FALSE))</f>
        <v/>
      </c>
      <c r="AR177" s="426" t="str">
        <f>IF(AR175="","",VLOOKUP(AR175,'[1]シフト記号表（勤務時間帯）'!$C$6:$U$35,19,FALSE))</f>
        <v/>
      </c>
      <c r="AS177" s="426" t="str">
        <f>IF(AS175="","",VLOOKUP(AS175,'[1]シフト記号表（勤務時間帯）'!$C$6:$U$35,19,FALSE))</f>
        <v/>
      </c>
      <c r="AT177" s="427" t="str">
        <f>IF(AT175="","",VLOOKUP(AT175,'[1]シフト記号表（勤務時間帯）'!$C$6:$U$35,19,FALSE))</f>
        <v/>
      </c>
      <c r="AU177" s="425" t="str">
        <f>IF(AU175="","",VLOOKUP(AU175,'[1]シフト記号表（勤務時間帯）'!$C$6:$U$35,19,FALSE))</f>
        <v/>
      </c>
      <c r="AV177" s="426" t="str">
        <f>IF(AV175="","",VLOOKUP(AV175,'[1]シフト記号表（勤務時間帯）'!$C$6:$U$35,19,FALSE))</f>
        <v/>
      </c>
      <c r="AW177" s="426" t="str">
        <f>IF(AW175="","",VLOOKUP(AW175,'[1]シフト記号表（勤務時間帯）'!$C$6:$U$35,19,FALSE))</f>
        <v/>
      </c>
      <c r="AX177" s="695">
        <f>IF($BB$3="４週",SUM(S177:AT177),IF($BB$3="暦月",SUM(S177:AW177),""))</f>
        <v>0</v>
      </c>
      <c r="AY177" s="696"/>
      <c r="AZ177" s="697">
        <f>IF($BB$3="４週",AX177/4,IF($BB$3="暦月",②勤務形態一覧表!AX177/(②勤務形態一覧表!$BB$8/7),""))</f>
        <v>0</v>
      </c>
      <c r="BA177" s="698"/>
      <c r="BB177" s="760"/>
      <c r="BC177" s="723"/>
      <c r="BD177" s="723"/>
      <c r="BE177" s="723"/>
      <c r="BF177" s="724"/>
    </row>
    <row r="178" spans="2:58" ht="20.25" customHeight="1">
      <c r="B178" s="699">
        <f>B175+1</f>
        <v>53</v>
      </c>
      <c r="C178" s="749"/>
      <c r="D178" s="750"/>
      <c r="E178" s="751"/>
      <c r="F178" s="428"/>
      <c r="G178" s="709"/>
      <c r="H178" s="712"/>
      <c r="I178" s="713"/>
      <c r="J178" s="713"/>
      <c r="K178" s="714"/>
      <c r="L178" s="716"/>
      <c r="M178" s="717"/>
      <c r="N178" s="717"/>
      <c r="O178" s="718"/>
      <c r="P178" s="725" t="s">
        <v>1281</v>
      </c>
      <c r="Q178" s="726"/>
      <c r="R178" s="727"/>
      <c r="S178" s="417"/>
      <c r="T178" s="418"/>
      <c r="U178" s="418"/>
      <c r="V178" s="418"/>
      <c r="W178" s="418"/>
      <c r="X178" s="418"/>
      <c r="Y178" s="419"/>
      <c r="Z178" s="417"/>
      <c r="AA178" s="418"/>
      <c r="AB178" s="418"/>
      <c r="AC178" s="418"/>
      <c r="AD178" s="418"/>
      <c r="AE178" s="418"/>
      <c r="AF178" s="419"/>
      <c r="AG178" s="417"/>
      <c r="AH178" s="418"/>
      <c r="AI178" s="418"/>
      <c r="AJ178" s="418"/>
      <c r="AK178" s="418"/>
      <c r="AL178" s="418"/>
      <c r="AM178" s="419"/>
      <c r="AN178" s="417"/>
      <c r="AO178" s="418"/>
      <c r="AP178" s="418"/>
      <c r="AQ178" s="418"/>
      <c r="AR178" s="418"/>
      <c r="AS178" s="418"/>
      <c r="AT178" s="419"/>
      <c r="AU178" s="417"/>
      <c r="AV178" s="418"/>
      <c r="AW178" s="418"/>
      <c r="AX178" s="672"/>
      <c r="AY178" s="673"/>
      <c r="AZ178" s="674"/>
      <c r="BA178" s="675"/>
      <c r="BB178" s="758"/>
      <c r="BC178" s="717"/>
      <c r="BD178" s="717"/>
      <c r="BE178" s="717"/>
      <c r="BF178" s="718"/>
    </row>
    <row r="179" spans="2:58" ht="20.25" customHeight="1">
      <c r="B179" s="699"/>
      <c r="C179" s="752"/>
      <c r="D179" s="753"/>
      <c r="E179" s="754"/>
      <c r="F179" s="420"/>
      <c r="G179" s="710"/>
      <c r="H179" s="715"/>
      <c r="I179" s="713"/>
      <c r="J179" s="713"/>
      <c r="K179" s="714"/>
      <c r="L179" s="719"/>
      <c r="M179" s="720"/>
      <c r="N179" s="720"/>
      <c r="O179" s="721"/>
      <c r="P179" s="685" t="s">
        <v>1282</v>
      </c>
      <c r="Q179" s="686"/>
      <c r="R179" s="687"/>
      <c r="S179" s="421" t="str">
        <f>IF(S178="","",VLOOKUP(S178,'[1]シフト記号表（勤務時間帯）'!$C$6:$K$35,9,FALSE))</f>
        <v/>
      </c>
      <c r="T179" s="422" t="str">
        <f>IF(T178="","",VLOOKUP(T178,'[1]シフト記号表（勤務時間帯）'!$C$6:$K$35,9,FALSE))</f>
        <v/>
      </c>
      <c r="U179" s="422" t="str">
        <f>IF(U178="","",VLOOKUP(U178,'[1]シフト記号表（勤務時間帯）'!$C$6:$K$35,9,FALSE))</f>
        <v/>
      </c>
      <c r="V179" s="422" t="str">
        <f>IF(V178="","",VLOOKUP(V178,'[1]シフト記号表（勤務時間帯）'!$C$6:$K$35,9,FALSE))</f>
        <v/>
      </c>
      <c r="W179" s="422" t="str">
        <f>IF(W178="","",VLOOKUP(W178,'[1]シフト記号表（勤務時間帯）'!$C$6:$K$35,9,FALSE))</f>
        <v/>
      </c>
      <c r="X179" s="422" t="str">
        <f>IF(X178="","",VLOOKUP(X178,'[1]シフト記号表（勤務時間帯）'!$C$6:$K$35,9,FALSE))</f>
        <v/>
      </c>
      <c r="Y179" s="423" t="str">
        <f>IF(Y178="","",VLOOKUP(Y178,'[1]シフト記号表（勤務時間帯）'!$C$6:$K$35,9,FALSE))</f>
        <v/>
      </c>
      <c r="Z179" s="421" t="str">
        <f>IF(Z178="","",VLOOKUP(Z178,'[1]シフト記号表（勤務時間帯）'!$C$6:$K$35,9,FALSE))</f>
        <v/>
      </c>
      <c r="AA179" s="422" t="str">
        <f>IF(AA178="","",VLOOKUP(AA178,'[1]シフト記号表（勤務時間帯）'!$C$6:$K$35,9,FALSE))</f>
        <v/>
      </c>
      <c r="AB179" s="422" t="str">
        <f>IF(AB178="","",VLOOKUP(AB178,'[1]シフト記号表（勤務時間帯）'!$C$6:$K$35,9,FALSE))</f>
        <v/>
      </c>
      <c r="AC179" s="422" t="str">
        <f>IF(AC178="","",VLOOKUP(AC178,'[1]シフト記号表（勤務時間帯）'!$C$6:$K$35,9,FALSE))</f>
        <v/>
      </c>
      <c r="AD179" s="422" t="str">
        <f>IF(AD178="","",VLOOKUP(AD178,'[1]シフト記号表（勤務時間帯）'!$C$6:$K$35,9,FALSE))</f>
        <v/>
      </c>
      <c r="AE179" s="422" t="str">
        <f>IF(AE178="","",VLOOKUP(AE178,'[1]シフト記号表（勤務時間帯）'!$C$6:$K$35,9,FALSE))</f>
        <v/>
      </c>
      <c r="AF179" s="423" t="str">
        <f>IF(AF178="","",VLOOKUP(AF178,'[1]シフト記号表（勤務時間帯）'!$C$6:$K$35,9,FALSE))</f>
        <v/>
      </c>
      <c r="AG179" s="421" t="str">
        <f>IF(AG178="","",VLOOKUP(AG178,'[1]シフト記号表（勤務時間帯）'!$C$6:$K$35,9,FALSE))</f>
        <v/>
      </c>
      <c r="AH179" s="422" t="str">
        <f>IF(AH178="","",VLOOKUP(AH178,'[1]シフト記号表（勤務時間帯）'!$C$6:$K$35,9,FALSE))</f>
        <v/>
      </c>
      <c r="AI179" s="422" t="str">
        <f>IF(AI178="","",VLOOKUP(AI178,'[1]シフト記号表（勤務時間帯）'!$C$6:$K$35,9,FALSE))</f>
        <v/>
      </c>
      <c r="AJ179" s="422" t="str">
        <f>IF(AJ178="","",VLOOKUP(AJ178,'[1]シフト記号表（勤務時間帯）'!$C$6:$K$35,9,FALSE))</f>
        <v/>
      </c>
      <c r="AK179" s="422" t="str">
        <f>IF(AK178="","",VLOOKUP(AK178,'[1]シフト記号表（勤務時間帯）'!$C$6:$K$35,9,FALSE))</f>
        <v/>
      </c>
      <c r="AL179" s="422" t="str">
        <f>IF(AL178="","",VLOOKUP(AL178,'[1]シフト記号表（勤務時間帯）'!$C$6:$K$35,9,FALSE))</f>
        <v/>
      </c>
      <c r="AM179" s="423" t="str">
        <f>IF(AM178="","",VLOOKUP(AM178,'[1]シフト記号表（勤務時間帯）'!$C$6:$K$35,9,FALSE))</f>
        <v/>
      </c>
      <c r="AN179" s="421" t="str">
        <f>IF(AN178="","",VLOOKUP(AN178,'[1]シフト記号表（勤務時間帯）'!$C$6:$K$35,9,FALSE))</f>
        <v/>
      </c>
      <c r="AO179" s="422" t="str">
        <f>IF(AO178="","",VLOOKUP(AO178,'[1]シフト記号表（勤務時間帯）'!$C$6:$K$35,9,FALSE))</f>
        <v/>
      </c>
      <c r="AP179" s="422" t="str">
        <f>IF(AP178="","",VLOOKUP(AP178,'[1]シフト記号表（勤務時間帯）'!$C$6:$K$35,9,FALSE))</f>
        <v/>
      </c>
      <c r="AQ179" s="422" t="str">
        <f>IF(AQ178="","",VLOOKUP(AQ178,'[1]シフト記号表（勤務時間帯）'!$C$6:$K$35,9,FALSE))</f>
        <v/>
      </c>
      <c r="AR179" s="422" t="str">
        <f>IF(AR178="","",VLOOKUP(AR178,'[1]シフト記号表（勤務時間帯）'!$C$6:$K$35,9,FALSE))</f>
        <v/>
      </c>
      <c r="AS179" s="422" t="str">
        <f>IF(AS178="","",VLOOKUP(AS178,'[1]シフト記号表（勤務時間帯）'!$C$6:$K$35,9,FALSE))</f>
        <v/>
      </c>
      <c r="AT179" s="423" t="str">
        <f>IF(AT178="","",VLOOKUP(AT178,'[1]シフト記号表（勤務時間帯）'!$C$6:$K$35,9,FALSE))</f>
        <v/>
      </c>
      <c r="AU179" s="421" t="str">
        <f>IF(AU178="","",VLOOKUP(AU178,'[1]シフト記号表（勤務時間帯）'!$C$6:$K$35,9,FALSE))</f>
        <v/>
      </c>
      <c r="AV179" s="422" t="str">
        <f>IF(AV178="","",VLOOKUP(AV178,'[1]シフト記号表（勤務時間帯）'!$C$6:$K$35,9,FALSE))</f>
        <v/>
      </c>
      <c r="AW179" s="422" t="str">
        <f>IF(AW178="","",VLOOKUP(AW178,'[1]シフト記号表（勤務時間帯）'!$C$6:$K$35,9,FALSE))</f>
        <v/>
      </c>
      <c r="AX179" s="688">
        <f>IF($BB$3="４週",SUM(S179:AT179),IF($BB$3="暦月",SUM(S179:AW179),""))</f>
        <v>0</v>
      </c>
      <c r="AY179" s="689"/>
      <c r="AZ179" s="690">
        <f>IF($BB$3="４週",AX179/4,IF($BB$3="暦月",②勤務形態一覧表!AX179/(②勤務形態一覧表!$BB$8/7),""))</f>
        <v>0</v>
      </c>
      <c r="BA179" s="691"/>
      <c r="BB179" s="759"/>
      <c r="BC179" s="720"/>
      <c r="BD179" s="720"/>
      <c r="BE179" s="720"/>
      <c r="BF179" s="721"/>
    </row>
    <row r="180" spans="2:58" ht="20.25" customHeight="1">
      <c r="B180" s="699"/>
      <c r="C180" s="755"/>
      <c r="D180" s="756"/>
      <c r="E180" s="757"/>
      <c r="F180" s="429">
        <f>C178</f>
        <v>0</v>
      </c>
      <c r="G180" s="711"/>
      <c r="H180" s="715"/>
      <c r="I180" s="713"/>
      <c r="J180" s="713"/>
      <c r="K180" s="714"/>
      <c r="L180" s="722"/>
      <c r="M180" s="723"/>
      <c r="N180" s="723"/>
      <c r="O180" s="724"/>
      <c r="P180" s="692" t="s">
        <v>1283</v>
      </c>
      <c r="Q180" s="693"/>
      <c r="R180" s="694"/>
      <c r="S180" s="425" t="str">
        <f>IF(S178="","",VLOOKUP(S178,'[1]シフト記号表（勤務時間帯）'!$C$6:$U$35,19,FALSE))</f>
        <v/>
      </c>
      <c r="T180" s="426" t="str">
        <f>IF(T178="","",VLOOKUP(T178,'[1]シフト記号表（勤務時間帯）'!$C$6:$U$35,19,FALSE))</f>
        <v/>
      </c>
      <c r="U180" s="426" t="str">
        <f>IF(U178="","",VLOOKUP(U178,'[1]シフト記号表（勤務時間帯）'!$C$6:$U$35,19,FALSE))</f>
        <v/>
      </c>
      <c r="V180" s="426" t="str">
        <f>IF(V178="","",VLOOKUP(V178,'[1]シフト記号表（勤務時間帯）'!$C$6:$U$35,19,FALSE))</f>
        <v/>
      </c>
      <c r="W180" s="426" t="str">
        <f>IF(W178="","",VLOOKUP(W178,'[1]シフト記号表（勤務時間帯）'!$C$6:$U$35,19,FALSE))</f>
        <v/>
      </c>
      <c r="X180" s="426" t="str">
        <f>IF(X178="","",VLOOKUP(X178,'[1]シフト記号表（勤務時間帯）'!$C$6:$U$35,19,FALSE))</f>
        <v/>
      </c>
      <c r="Y180" s="427" t="str">
        <f>IF(Y178="","",VLOOKUP(Y178,'[1]シフト記号表（勤務時間帯）'!$C$6:$U$35,19,FALSE))</f>
        <v/>
      </c>
      <c r="Z180" s="425" t="str">
        <f>IF(Z178="","",VLOOKUP(Z178,'[1]シフト記号表（勤務時間帯）'!$C$6:$U$35,19,FALSE))</f>
        <v/>
      </c>
      <c r="AA180" s="426" t="str">
        <f>IF(AA178="","",VLOOKUP(AA178,'[1]シフト記号表（勤務時間帯）'!$C$6:$U$35,19,FALSE))</f>
        <v/>
      </c>
      <c r="AB180" s="426" t="str">
        <f>IF(AB178="","",VLOOKUP(AB178,'[1]シフト記号表（勤務時間帯）'!$C$6:$U$35,19,FALSE))</f>
        <v/>
      </c>
      <c r="AC180" s="426" t="str">
        <f>IF(AC178="","",VLOOKUP(AC178,'[1]シフト記号表（勤務時間帯）'!$C$6:$U$35,19,FALSE))</f>
        <v/>
      </c>
      <c r="AD180" s="426" t="str">
        <f>IF(AD178="","",VLOOKUP(AD178,'[1]シフト記号表（勤務時間帯）'!$C$6:$U$35,19,FALSE))</f>
        <v/>
      </c>
      <c r="AE180" s="426" t="str">
        <f>IF(AE178="","",VLOOKUP(AE178,'[1]シフト記号表（勤務時間帯）'!$C$6:$U$35,19,FALSE))</f>
        <v/>
      </c>
      <c r="AF180" s="427" t="str">
        <f>IF(AF178="","",VLOOKUP(AF178,'[1]シフト記号表（勤務時間帯）'!$C$6:$U$35,19,FALSE))</f>
        <v/>
      </c>
      <c r="AG180" s="425" t="str">
        <f>IF(AG178="","",VLOOKUP(AG178,'[1]シフト記号表（勤務時間帯）'!$C$6:$U$35,19,FALSE))</f>
        <v/>
      </c>
      <c r="AH180" s="426" t="str">
        <f>IF(AH178="","",VLOOKUP(AH178,'[1]シフト記号表（勤務時間帯）'!$C$6:$U$35,19,FALSE))</f>
        <v/>
      </c>
      <c r="AI180" s="426" t="str">
        <f>IF(AI178="","",VLOOKUP(AI178,'[1]シフト記号表（勤務時間帯）'!$C$6:$U$35,19,FALSE))</f>
        <v/>
      </c>
      <c r="AJ180" s="426" t="str">
        <f>IF(AJ178="","",VLOOKUP(AJ178,'[1]シフト記号表（勤務時間帯）'!$C$6:$U$35,19,FALSE))</f>
        <v/>
      </c>
      <c r="AK180" s="426" t="str">
        <f>IF(AK178="","",VLOOKUP(AK178,'[1]シフト記号表（勤務時間帯）'!$C$6:$U$35,19,FALSE))</f>
        <v/>
      </c>
      <c r="AL180" s="426" t="str">
        <f>IF(AL178="","",VLOOKUP(AL178,'[1]シフト記号表（勤務時間帯）'!$C$6:$U$35,19,FALSE))</f>
        <v/>
      </c>
      <c r="AM180" s="427" t="str">
        <f>IF(AM178="","",VLOOKUP(AM178,'[1]シフト記号表（勤務時間帯）'!$C$6:$U$35,19,FALSE))</f>
        <v/>
      </c>
      <c r="AN180" s="425" t="str">
        <f>IF(AN178="","",VLOOKUP(AN178,'[1]シフト記号表（勤務時間帯）'!$C$6:$U$35,19,FALSE))</f>
        <v/>
      </c>
      <c r="AO180" s="426" t="str">
        <f>IF(AO178="","",VLOOKUP(AO178,'[1]シフト記号表（勤務時間帯）'!$C$6:$U$35,19,FALSE))</f>
        <v/>
      </c>
      <c r="AP180" s="426" t="str">
        <f>IF(AP178="","",VLOOKUP(AP178,'[1]シフト記号表（勤務時間帯）'!$C$6:$U$35,19,FALSE))</f>
        <v/>
      </c>
      <c r="AQ180" s="426" t="str">
        <f>IF(AQ178="","",VLOOKUP(AQ178,'[1]シフト記号表（勤務時間帯）'!$C$6:$U$35,19,FALSE))</f>
        <v/>
      </c>
      <c r="AR180" s="426" t="str">
        <f>IF(AR178="","",VLOOKUP(AR178,'[1]シフト記号表（勤務時間帯）'!$C$6:$U$35,19,FALSE))</f>
        <v/>
      </c>
      <c r="AS180" s="426" t="str">
        <f>IF(AS178="","",VLOOKUP(AS178,'[1]シフト記号表（勤務時間帯）'!$C$6:$U$35,19,FALSE))</f>
        <v/>
      </c>
      <c r="AT180" s="427" t="str">
        <f>IF(AT178="","",VLOOKUP(AT178,'[1]シフト記号表（勤務時間帯）'!$C$6:$U$35,19,FALSE))</f>
        <v/>
      </c>
      <c r="AU180" s="425" t="str">
        <f>IF(AU178="","",VLOOKUP(AU178,'[1]シフト記号表（勤務時間帯）'!$C$6:$U$35,19,FALSE))</f>
        <v/>
      </c>
      <c r="AV180" s="426" t="str">
        <f>IF(AV178="","",VLOOKUP(AV178,'[1]シフト記号表（勤務時間帯）'!$C$6:$U$35,19,FALSE))</f>
        <v/>
      </c>
      <c r="AW180" s="426" t="str">
        <f>IF(AW178="","",VLOOKUP(AW178,'[1]シフト記号表（勤務時間帯）'!$C$6:$U$35,19,FALSE))</f>
        <v/>
      </c>
      <c r="AX180" s="695">
        <f>IF($BB$3="４週",SUM(S180:AT180),IF($BB$3="暦月",SUM(S180:AW180),""))</f>
        <v>0</v>
      </c>
      <c r="AY180" s="696"/>
      <c r="AZ180" s="697">
        <f>IF($BB$3="４週",AX180/4,IF($BB$3="暦月",②勤務形態一覧表!AX180/(②勤務形態一覧表!$BB$8/7),""))</f>
        <v>0</v>
      </c>
      <c r="BA180" s="698"/>
      <c r="BB180" s="760"/>
      <c r="BC180" s="723"/>
      <c r="BD180" s="723"/>
      <c r="BE180" s="723"/>
      <c r="BF180" s="724"/>
    </row>
    <row r="181" spans="2:58" ht="20.25" customHeight="1">
      <c r="B181" s="699">
        <f>B178+1</f>
        <v>54</v>
      </c>
      <c r="C181" s="749"/>
      <c r="D181" s="750"/>
      <c r="E181" s="751"/>
      <c r="F181" s="428"/>
      <c r="G181" s="709"/>
      <c r="H181" s="712"/>
      <c r="I181" s="713"/>
      <c r="J181" s="713"/>
      <c r="K181" s="714"/>
      <c r="L181" s="716"/>
      <c r="M181" s="717"/>
      <c r="N181" s="717"/>
      <c r="O181" s="718"/>
      <c r="P181" s="725" t="s">
        <v>1281</v>
      </c>
      <c r="Q181" s="726"/>
      <c r="R181" s="727"/>
      <c r="S181" s="417"/>
      <c r="T181" s="418"/>
      <c r="U181" s="418"/>
      <c r="V181" s="418"/>
      <c r="W181" s="418"/>
      <c r="X181" s="418"/>
      <c r="Y181" s="419"/>
      <c r="Z181" s="417"/>
      <c r="AA181" s="418"/>
      <c r="AB181" s="418"/>
      <c r="AC181" s="418"/>
      <c r="AD181" s="418"/>
      <c r="AE181" s="418"/>
      <c r="AF181" s="419"/>
      <c r="AG181" s="417"/>
      <c r="AH181" s="418"/>
      <c r="AI181" s="418"/>
      <c r="AJ181" s="418"/>
      <c r="AK181" s="418"/>
      <c r="AL181" s="418"/>
      <c r="AM181" s="419"/>
      <c r="AN181" s="417"/>
      <c r="AO181" s="418"/>
      <c r="AP181" s="418"/>
      <c r="AQ181" s="418"/>
      <c r="AR181" s="418"/>
      <c r="AS181" s="418"/>
      <c r="AT181" s="419"/>
      <c r="AU181" s="417"/>
      <c r="AV181" s="418"/>
      <c r="AW181" s="418"/>
      <c r="AX181" s="672"/>
      <c r="AY181" s="673"/>
      <c r="AZ181" s="674"/>
      <c r="BA181" s="675"/>
      <c r="BB181" s="758"/>
      <c r="BC181" s="717"/>
      <c r="BD181" s="717"/>
      <c r="BE181" s="717"/>
      <c r="BF181" s="718"/>
    </row>
    <row r="182" spans="2:58" ht="20.25" customHeight="1">
      <c r="B182" s="699"/>
      <c r="C182" s="752"/>
      <c r="D182" s="753"/>
      <c r="E182" s="754"/>
      <c r="F182" s="420"/>
      <c r="G182" s="710"/>
      <c r="H182" s="715"/>
      <c r="I182" s="713"/>
      <c r="J182" s="713"/>
      <c r="K182" s="714"/>
      <c r="L182" s="719"/>
      <c r="M182" s="720"/>
      <c r="N182" s="720"/>
      <c r="O182" s="721"/>
      <c r="P182" s="685" t="s">
        <v>1282</v>
      </c>
      <c r="Q182" s="686"/>
      <c r="R182" s="687"/>
      <c r="S182" s="421" t="str">
        <f>IF(S181="","",VLOOKUP(S181,'[1]シフト記号表（勤務時間帯）'!$C$6:$K$35,9,FALSE))</f>
        <v/>
      </c>
      <c r="T182" s="422" t="str">
        <f>IF(T181="","",VLOOKUP(T181,'[1]シフト記号表（勤務時間帯）'!$C$6:$K$35,9,FALSE))</f>
        <v/>
      </c>
      <c r="U182" s="422" t="str">
        <f>IF(U181="","",VLOOKUP(U181,'[1]シフト記号表（勤務時間帯）'!$C$6:$K$35,9,FALSE))</f>
        <v/>
      </c>
      <c r="V182" s="422" t="str">
        <f>IF(V181="","",VLOOKUP(V181,'[1]シフト記号表（勤務時間帯）'!$C$6:$K$35,9,FALSE))</f>
        <v/>
      </c>
      <c r="W182" s="422" t="str">
        <f>IF(W181="","",VLOOKUP(W181,'[1]シフト記号表（勤務時間帯）'!$C$6:$K$35,9,FALSE))</f>
        <v/>
      </c>
      <c r="X182" s="422" t="str">
        <f>IF(X181="","",VLOOKUP(X181,'[1]シフト記号表（勤務時間帯）'!$C$6:$K$35,9,FALSE))</f>
        <v/>
      </c>
      <c r="Y182" s="423" t="str">
        <f>IF(Y181="","",VLOOKUP(Y181,'[1]シフト記号表（勤務時間帯）'!$C$6:$K$35,9,FALSE))</f>
        <v/>
      </c>
      <c r="Z182" s="421" t="str">
        <f>IF(Z181="","",VLOOKUP(Z181,'[1]シフト記号表（勤務時間帯）'!$C$6:$K$35,9,FALSE))</f>
        <v/>
      </c>
      <c r="AA182" s="422" t="str">
        <f>IF(AA181="","",VLOOKUP(AA181,'[1]シフト記号表（勤務時間帯）'!$C$6:$K$35,9,FALSE))</f>
        <v/>
      </c>
      <c r="AB182" s="422" t="str">
        <f>IF(AB181="","",VLOOKUP(AB181,'[1]シフト記号表（勤務時間帯）'!$C$6:$K$35,9,FALSE))</f>
        <v/>
      </c>
      <c r="AC182" s="422" t="str">
        <f>IF(AC181="","",VLOOKUP(AC181,'[1]シフト記号表（勤務時間帯）'!$C$6:$K$35,9,FALSE))</f>
        <v/>
      </c>
      <c r="AD182" s="422" t="str">
        <f>IF(AD181="","",VLOOKUP(AD181,'[1]シフト記号表（勤務時間帯）'!$C$6:$K$35,9,FALSE))</f>
        <v/>
      </c>
      <c r="AE182" s="422" t="str">
        <f>IF(AE181="","",VLOOKUP(AE181,'[1]シフト記号表（勤務時間帯）'!$C$6:$K$35,9,FALSE))</f>
        <v/>
      </c>
      <c r="AF182" s="423" t="str">
        <f>IF(AF181="","",VLOOKUP(AF181,'[1]シフト記号表（勤務時間帯）'!$C$6:$K$35,9,FALSE))</f>
        <v/>
      </c>
      <c r="AG182" s="421" t="str">
        <f>IF(AG181="","",VLOOKUP(AG181,'[1]シフト記号表（勤務時間帯）'!$C$6:$K$35,9,FALSE))</f>
        <v/>
      </c>
      <c r="AH182" s="422" t="str">
        <f>IF(AH181="","",VLOOKUP(AH181,'[1]シフト記号表（勤務時間帯）'!$C$6:$K$35,9,FALSE))</f>
        <v/>
      </c>
      <c r="AI182" s="422" t="str">
        <f>IF(AI181="","",VLOOKUP(AI181,'[1]シフト記号表（勤務時間帯）'!$C$6:$K$35,9,FALSE))</f>
        <v/>
      </c>
      <c r="AJ182" s="422" t="str">
        <f>IF(AJ181="","",VLOOKUP(AJ181,'[1]シフト記号表（勤務時間帯）'!$C$6:$K$35,9,FALSE))</f>
        <v/>
      </c>
      <c r="AK182" s="422" t="str">
        <f>IF(AK181="","",VLOOKUP(AK181,'[1]シフト記号表（勤務時間帯）'!$C$6:$K$35,9,FALSE))</f>
        <v/>
      </c>
      <c r="AL182" s="422" t="str">
        <f>IF(AL181="","",VLOOKUP(AL181,'[1]シフト記号表（勤務時間帯）'!$C$6:$K$35,9,FALSE))</f>
        <v/>
      </c>
      <c r="AM182" s="423" t="str">
        <f>IF(AM181="","",VLOOKUP(AM181,'[1]シフト記号表（勤務時間帯）'!$C$6:$K$35,9,FALSE))</f>
        <v/>
      </c>
      <c r="AN182" s="421" t="str">
        <f>IF(AN181="","",VLOOKUP(AN181,'[1]シフト記号表（勤務時間帯）'!$C$6:$K$35,9,FALSE))</f>
        <v/>
      </c>
      <c r="AO182" s="422" t="str">
        <f>IF(AO181="","",VLOOKUP(AO181,'[1]シフト記号表（勤務時間帯）'!$C$6:$K$35,9,FALSE))</f>
        <v/>
      </c>
      <c r="AP182" s="422" t="str">
        <f>IF(AP181="","",VLOOKUP(AP181,'[1]シフト記号表（勤務時間帯）'!$C$6:$K$35,9,FALSE))</f>
        <v/>
      </c>
      <c r="AQ182" s="422" t="str">
        <f>IF(AQ181="","",VLOOKUP(AQ181,'[1]シフト記号表（勤務時間帯）'!$C$6:$K$35,9,FALSE))</f>
        <v/>
      </c>
      <c r="AR182" s="422" t="str">
        <f>IF(AR181="","",VLOOKUP(AR181,'[1]シフト記号表（勤務時間帯）'!$C$6:$K$35,9,FALSE))</f>
        <v/>
      </c>
      <c r="AS182" s="422" t="str">
        <f>IF(AS181="","",VLOOKUP(AS181,'[1]シフト記号表（勤務時間帯）'!$C$6:$K$35,9,FALSE))</f>
        <v/>
      </c>
      <c r="AT182" s="423" t="str">
        <f>IF(AT181="","",VLOOKUP(AT181,'[1]シフト記号表（勤務時間帯）'!$C$6:$K$35,9,FALSE))</f>
        <v/>
      </c>
      <c r="AU182" s="421" t="str">
        <f>IF(AU181="","",VLOOKUP(AU181,'[1]シフト記号表（勤務時間帯）'!$C$6:$K$35,9,FALSE))</f>
        <v/>
      </c>
      <c r="AV182" s="422" t="str">
        <f>IF(AV181="","",VLOOKUP(AV181,'[1]シフト記号表（勤務時間帯）'!$C$6:$K$35,9,FALSE))</f>
        <v/>
      </c>
      <c r="AW182" s="422" t="str">
        <f>IF(AW181="","",VLOOKUP(AW181,'[1]シフト記号表（勤務時間帯）'!$C$6:$K$35,9,FALSE))</f>
        <v/>
      </c>
      <c r="AX182" s="688">
        <f>IF($BB$3="４週",SUM(S182:AT182),IF($BB$3="暦月",SUM(S182:AW182),""))</f>
        <v>0</v>
      </c>
      <c r="AY182" s="689"/>
      <c r="AZ182" s="690">
        <f>IF($BB$3="４週",AX182/4,IF($BB$3="暦月",②勤務形態一覧表!AX182/(②勤務形態一覧表!$BB$8/7),""))</f>
        <v>0</v>
      </c>
      <c r="BA182" s="691"/>
      <c r="BB182" s="759"/>
      <c r="BC182" s="720"/>
      <c r="BD182" s="720"/>
      <c r="BE182" s="720"/>
      <c r="BF182" s="721"/>
    </row>
    <row r="183" spans="2:58" ht="20.25" customHeight="1">
      <c r="B183" s="699"/>
      <c r="C183" s="755"/>
      <c r="D183" s="756"/>
      <c r="E183" s="757"/>
      <c r="F183" s="429">
        <f>C181</f>
        <v>0</v>
      </c>
      <c r="G183" s="711"/>
      <c r="H183" s="715"/>
      <c r="I183" s="713"/>
      <c r="J183" s="713"/>
      <c r="K183" s="714"/>
      <c r="L183" s="722"/>
      <c r="M183" s="723"/>
      <c r="N183" s="723"/>
      <c r="O183" s="724"/>
      <c r="P183" s="692" t="s">
        <v>1283</v>
      </c>
      <c r="Q183" s="693"/>
      <c r="R183" s="694"/>
      <c r="S183" s="425" t="str">
        <f>IF(S181="","",VLOOKUP(S181,'[1]シフト記号表（勤務時間帯）'!$C$6:$U$35,19,FALSE))</f>
        <v/>
      </c>
      <c r="T183" s="426" t="str">
        <f>IF(T181="","",VLOOKUP(T181,'[1]シフト記号表（勤務時間帯）'!$C$6:$U$35,19,FALSE))</f>
        <v/>
      </c>
      <c r="U183" s="426" t="str">
        <f>IF(U181="","",VLOOKUP(U181,'[1]シフト記号表（勤務時間帯）'!$C$6:$U$35,19,FALSE))</f>
        <v/>
      </c>
      <c r="V183" s="426" t="str">
        <f>IF(V181="","",VLOOKUP(V181,'[1]シフト記号表（勤務時間帯）'!$C$6:$U$35,19,FALSE))</f>
        <v/>
      </c>
      <c r="W183" s="426" t="str">
        <f>IF(W181="","",VLOOKUP(W181,'[1]シフト記号表（勤務時間帯）'!$C$6:$U$35,19,FALSE))</f>
        <v/>
      </c>
      <c r="X183" s="426" t="str">
        <f>IF(X181="","",VLOOKUP(X181,'[1]シフト記号表（勤務時間帯）'!$C$6:$U$35,19,FALSE))</f>
        <v/>
      </c>
      <c r="Y183" s="427" t="str">
        <f>IF(Y181="","",VLOOKUP(Y181,'[1]シフト記号表（勤務時間帯）'!$C$6:$U$35,19,FALSE))</f>
        <v/>
      </c>
      <c r="Z183" s="425" t="str">
        <f>IF(Z181="","",VLOOKUP(Z181,'[1]シフト記号表（勤務時間帯）'!$C$6:$U$35,19,FALSE))</f>
        <v/>
      </c>
      <c r="AA183" s="426" t="str">
        <f>IF(AA181="","",VLOOKUP(AA181,'[1]シフト記号表（勤務時間帯）'!$C$6:$U$35,19,FALSE))</f>
        <v/>
      </c>
      <c r="AB183" s="426" t="str">
        <f>IF(AB181="","",VLOOKUP(AB181,'[1]シフト記号表（勤務時間帯）'!$C$6:$U$35,19,FALSE))</f>
        <v/>
      </c>
      <c r="AC183" s="426" t="str">
        <f>IF(AC181="","",VLOOKUP(AC181,'[1]シフト記号表（勤務時間帯）'!$C$6:$U$35,19,FALSE))</f>
        <v/>
      </c>
      <c r="AD183" s="426" t="str">
        <f>IF(AD181="","",VLOOKUP(AD181,'[1]シフト記号表（勤務時間帯）'!$C$6:$U$35,19,FALSE))</f>
        <v/>
      </c>
      <c r="AE183" s="426" t="str">
        <f>IF(AE181="","",VLOOKUP(AE181,'[1]シフト記号表（勤務時間帯）'!$C$6:$U$35,19,FALSE))</f>
        <v/>
      </c>
      <c r="AF183" s="427" t="str">
        <f>IF(AF181="","",VLOOKUP(AF181,'[1]シフト記号表（勤務時間帯）'!$C$6:$U$35,19,FALSE))</f>
        <v/>
      </c>
      <c r="AG183" s="425" t="str">
        <f>IF(AG181="","",VLOOKUP(AG181,'[1]シフト記号表（勤務時間帯）'!$C$6:$U$35,19,FALSE))</f>
        <v/>
      </c>
      <c r="AH183" s="426" t="str">
        <f>IF(AH181="","",VLOOKUP(AH181,'[1]シフト記号表（勤務時間帯）'!$C$6:$U$35,19,FALSE))</f>
        <v/>
      </c>
      <c r="AI183" s="426" t="str">
        <f>IF(AI181="","",VLOOKUP(AI181,'[1]シフト記号表（勤務時間帯）'!$C$6:$U$35,19,FALSE))</f>
        <v/>
      </c>
      <c r="AJ183" s="426" t="str">
        <f>IF(AJ181="","",VLOOKUP(AJ181,'[1]シフト記号表（勤務時間帯）'!$C$6:$U$35,19,FALSE))</f>
        <v/>
      </c>
      <c r="AK183" s="426" t="str">
        <f>IF(AK181="","",VLOOKUP(AK181,'[1]シフト記号表（勤務時間帯）'!$C$6:$U$35,19,FALSE))</f>
        <v/>
      </c>
      <c r="AL183" s="426" t="str">
        <f>IF(AL181="","",VLOOKUP(AL181,'[1]シフト記号表（勤務時間帯）'!$C$6:$U$35,19,FALSE))</f>
        <v/>
      </c>
      <c r="AM183" s="427" t="str">
        <f>IF(AM181="","",VLOOKUP(AM181,'[1]シフト記号表（勤務時間帯）'!$C$6:$U$35,19,FALSE))</f>
        <v/>
      </c>
      <c r="AN183" s="425" t="str">
        <f>IF(AN181="","",VLOOKUP(AN181,'[1]シフト記号表（勤務時間帯）'!$C$6:$U$35,19,FALSE))</f>
        <v/>
      </c>
      <c r="AO183" s="426" t="str">
        <f>IF(AO181="","",VLOOKUP(AO181,'[1]シフト記号表（勤務時間帯）'!$C$6:$U$35,19,FALSE))</f>
        <v/>
      </c>
      <c r="AP183" s="426" t="str">
        <f>IF(AP181="","",VLOOKUP(AP181,'[1]シフト記号表（勤務時間帯）'!$C$6:$U$35,19,FALSE))</f>
        <v/>
      </c>
      <c r="AQ183" s="426" t="str">
        <f>IF(AQ181="","",VLOOKUP(AQ181,'[1]シフト記号表（勤務時間帯）'!$C$6:$U$35,19,FALSE))</f>
        <v/>
      </c>
      <c r="AR183" s="426" t="str">
        <f>IF(AR181="","",VLOOKUP(AR181,'[1]シフト記号表（勤務時間帯）'!$C$6:$U$35,19,FALSE))</f>
        <v/>
      </c>
      <c r="AS183" s="426" t="str">
        <f>IF(AS181="","",VLOOKUP(AS181,'[1]シフト記号表（勤務時間帯）'!$C$6:$U$35,19,FALSE))</f>
        <v/>
      </c>
      <c r="AT183" s="427" t="str">
        <f>IF(AT181="","",VLOOKUP(AT181,'[1]シフト記号表（勤務時間帯）'!$C$6:$U$35,19,FALSE))</f>
        <v/>
      </c>
      <c r="AU183" s="425" t="str">
        <f>IF(AU181="","",VLOOKUP(AU181,'[1]シフト記号表（勤務時間帯）'!$C$6:$U$35,19,FALSE))</f>
        <v/>
      </c>
      <c r="AV183" s="426" t="str">
        <f>IF(AV181="","",VLOOKUP(AV181,'[1]シフト記号表（勤務時間帯）'!$C$6:$U$35,19,FALSE))</f>
        <v/>
      </c>
      <c r="AW183" s="426" t="str">
        <f>IF(AW181="","",VLOOKUP(AW181,'[1]シフト記号表（勤務時間帯）'!$C$6:$U$35,19,FALSE))</f>
        <v/>
      </c>
      <c r="AX183" s="695">
        <f>IF($BB$3="４週",SUM(S183:AT183),IF($BB$3="暦月",SUM(S183:AW183),""))</f>
        <v>0</v>
      </c>
      <c r="AY183" s="696"/>
      <c r="AZ183" s="697">
        <f>IF($BB$3="４週",AX183/4,IF($BB$3="暦月",②勤務形態一覧表!AX183/(②勤務形態一覧表!$BB$8/7),""))</f>
        <v>0</v>
      </c>
      <c r="BA183" s="698"/>
      <c r="BB183" s="760"/>
      <c r="BC183" s="723"/>
      <c r="BD183" s="723"/>
      <c r="BE183" s="723"/>
      <c r="BF183" s="724"/>
    </row>
    <row r="184" spans="2:58" ht="20.25" customHeight="1">
      <c r="B184" s="699">
        <f>B181+1</f>
        <v>55</v>
      </c>
      <c r="C184" s="749"/>
      <c r="D184" s="750"/>
      <c r="E184" s="751"/>
      <c r="F184" s="428"/>
      <c r="G184" s="709"/>
      <c r="H184" s="712"/>
      <c r="I184" s="713"/>
      <c r="J184" s="713"/>
      <c r="K184" s="714"/>
      <c r="L184" s="716"/>
      <c r="M184" s="717"/>
      <c r="N184" s="717"/>
      <c r="O184" s="718"/>
      <c r="P184" s="725" t="s">
        <v>1281</v>
      </c>
      <c r="Q184" s="726"/>
      <c r="R184" s="727"/>
      <c r="S184" s="417"/>
      <c r="T184" s="418"/>
      <c r="U184" s="418"/>
      <c r="V184" s="418"/>
      <c r="W184" s="418"/>
      <c r="X184" s="418"/>
      <c r="Y184" s="419"/>
      <c r="Z184" s="417"/>
      <c r="AA184" s="418"/>
      <c r="AB184" s="418"/>
      <c r="AC184" s="418"/>
      <c r="AD184" s="418"/>
      <c r="AE184" s="418"/>
      <c r="AF184" s="419"/>
      <c r="AG184" s="417"/>
      <c r="AH184" s="418"/>
      <c r="AI184" s="418"/>
      <c r="AJ184" s="418"/>
      <c r="AK184" s="418"/>
      <c r="AL184" s="418"/>
      <c r="AM184" s="419"/>
      <c r="AN184" s="417"/>
      <c r="AO184" s="418"/>
      <c r="AP184" s="418"/>
      <c r="AQ184" s="418"/>
      <c r="AR184" s="418"/>
      <c r="AS184" s="418"/>
      <c r="AT184" s="419"/>
      <c r="AU184" s="417"/>
      <c r="AV184" s="418"/>
      <c r="AW184" s="418"/>
      <c r="AX184" s="672"/>
      <c r="AY184" s="673"/>
      <c r="AZ184" s="674"/>
      <c r="BA184" s="675"/>
      <c r="BB184" s="758"/>
      <c r="BC184" s="717"/>
      <c r="BD184" s="717"/>
      <c r="BE184" s="717"/>
      <c r="BF184" s="718"/>
    </row>
    <row r="185" spans="2:58" ht="20.25" customHeight="1">
      <c r="B185" s="699"/>
      <c r="C185" s="752"/>
      <c r="D185" s="753"/>
      <c r="E185" s="754"/>
      <c r="F185" s="420"/>
      <c r="G185" s="710"/>
      <c r="H185" s="715"/>
      <c r="I185" s="713"/>
      <c r="J185" s="713"/>
      <c r="K185" s="714"/>
      <c r="L185" s="719"/>
      <c r="M185" s="720"/>
      <c r="N185" s="720"/>
      <c r="O185" s="721"/>
      <c r="P185" s="685" t="s">
        <v>1282</v>
      </c>
      <c r="Q185" s="686"/>
      <c r="R185" s="687"/>
      <c r="S185" s="421" t="str">
        <f>IF(S184="","",VLOOKUP(S184,'[1]シフト記号表（勤務時間帯）'!$C$6:$K$35,9,FALSE))</f>
        <v/>
      </c>
      <c r="T185" s="422" t="str">
        <f>IF(T184="","",VLOOKUP(T184,'[1]シフト記号表（勤務時間帯）'!$C$6:$K$35,9,FALSE))</f>
        <v/>
      </c>
      <c r="U185" s="422" t="str">
        <f>IF(U184="","",VLOOKUP(U184,'[1]シフト記号表（勤務時間帯）'!$C$6:$K$35,9,FALSE))</f>
        <v/>
      </c>
      <c r="V185" s="422" t="str">
        <f>IF(V184="","",VLOOKUP(V184,'[1]シフト記号表（勤務時間帯）'!$C$6:$K$35,9,FALSE))</f>
        <v/>
      </c>
      <c r="W185" s="422" t="str">
        <f>IF(W184="","",VLOOKUP(W184,'[1]シフト記号表（勤務時間帯）'!$C$6:$K$35,9,FALSE))</f>
        <v/>
      </c>
      <c r="X185" s="422" t="str">
        <f>IF(X184="","",VLOOKUP(X184,'[1]シフト記号表（勤務時間帯）'!$C$6:$K$35,9,FALSE))</f>
        <v/>
      </c>
      <c r="Y185" s="423" t="str">
        <f>IF(Y184="","",VLOOKUP(Y184,'[1]シフト記号表（勤務時間帯）'!$C$6:$K$35,9,FALSE))</f>
        <v/>
      </c>
      <c r="Z185" s="421" t="str">
        <f>IF(Z184="","",VLOOKUP(Z184,'[1]シフト記号表（勤務時間帯）'!$C$6:$K$35,9,FALSE))</f>
        <v/>
      </c>
      <c r="AA185" s="422" t="str">
        <f>IF(AA184="","",VLOOKUP(AA184,'[1]シフト記号表（勤務時間帯）'!$C$6:$K$35,9,FALSE))</f>
        <v/>
      </c>
      <c r="AB185" s="422" t="str">
        <f>IF(AB184="","",VLOOKUP(AB184,'[1]シフト記号表（勤務時間帯）'!$C$6:$K$35,9,FALSE))</f>
        <v/>
      </c>
      <c r="AC185" s="422" t="str">
        <f>IF(AC184="","",VLOOKUP(AC184,'[1]シフト記号表（勤務時間帯）'!$C$6:$K$35,9,FALSE))</f>
        <v/>
      </c>
      <c r="AD185" s="422" t="str">
        <f>IF(AD184="","",VLOOKUP(AD184,'[1]シフト記号表（勤務時間帯）'!$C$6:$K$35,9,FALSE))</f>
        <v/>
      </c>
      <c r="AE185" s="422" t="str">
        <f>IF(AE184="","",VLOOKUP(AE184,'[1]シフト記号表（勤務時間帯）'!$C$6:$K$35,9,FALSE))</f>
        <v/>
      </c>
      <c r="AF185" s="423" t="str">
        <f>IF(AF184="","",VLOOKUP(AF184,'[1]シフト記号表（勤務時間帯）'!$C$6:$K$35,9,FALSE))</f>
        <v/>
      </c>
      <c r="AG185" s="421" t="str">
        <f>IF(AG184="","",VLOOKUP(AG184,'[1]シフト記号表（勤務時間帯）'!$C$6:$K$35,9,FALSE))</f>
        <v/>
      </c>
      <c r="AH185" s="422" t="str">
        <f>IF(AH184="","",VLOOKUP(AH184,'[1]シフト記号表（勤務時間帯）'!$C$6:$K$35,9,FALSE))</f>
        <v/>
      </c>
      <c r="AI185" s="422" t="str">
        <f>IF(AI184="","",VLOOKUP(AI184,'[1]シフト記号表（勤務時間帯）'!$C$6:$K$35,9,FALSE))</f>
        <v/>
      </c>
      <c r="AJ185" s="422" t="str">
        <f>IF(AJ184="","",VLOOKUP(AJ184,'[1]シフト記号表（勤務時間帯）'!$C$6:$K$35,9,FALSE))</f>
        <v/>
      </c>
      <c r="AK185" s="422" t="str">
        <f>IF(AK184="","",VLOOKUP(AK184,'[1]シフト記号表（勤務時間帯）'!$C$6:$K$35,9,FALSE))</f>
        <v/>
      </c>
      <c r="AL185" s="422" t="str">
        <f>IF(AL184="","",VLOOKUP(AL184,'[1]シフト記号表（勤務時間帯）'!$C$6:$K$35,9,FALSE))</f>
        <v/>
      </c>
      <c r="AM185" s="423" t="str">
        <f>IF(AM184="","",VLOOKUP(AM184,'[1]シフト記号表（勤務時間帯）'!$C$6:$K$35,9,FALSE))</f>
        <v/>
      </c>
      <c r="AN185" s="421" t="str">
        <f>IF(AN184="","",VLOOKUP(AN184,'[1]シフト記号表（勤務時間帯）'!$C$6:$K$35,9,FALSE))</f>
        <v/>
      </c>
      <c r="AO185" s="422" t="str">
        <f>IF(AO184="","",VLOOKUP(AO184,'[1]シフト記号表（勤務時間帯）'!$C$6:$K$35,9,FALSE))</f>
        <v/>
      </c>
      <c r="AP185" s="422" t="str">
        <f>IF(AP184="","",VLOOKUP(AP184,'[1]シフト記号表（勤務時間帯）'!$C$6:$K$35,9,FALSE))</f>
        <v/>
      </c>
      <c r="AQ185" s="422" t="str">
        <f>IF(AQ184="","",VLOOKUP(AQ184,'[1]シフト記号表（勤務時間帯）'!$C$6:$K$35,9,FALSE))</f>
        <v/>
      </c>
      <c r="AR185" s="422" t="str">
        <f>IF(AR184="","",VLOOKUP(AR184,'[1]シフト記号表（勤務時間帯）'!$C$6:$K$35,9,FALSE))</f>
        <v/>
      </c>
      <c r="AS185" s="422" t="str">
        <f>IF(AS184="","",VLOOKUP(AS184,'[1]シフト記号表（勤務時間帯）'!$C$6:$K$35,9,FALSE))</f>
        <v/>
      </c>
      <c r="AT185" s="423" t="str">
        <f>IF(AT184="","",VLOOKUP(AT184,'[1]シフト記号表（勤務時間帯）'!$C$6:$K$35,9,FALSE))</f>
        <v/>
      </c>
      <c r="AU185" s="421" t="str">
        <f>IF(AU184="","",VLOOKUP(AU184,'[1]シフト記号表（勤務時間帯）'!$C$6:$K$35,9,FALSE))</f>
        <v/>
      </c>
      <c r="AV185" s="422" t="str">
        <f>IF(AV184="","",VLOOKUP(AV184,'[1]シフト記号表（勤務時間帯）'!$C$6:$K$35,9,FALSE))</f>
        <v/>
      </c>
      <c r="AW185" s="422" t="str">
        <f>IF(AW184="","",VLOOKUP(AW184,'[1]シフト記号表（勤務時間帯）'!$C$6:$K$35,9,FALSE))</f>
        <v/>
      </c>
      <c r="AX185" s="688">
        <f>IF($BB$3="４週",SUM(S185:AT185),IF($BB$3="暦月",SUM(S185:AW185),""))</f>
        <v>0</v>
      </c>
      <c r="AY185" s="689"/>
      <c r="AZ185" s="690">
        <f>IF($BB$3="４週",AX185/4,IF($BB$3="暦月",②勤務形態一覧表!AX185/(②勤務形態一覧表!$BB$8/7),""))</f>
        <v>0</v>
      </c>
      <c r="BA185" s="691"/>
      <c r="BB185" s="759"/>
      <c r="BC185" s="720"/>
      <c r="BD185" s="720"/>
      <c r="BE185" s="720"/>
      <c r="BF185" s="721"/>
    </row>
    <row r="186" spans="2:58" ht="20.25" customHeight="1">
      <c r="B186" s="699"/>
      <c r="C186" s="755"/>
      <c r="D186" s="756"/>
      <c r="E186" s="757"/>
      <c r="F186" s="429">
        <f>C184</f>
        <v>0</v>
      </c>
      <c r="G186" s="711"/>
      <c r="H186" s="715"/>
      <c r="I186" s="713"/>
      <c r="J186" s="713"/>
      <c r="K186" s="714"/>
      <c r="L186" s="722"/>
      <c r="M186" s="723"/>
      <c r="N186" s="723"/>
      <c r="O186" s="724"/>
      <c r="P186" s="692" t="s">
        <v>1283</v>
      </c>
      <c r="Q186" s="693"/>
      <c r="R186" s="694"/>
      <c r="S186" s="425" t="str">
        <f>IF(S184="","",VLOOKUP(S184,'[1]シフト記号表（勤務時間帯）'!$C$6:$U$35,19,FALSE))</f>
        <v/>
      </c>
      <c r="T186" s="426" t="str">
        <f>IF(T184="","",VLOOKUP(T184,'[1]シフト記号表（勤務時間帯）'!$C$6:$U$35,19,FALSE))</f>
        <v/>
      </c>
      <c r="U186" s="426" t="str">
        <f>IF(U184="","",VLOOKUP(U184,'[1]シフト記号表（勤務時間帯）'!$C$6:$U$35,19,FALSE))</f>
        <v/>
      </c>
      <c r="V186" s="426" t="str">
        <f>IF(V184="","",VLOOKUP(V184,'[1]シフト記号表（勤務時間帯）'!$C$6:$U$35,19,FALSE))</f>
        <v/>
      </c>
      <c r="W186" s="426" t="str">
        <f>IF(W184="","",VLOOKUP(W184,'[1]シフト記号表（勤務時間帯）'!$C$6:$U$35,19,FALSE))</f>
        <v/>
      </c>
      <c r="X186" s="426" t="str">
        <f>IF(X184="","",VLOOKUP(X184,'[1]シフト記号表（勤務時間帯）'!$C$6:$U$35,19,FALSE))</f>
        <v/>
      </c>
      <c r="Y186" s="427" t="str">
        <f>IF(Y184="","",VLOOKUP(Y184,'[1]シフト記号表（勤務時間帯）'!$C$6:$U$35,19,FALSE))</f>
        <v/>
      </c>
      <c r="Z186" s="425" t="str">
        <f>IF(Z184="","",VLOOKUP(Z184,'[1]シフト記号表（勤務時間帯）'!$C$6:$U$35,19,FALSE))</f>
        <v/>
      </c>
      <c r="AA186" s="426" t="str">
        <f>IF(AA184="","",VLOOKUP(AA184,'[1]シフト記号表（勤務時間帯）'!$C$6:$U$35,19,FALSE))</f>
        <v/>
      </c>
      <c r="AB186" s="426" t="str">
        <f>IF(AB184="","",VLOOKUP(AB184,'[1]シフト記号表（勤務時間帯）'!$C$6:$U$35,19,FALSE))</f>
        <v/>
      </c>
      <c r="AC186" s="426" t="str">
        <f>IF(AC184="","",VLOOKUP(AC184,'[1]シフト記号表（勤務時間帯）'!$C$6:$U$35,19,FALSE))</f>
        <v/>
      </c>
      <c r="AD186" s="426" t="str">
        <f>IF(AD184="","",VLOOKUP(AD184,'[1]シフト記号表（勤務時間帯）'!$C$6:$U$35,19,FALSE))</f>
        <v/>
      </c>
      <c r="AE186" s="426" t="str">
        <f>IF(AE184="","",VLOOKUP(AE184,'[1]シフト記号表（勤務時間帯）'!$C$6:$U$35,19,FALSE))</f>
        <v/>
      </c>
      <c r="AF186" s="427" t="str">
        <f>IF(AF184="","",VLOOKUP(AF184,'[1]シフト記号表（勤務時間帯）'!$C$6:$U$35,19,FALSE))</f>
        <v/>
      </c>
      <c r="AG186" s="425" t="str">
        <f>IF(AG184="","",VLOOKUP(AG184,'[1]シフト記号表（勤務時間帯）'!$C$6:$U$35,19,FALSE))</f>
        <v/>
      </c>
      <c r="AH186" s="426" t="str">
        <f>IF(AH184="","",VLOOKUP(AH184,'[1]シフト記号表（勤務時間帯）'!$C$6:$U$35,19,FALSE))</f>
        <v/>
      </c>
      <c r="AI186" s="426" t="str">
        <f>IF(AI184="","",VLOOKUP(AI184,'[1]シフト記号表（勤務時間帯）'!$C$6:$U$35,19,FALSE))</f>
        <v/>
      </c>
      <c r="AJ186" s="426" t="str">
        <f>IF(AJ184="","",VLOOKUP(AJ184,'[1]シフト記号表（勤務時間帯）'!$C$6:$U$35,19,FALSE))</f>
        <v/>
      </c>
      <c r="AK186" s="426" t="str">
        <f>IF(AK184="","",VLOOKUP(AK184,'[1]シフト記号表（勤務時間帯）'!$C$6:$U$35,19,FALSE))</f>
        <v/>
      </c>
      <c r="AL186" s="426" t="str">
        <f>IF(AL184="","",VLOOKUP(AL184,'[1]シフト記号表（勤務時間帯）'!$C$6:$U$35,19,FALSE))</f>
        <v/>
      </c>
      <c r="AM186" s="427" t="str">
        <f>IF(AM184="","",VLOOKUP(AM184,'[1]シフト記号表（勤務時間帯）'!$C$6:$U$35,19,FALSE))</f>
        <v/>
      </c>
      <c r="AN186" s="425" t="str">
        <f>IF(AN184="","",VLOOKUP(AN184,'[1]シフト記号表（勤務時間帯）'!$C$6:$U$35,19,FALSE))</f>
        <v/>
      </c>
      <c r="AO186" s="426" t="str">
        <f>IF(AO184="","",VLOOKUP(AO184,'[1]シフト記号表（勤務時間帯）'!$C$6:$U$35,19,FALSE))</f>
        <v/>
      </c>
      <c r="AP186" s="426" t="str">
        <f>IF(AP184="","",VLOOKUP(AP184,'[1]シフト記号表（勤務時間帯）'!$C$6:$U$35,19,FALSE))</f>
        <v/>
      </c>
      <c r="AQ186" s="426" t="str">
        <f>IF(AQ184="","",VLOOKUP(AQ184,'[1]シフト記号表（勤務時間帯）'!$C$6:$U$35,19,FALSE))</f>
        <v/>
      </c>
      <c r="AR186" s="426" t="str">
        <f>IF(AR184="","",VLOOKUP(AR184,'[1]シフト記号表（勤務時間帯）'!$C$6:$U$35,19,FALSE))</f>
        <v/>
      </c>
      <c r="AS186" s="426" t="str">
        <f>IF(AS184="","",VLOOKUP(AS184,'[1]シフト記号表（勤務時間帯）'!$C$6:$U$35,19,FALSE))</f>
        <v/>
      </c>
      <c r="AT186" s="427" t="str">
        <f>IF(AT184="","",VLOOKUP(AT184,'[1]シフト記号表（勤務時間帯）'!$C$6:$U$35,19,FALSE))</f>
        <v/>
      </c>
      <c r="AU186" s="425" t="str">
        <f>IF(AU184="","",VLOOKUP(AU184,'[1]シフト記号表（勤務時間帯）'!$C$6:$U$35,19,FALSE))</f>
        <v/>
      </c>
      <c r="AV186" s="426" t="str">
        <f>IF(AV184="","",VLOOKUP(AV184,'[1]シフト記号表（勤務時間帯）'!$C$6:$U$35,19,FALSE))</f>
        <v/>
      </c>
      <c r="AW186" s="426" t="str">
        <f>IF(AW184="","",VLOOKUP(AW184,'[1]シフト記号表（勤務時間帯）'!$C$6:$U$35,19,FALSE))</f>
        <v/>
      </c>
      <c r="AX186" s="695">
        <f>IF($BB$3="４週",SUM(S186:AT186),IF($BB$3="暦月",SUM(S186:AW186),""))</f>
        <v>0</v>
      </c>
      <c r="AY186" s="696"/>
      <c r="AZ186" s="697">
        <f>IF($BB$3="４週",AX186/4,IF($BB$3="暦月",②勤務形態一覧表!AX186/(②勤務形態一覧表!$BB$8/7),""))</f>
        <v>0</v>
      </c>
      <c r="BA186" s="698"/>
      <c r="BB186" s="760"/>
      <c r="BC186" s="723"/>
      <c r="BD186" s="723"/>
      <c r="BE186" s="723"/>
      <c r="BF186" s="724"/>
    </row>
    <row r="187" spans="2:58" ht="20.25" customHeight="1">
      <c r="B187" s="699">
        <f>B184+1</f>
        <v>56</v>
      </c>
      <c r="C187" s="749"/>
      <c r="D187" s="750"/>
      <c r="E187" s="751"/>
      <c r="F187" s="428"/>
      <c r="G187" s="709"/>
      <c r="H187" s="712"/>
      <c r="I187" s="713"/>
      <c r="J187" s="713"/>
      <c r="K187" s="714"/>
      <c r="L187" s="716"/>
      <c r="M187" s="717"/>
      <c r="N187" s="717"/>
      <c r="O187" s="718"/>
      <c r="P187" s="725" t="s">
        <v>1281</v>
      </c>
      <c r="Q187" s="726"/>
      <c r="R187" s="727"/>
      <c r="S187" s="417"/>
      <c r="T187" s="418"/>
      <c r="U187" s="418"/>
      <c r="V187" s="418"/>
      <c r="W187" s="418"/>
      <c r="X187" s="418"/>
      <c r="Y187" s="419"/>
      <c r="Z187" s="417"/>
      <c r="AA187" s="418"/>
      <c r="AB187" s="418"/>
      <c r="AC187" s="418"/>
      <c r="AD187" s="418"/>
      <c r="AE187" s="418"/>
      <c r="AF187" s="419"/>
      <c r="AG187" s="417"/>
      <c r="AH187" s="418"/>
      <c r="AI187" s="418"/>
      <c r="AJ187" s="418"/>
      <c r="AK187" s="418"/>
      <c r="AL187" s="418"/>
      <c r="AM187" s="419"/>
      <c r="AN187" s="417"/>
      <c r="AO187" s="418"/>
      <c r="AP187" s="418"/>
      <c r="AQ187" s="418"/>
      <c r="AR187" s="418"/>
      <c r="AS187" s="418"/>
      <c r="AT187" s="419"/>
      <c r="AU187" s="417"/>
      <c r="AV187" s="418"/>
      <c r="AW187" s="418"/>
      <c r="AX187" s="672"/>
      <c r="AY187" s="673"/>
      <c r="AZ187" s="674"/>
      <c r="BA187" s="675"/>
      <c r="BB187" s="758"/>
      <c r="BC187" s="717"/>
      <c r="BD187" s="717"/>
      <c r="BE187" s="717"/>
      <c r="BF187" s="718"/>
    </row>
    <row r="188" spans="2:58" ht="20.25" customHeight="1">
      <c r="B188" s="699"/>
      <c r="C188" s="752"/>
      <c r="D188" s="753"/>
      <c r="E188" s="754"/>
      <c r="F188" s="420"/>
      <c r="G188" s="710"/>
      <c r="H188" s="715"/>
      <c r="I188" s="713"/>
      <c r="J188" s="713"/>
      <c r="K188" s="714"/>
      <c r="L188" s="719"/>
      <c r="M188" s="720"/>
      <c r="N188" s="720"/>
      <c r="O188" s="721"/>
      <c r="P188" s="685" t="s">
        <v>1282</v>
      </c>
      <c r="Q188" s="686"/>
      <c r="R188" s="687"/>
      <c r="S188" s="421" t="str">
        <f>IF(S187="","",VLOOKUP(S187,'[1]シフト記号表（勤務時間帯）'!$C$6:$K$35,9,FALSE))</f>
        <v/>
      </c>
      <c r="T188" s="422" t="str">
        <f>IF(T187="","",VLOOKUP(T187,'[1]シフト記号表（勤務時間帯）'!$C$6:$K$35,9,FALSE))</f>
        <v/>
      </c>
      <c r="U188" s="422" t="str">
        <f>IF(U187="","",VLOOKUP(U187,'[1]シフト記号表（勤務時間帯）'!$C$6:$K$35,9,FALSE))</f>
        <v/>
      </c>
      <c r="V188" s="422" t="str">
        <f>IF(V187="","",VLOOKUP(V187,'[1]シフト記号表（勤務時間帯）'!$C$6:$K$35,9,FALSE))</f>
        <v/>
      </c>
      <c r="W188" s="422" t="str">
        <f>IF(W187="","",VLOOKUP(W187,'[1]シフト記号表（勤務時間帯）'!$C$6:$K$35,9,FALSE))</f>
        <v/>
      </c>
      <c r="X188" s="422" t="str">
        <f>IF(X187="","",VLOOKUP(X187,'[1]シフト記号表（勤務時間帯）'!$C$6:$K$35,9,FALSE))</f>
        <v/>
      </c>
      <c r="Y188" s="423" t="str">
        <f>IF(Y187="","",VLOOKUP(Y187,'[1]シフト記号表（勤務時間帯）'!$C$6:$K$35,9,FALSE))</f>
        <v/>
      </c>
      <c r="Z188" s="421" t="str">
        <f>IF(Z187="","",VLOOKUP(Z187,'[1]シフト記号表（勤務時間帯）'!$C$6:$K$35,9,FALSE))</f>
        <v/>
      </c>
      <c r="AA188" s="422" t="str">
        <f>IF(AA187="","",VLOOKUP(AA187,'[1]シフト記号表（勤務時間帯）'!$C$6:$K$35,9,FALSE))</f>
        <v/>
      </c>
      <c r="AB188" s="422" t="str">
        <f>IF(AB187="","",VLOOKUP(AB187,'[1]シフト記号表（勤務時間帯）'!$C$6:$K$35,9,FALSE))</f>
        <v/>
      </c>
      <c r="AC188" s="422" t="str">
        <f>IF(AC187="","",VLOOKUP(AC187,'[1]シフト記号表（勤務時間帯）'!$C$6:$K$35,9,FALSE))</f>
        <v/>
      </c>
      <c r="AD188" s="422" t="str">
        <f>IF(AD187="","",VLOOKUP(AD187,'[1]シフト記号表（勤務時間帯）'!$C$6:$K$35,9,FALSE))</f>
        <v/>
      </c>
      <c r="AE188" s="422" t="str">
        <f>IF(AE187="","",VLOOKUP(AE187,'[1]シフト記号表（勤務時間帯）'!$C$6:$K$35,9,FALSE))</f>
        <v/>
      </c>
      <c r="AF188" s="423" t="str">
        <f>IF(AF187="","",VLOOKUP(AF187,'[1]シフト記号表（勤務時間帯）'!$C$6:$K$35,9,FALSE))</f>
        <v/>
      </c>
      <c r="AG188" s="421" t="str">
        <f>IF(AG187="","",VLOOKUP(AG187,'[1]シフト記号表（勤務時間帯）'!$C$6:$K$35,9,FALSE))</f>
        <v/>
      </c>
      <c r="AH188" s="422" t="str">
        <f>IF(AH187="","",VLOOKUP(AH187,'[1]シフト記号表（勤務時間帯）'!$C$6:$K$35,9,FALSE))</f>
        <v/>
      </c>
      <c r="AI188" s="422" t="str">
        <f>IF(AI187="","",VLOOKUP(AI187,'[1]シフト記号表（勤務時間帯）'!$C$6:$K$35,9,FALSE))</f>
        <v/>
      </c>
      <c r="AJ188" s="422" t="str">
        <f>IF(AJ187="","",VLOOKUP(AJ187,'[1]シフト記号表（勤務時間帯）'!$C$6:$K$35,9,FALSE))</f>
        <v/>
      </c>
      <c r="AK188" s="422" t="str">
        <f>IF(AK187="","",VLOOKUP(AK187,'[1]シフト記号表（勤務時間帯）'!$C$6:$K$35,9,FALSE))</f>
        <v/>
      </c>
      <c r="AL188" s="422" t="str">
        <f>IF(AL187="","",VLOOKUP(AL187,'[1]シフト記号表（勤務時間帯）'!$C$6:$K$35,9,FALSE))</f>
        <v/>
      </c>
      <c r="AM188" s="423" t="str">
        <f>IF(AM187="","",VLOOKUP(AM187,'[1]シフト記号表（勤務時間帯）'!$C$6:$K$35,9,FALSE))</f>
        <v/>
      </c>
      <c r="AN188" s="421" t="str">
        <f>IF(AN187="","",VLOOKUP(AN187,'[1]シフト記号表（勤務時間帯）'!$C$6:$K$35,9,FALSE))</f>
        <v/>
      </c>
      <c r="AO188" s="422" t="str">
        <f>IF(AO187="","",VLOOKUP(AO187,'[1]シフト記号表（勤務時間帯）'!$C$6:$K$35,9,FALSE))</f>
        <v/>
      </c>
      <c r="AP188" s="422" t="str">
        <f>IF(AP187="","",VLOOKUP(AP187,'[1]シフト記号表（勤務時間帯）'!$C$6:$K$35,9,FALSE))</f>
        <v/>
      </c>
      <c r="AQ188" s="422" t="str">
        <f>IF(AQ187="","",VLOOKUP(AQ187,'[1]シフト記号表（勤務時間帯）'!$C$6:$K$35,9,FALSE))</f>
        <v/>
      </c>
      <c r="AR188" s="422" t="str">
        <f>IF(AR187="","",VLOOKUP(AR187,'[1]シフト記号表（勤務時間帯）'!$C$6:$K$35,9,FALSE))</f>
        <v/>
      </c>
      <c r="AS188" s="422" t="str">
        <f>IF(AS187="","",VLOOKUP(AS187,'[1]シフト記号表（勤務時間帯）'!$C$6:$K$35,9,FALSE))</f>
        <v/>
      </c>
      <c r="AT188" s="423" t="str">
        <f>IF(AT187="","",VLOOKUP(AT187,'[1]シフト記号表（勤務時間帯）'!$C$6:$K$35,9,FALSE))</f>
        <v/>
      </c>
      <c r="AU188" s="421" t="str">
        <f>IF(AU187="","",VLOOKUP(AU187,'[1]シフト記号表（勤務時間帯）'!$C$6:$K$35,9,FALSE))</f>
        <v/>
      </c>
      <c r="AV188" s="422" t="str">
        <f>IF(AV187="","",VLOOKUP(AV187,'[1]シフト記号表（勤務時間帯）'!$C$6:$K$35,9,FALSE))</f>
        <v/>
      </c>
      <c r="AW188" s="422" t="str">
        <f>IF(AW187="","",VLOOKUP(AW187,'[1]シフト記号表（勤務時間帯）'!$C$6:$K$35,9,FALSE))</f>
        <v/>
      </c>
      <c r="AX188" s="688">
        <f>IF($BB$3="４週",SUM(S188:AT188),IF($BB$3="暦月",SUM(S188:AW188),""))</f>
        <v>0</v>
      </c>
      <c r="AY188" s="689"/>
      <c r="AZ188" s="690">
        <f>IF($BB$3="４週",AX188/4,IF($BB$3="暦月",②勤務形態一覧表!AX188/(②勤務形態一覧表!$BB$8/7),""))</f>
        <v>0</v>
      </c>
      <c r="BA188" s="691"/>
      <c r="BB188" s="759"/>
      <c r="BC188" s="720"/>
      <c r="BD188" s="720"/>
      <c r="BE188" s="720"/>
      <c r="BF188" s="721"/>
    </row>
    <row r="189" spans="2:58" ht="20.25" customHeight="1">
      <c r="B189" s="699"/>
      <c r="C189" s="755"/>
      <c r="D189" s="756"/>
      <c r="E189" s="757"/>
      <c r="F189" s="429">
        <f>C187</f>
        <v>0</v>
      </c>
      <c r="G189" s="711"/>
      <c r="H189" s="715"/>
      <c r="I189" s="713"/>
      <c r="J189" s="713"/>
      <c r="K189" s="714"/>
      <c r="L189" s="722"/>
      <c r="M189" s="723"/>
      <c r="N189" s="723"/>
      <c r="O189" s="724"/>
      <c r="P189" s="692" t="s">
        <v>1283</v>
      </c>
      <c r="Q189" s="693"/>
      <c r="R189" s="694"/>
      <c r="S189" s="425" t="str">
        <f>IF(S187="","",VLOOKUP(S187,'[1]シフト記号表（勤務時間帯）'!$C$6:$U$35,19,FALSE))</f>
        <v/>
      </c>
      <c r="T189" s="426" t="str">
        <f>IF(T187="","",VLOOKUP(T187,'[1]シフト記号表（勤務時間帯）'!$C$6:$U$35,19,FALSE))</f>
        <v/>
      </c>
      <c r="U189" s="426" t="str">
        <f>IF(U187="","",VLOOKUP(U187,'[1]シフト記号表（勤務時間帯）'!$C$6:$U$35,19,FALSE))</f>
        <v/>
      </c>
      <c r="V189" s="426" t="str">
        <f>IF(V187="","",VLOOKUP(V187,'[1]シフト記号表（勤務時間帯）'!$C$6:$U$35,19,FALSE))</f>
        <v/>
      </c>
      <c r="W189" s="426" t="str">
        <f>IF(W187="","",VLOOKUP(W187,'[1]シフト記号表（勤務時間帯）'!$C$6:$U$35,19,FALSE))</f>
        <v/>
      </c>
      <c r="X189" s="426" t="str">
        <f>IF(X187="","",VLOOKUP(X187,'[1]シフト記号表（勤務時間帯）'!$C$6:$U$35,19,FALSE))</f>
        <v/>
      </c>
      <c r="Y189" s="427" t="str">
        <f>IF(Y187="","",VLOOKUP(Y187,'[1]シフト記号表（勤務時間帯）'!$C$6:$U$35,19,FALSE))</f>
        <v/>
      </c>
      <c r="Z189" s="425" t="str">
        <f>IF(Z187="","",VLOOKUP(Z187,'[1]シフト記号表（勤務時間帯）'!$C$6:$U$35,19,FALSE))</f>
        <v/>
      </c>
      <c r="AA189" s="426" t="str">
        <f>IF(AA187="","",VLOOKUP(AA187,'[1]シフト記号表（勤務時間帯）'!$C$6:$U$35,19,FALSE))</f>
        <v/>
      </c>
      <c r="AB189" s="426" t="str">
        <f>IF(AB187="","",VLOOKUP(AB187,'[1]シフト記号表（勤務時間帯）'!$C$6:$U$35,19,FALSE))</f>
        <v/>
      </c>
      <c r="AC189" s="426" t="str">
        <f>IF(AC187="","",VLOOKUP(AC187,'[1]シフト記号表（勤務時間帯）'!$C$6:$U$35,19,FALSE))</f>
        <v/>
      </c>
      <c r="AD189" s="426" t="str">
        <f>IF(AD187="","",VLOOKUP(AD187,'[1]シフト記号表（勤務時間帯）'!$C$6:$U$35,19,FALSE))</f>
        <v/>
      </c>
      <c r="AE189" s="426" t="str">
        <f>IF(AE187="","",VLOOKUP(AE187,'[1]シフト記号表（勤務時間帯）'!$C$6:$U$35,19,FALSE))</f>
        <v/>
      </c>
      <c r="AF189" s="427" t="str">
        <f>IF(AF187="","",VLOOKUP(AF187,'[1]シフト記号表（勤務時間帯）'!$C$6:$U$35,19,FALSE))</f>
        <v/>
      </c>
      <c r="AG189" s="425" t="str">
        <f>IF(AG187="","",VLOOKUP(AG187,'[1]シフト記号表（勤務時間帯）'!$C$6:$U$35,19,FALSE))</f>
        <v/>
      </c>
      <c r="AH189" s="426" t="str">
        <f>IF(AH187="","",VLOOKUP(AH187,'[1]シフト記号表（勤務時間帯）'!$C$6:$U$35,19,FALSE))</f>
        <v/>
      </c>
      <c r="AI189" s="426" t="str">
        <f>IF(AI187="","",VLOOKUP(AI187,'[1]シフト記号表（勤務時間帯）'!$C$6:$U$35,19,FALSE))</f>
        <v/>
      </c>
      <c r="AJ189" s="426" t="str">
        <f>IF(AJ187="","",VLOOKUP(AJ187,'[1]シフト記号表（勤務時間帯）'!$C$6:$U$35,19,FALSE))</f>
        <v/>
      </c>
      <c r="AK189" s="426" t="str">
        <f>IF(AK187="","",VLOOKUP(AK187,'[1]シフト記号表（勤務時間帯）'!$C$6:$U$35,19,FALSE))</f>
        <v/>
      </c>
      <c r="AL189" s="426" t="str">
        <f>IF(AL187="","",VLOOKUP(AL187,'[1]シフト記号表（勤務時間帯）'!$C$6:$U$35,19,FALSE))</f>
        <v/>
      </c>
      <c r="AM189" s="427" t="str">
        <f>IF(AM187="","",VLOOKUP(AM187,'[1]シフト記号表（勤務時間帯）'!$C$6:$U$35,19,FALSE))</f>
        <v/>
      </c>
      <c r="AN189" s="425" t="str">
        <f>IF(AN187="","",VLOOKUP(AN187,'[1]シフト記号表（勤務時間帯）'!$C$6:$U$35,19,FALSE))</f>
        <v/>
      </c>
      <c r="AO189" s="426" t="str">
        <f>IF(AO187="","",VLOOKUP(AO187,'[1]シフト記号表（勤務時間帯）'!$C$6:$U$35,19,FALSE))</f>
        <v/>
      </c>
      <c r="AP189" s="426" t="str">
        <f>IF(AP187="","",VLOOKUP(AP187,'[1]シフト記号表（勤務時間帯）'!$C$6:$U$35,19,FALSE))</f>
        <v/>
      </c>
      <c r="AQ189" s="426" t="str">
        <f>IF(AQ187="","",VLOOKUP(AQ187,'[1]シフト記号表（勤務時間帯）'!$C$6:$U$35,19,FALSE))</f>
        <v/>
      </c>
      <c r="AR189" s="426" t="str">
        <f>IF(AR187="","",VLOOKUP(AR187,'[1]シフト記号表（勤務時間帯）'!$C$6:$U$35,19,FALSE))</f>
        <v/>
      </c>
      <c r="AS189" s="426" t="str">
        <f>IF(AS187="","",VLOOKUP(AS187,'[1]シフト記号表（勤務時間帯）'!$C$6:$U$35,19,FALSE))</f>
        <v/>
      </c>
      <c r="AT189" s="427" t="str">
        <f>IF(AT187="","",VLOOKUP(AT187,'[1]シフト記号表（勤務時間帯）'!$C$6:$U$35,19,FALSE))</f>
        <v/>
      </c>
      <c r="AU189" s="425" t="str">
        <f>IF(AU187="","",VLOOKUP(AU187,'[1]シフト記号表（勤務時間帯）'!$C$6:$U$35,19,FALSE))</f>
        <v/>
      </c>
      <c r="AV189" s="426" t="str">
        <f>IF(AV187="","",VLOOKUP(AV187,'[1]シフト記号表（勤務時間帯）'!$C$6:$U$35,19,FALSE))</f>
        <v/>
      </c>
      <c r="AW189" s="426" t="str">
        <f>IF(AW187="","",VLOOKUP(AW187,'[1]シフト記号表（勤務時間帯）'!$C$6:$U$35,19,FALSE))</f>
        <v/>
      </c>
      <c r="AX189" s="695">
        <f>IF($BB$3="４週",SUM(S189:AT189),IF($BB$3="暦月",SUM(S189:AW189),""))</f>
        <v>0</v>
      </c>
      <c r="AY189" s="696"/>
      <c r="AZ189" s="697">
        <f>IF($BB$3="４週",AX189/4,IF($BB$3="暦月",②勤務形態一覧表!AX189/(②勤務形態一覧表!$BB$8/7),""))</f>
        <v>0</v>
      </c>
      <c r="BA189" s="698"/>
      <c r="BB189" s="760"/>
      <c r="BC189" s="723"/>
      <c r="BD189" s="723"/>
      <c r="BE189" s="723"/>
      <c r="BF189" s="724"/>
    </row>
    <row r="190" spans="2:58" ht="20.25" customHeight="1">
      <c r="B190" s="699">
        <f>B187+1</f>
        <v>57</v>
      </c>
      <c r="C190" s="749"/>
      <c r="D190" s="750"/>
      <c r="E190" s="751"/>
      <c r="F190" s="428"/>
      <c r="G190" s="709"/>
      <c r="H190" s="712"/>
      <c r="I190" s="713"/>
      <c r="J190" s="713"/>
      <c r="K190" s="714"/>
      <c r="L190" s="716"/>
      <c r="M190" s="717"/>
      <c r="N190" s="717"/>
      <c r="O190" s="718"/>
      <c r="P190" s="725" t="s">
        <v>1281</v>
      </c>
      <c r="Q190" s="726"/>
      <c r="R190" s="727"/>
      <c r="S190" s="417"/>
      <c r="T190" s="418"/>
      <c r="U190" s="418"/>
      <c r="V190" s="418"/>
      <c r="W190" s="418"/>
      <c r="X190" s="418"/>
      <c r="Y190" s="419"/>
      <c r="Z190" s="417"/>
      <c r="AA190" s="418"/>
      <c r="AB190" s="418"/>
      <c r="AC190" s="418"/>
      <c r="AD190" s="418"/>
      <c r="AE190" s="418"/>
      <c r="AF190" s="419"/>
      <c r="AG190" s="417"/>
      <c r="AH190" s="418"/>
      <c r="AI190" s="418"/>
      <c r="AJ190" s="418"/>
      <c r="AK190" s="418"/>
      <c r="AL190" s="418"/>
      <c r="AM190" s="419"/>
      <c r="AN190" s="417"/>
      <c r="AO190" s="418"/>
      <c r="AP190" s="418"/>
      <c r="AQ190" s="418"/>
      <c r="AR190" s="418"/>
      <c r="AS190" s="418"/>
      <c r="AT190" s="419"/>
      <c r="AU190" s="417"/>
      <c r="AV190" s="418"/>
      <c r="AW190" s="418"/>
      <c r="AX190" s="672"/>
      <c r="AY190" s="673"/>
      <c r="AZ190" s="674"/>
      <c r="BA190" s="675"/>
      <c r="BB190" s="758"/>
      <c r="BC190" s="717"/>
      <c r="BD190" s="717"/>
      <c r="BE190" s="717"/>
      <c r="BF190" s="718"/>
    </row>
    <row r="191" spans="2:58" ht="20.25" customHeight="1">
      <c r="B191" s="699"/>
      <c r="C191" s="752"/>
      <c r="D191" s="753"/>
      <c r="E191" s="754"/>
      <c r="F191" s="420"/>
      <c r="G191" s="710"/>
      <c r="H191" s="715"/>
      <c r="I191" s="713"/>
      <c r="J191" s="713"/>
      <c r="K191" s="714"/>
      <c r="L191" s="719"/>
      <c r="M191" s="720"/>
      <c r="N191" s="720"/>
      <c r="O191" s="721"/>
      <c r="P191" s="685" t="s">
        <v>1282</v>
      </c>
      <c r="Q191" s="686"/>
      <c r="R191" s="687"/>
      <c r="S191" s="421" t="str">
        <f>IF(S190="","",VLOOKUP(S190,'[1]シフト記号表（勤務時間帯）'!$C$6:$K$35,9,FALSE))</f>
        <v/>
      </c>
      <c r="T191" s="422" t="str">
        <f>IF(T190="","",VLOOKUP(T190,'[1]シフト記号表（勤務時間帯）'!$C$6:$K$35,9,FALSE))</f>
        <v/>
      </c>
      <c r="U191" s="422" t="str">
        <f>IF(U190="","",VLOOKUP(U190,'[1]シフト記号表（勤務時間帯）'!$C$6:$K$35,9,FALSE))</f>
        <v/>
      </c>
      <c r="V191" s="422" t="str">
        <f>IF(V190="","",VLOOKUP(V190,'[1]シフト記号表（勤務時間帯）'!$C$6:$K$35,9,FALSE))</f>
        <v/>
      </c>
      <c r="W191" s="422" t="str">
        <f>IF(W190="","",VLOOKUP(W190,'[1]シフト記号表（勤務時間帯）'!$C$6:$K$35,9,FALSE))</f>
        <v/>
      </c>
      <c r="X191" s="422" t="str">
        <f>IF(X190="","",VLOOKUP(X190,'[1]シフト記号表（勤務時間帯）'!$C$6:$K$35,9,FALSE))</f>
        <v/>
      </c>
      <c r="Y191" s="423" t="str">
        <f>IF(Y190="","",VLOOKUP(Y190,'[1]シフト記号表（勤務時間帯）'!$C$6:$K$35,9,FALSE))</f>
        <v/>
      </c>
      <c r="Z191" s="421" t="str">
        <f>IF(Z190="","",VLOOKUP(Z190,'[1]シフト記号表（勤務時間帯）'!$C$6:$K$35,9,FALSE))</f>
        <v/>
      </c>
      <c r="AA191" s="422" t="str">
        <f>IF(AA190="","",VLOOKUP(AA190,'[1]シフト記号表（勤務時間帯）'!$C$6:$K$35,9,FALSE))</f>
        <v/>
      </c>
      <c r="AB191" s="422" t="str">
        <f>IF(AB190="","",VLOOKUP(AB190,'[1]シフト記号表（勤務時間帯）'!$C$6:$K$35,9,FALSE))</f>
        <v/>
      </c>
      <c r="AC191" s="422" t="str">
        <f>IF(AC190="","",VLOOKUP(AC190,'[1]シフト記号表（勤務時間帯）'!$C$6:$K$35,9,FALSE))</f>
        <v/>
      </c>
      <c r="AD191" s="422" t="str">
        <f>IF(AD190="","",VLOOKUP(AD190,'[1]シフト記号表（勤務時間帯）'!$C$6:$K$35,9,FALSE))</f>
        <v/>
      </c>
      <c r="AE191" s="422" t="str">
        <f>IF(AE190="","",VLOOKUP(AE190,'[1]シフト記号表（勤務時間帯）'!$C$6:$K$35,9,FALSE))</f>
        <v/>
      </c>
      <c r="AF191" s="423" t="str">
        <f>IF(AF190="","",VLOOKUP(AF190,'[1]シフト記号表（勤務時間帯）'!$C$6:$K$35,9,FALSE))</f>
        <v/>
      </c>
      <c r="AG191" s="421" t="str">
        <f>IF(AG190="","",VLOOKUP(AG190,'[1]シフト記号表（勤務時間帯）'!$C$6:$K$35,9,FALSE))</f>
        <v/>
      </c>
      <c r="AH191" s="422" t="str">
        <f>IF(AH190="","",VLOOKUP(AH190,'[1]シフト記号表（勤務時間帯）'!$C$6:$K$35,9,FALSE))</f>
        <v/>
      </c>
      <c r="AI191" s="422" t="str">
        <f>IF(AI190="","",VLOOKUP(AI190,'[1]シフト記号表（勤務時間帯）'!$C$6:$K$35,9,FALSE))</f>
        <v/>
      </c>
      <c r="AJ191" s="422" t="str">
        <f>IF(AJ190="","",VLOOKUP(AJ190,'[1]シフト記号表（勤務時間帯）'!$C$6:$K$35,9,FALSE))</f>
        <v/>
      </c>
      <c r="AK191" s="422" t="str">
        <f>IF(AK190="","",VLOOKUP(AK190,'[1]シフト記号表（勤務時間帯）'!$C$6:$K$35,9,FALSE))</f>
        <v/>
      </c>
      <c r="AL191" s="422" t="str">
        <f>IF(AL190="","",VLOOKUP(AL190,'[1]シフト記号表（勤務時間帯）'!$C$6:$K$35,9,FALSE))</f>
        <v/>
      </c>
      <c r="AM191" s="423" t="str">
        <f>IF(AM190="","",VLOOKUP(AM190,'[1]シフト記号表（勤務時間帯）'!$C$6:$K$35,9,FALSE))</f>
        <v/>
      </c>
      <c r="AN191" s="421" t="str">
        <f>IF(AN190="","",VLOOKUP(AN190,'[1]シフト記号表（勤務時間帯）'!$C$6:$K$35,9,FALSE))</f>
        <v/>
      </c>
      <c r="AO191" s="422" t="str">
        <f>IF(AO190="","",VLOOKUP(AO190,'[1]シフト記号表（勤務時間帯）'!$C$6:$K$35,9,FALSE))</f>
        <v/>
      </c>
      <c r="AP191" s="422" t="str">
        <f>IF(AP190="","",VLOOKUP(AP190,'[1]シフト記号表（勤務時間帯）'!$C$6:$K$35,9,FALSE))</f>
        <v/>
      </c>
      <c r="AQ191" s="422" t="str">
        <f>IF(AQ190="","",VLOOKUP(AQ190,'[1]シフト記号表（勤務時間帯）'!$C$6:$K$35,9,FALSE))</f>
        <v/>
      </c>
      <c r="AR191" s="422" t="str">
        <f>IF(AR190="","",VLOOKUP(AR190,'[1]シフト記号表（勤務時間帯）'!$C$6:$K$35,9,FALSE))</f>
        <v/>
      </c>
      <c r="AS191" s="422" t="str">
        <f>IF(AS190="","",VLOOKUP(AS190,'[1]シフト記号表（勤務時間帯）'!$C$6:$K$35,9,FALSE))</f>
        <v/>
      </c>
      <c r="AT191" s="423" t="str">
        <f>IF(AT190="","",VLOOKUP(AT190,'[1]シフト記号表（勤務時間帯）'!$C$6:$K$35,9,FALSE))</f>
        <v/>
      </c>
      <c r="AU191" s="421" t="str">
        <f>IF(AU190="","",VLOOKUP(AU190,'[1]シフト記号表（勤務時間帯）'!$C$6:$K$35,9,FALSE))</f>
        <v/>
      </c>
      <c r="AV191" s="422" t="str">
        <f>IF(AV190="","",VLOOKUP(AV190,'[1]シフト記号表（勤務時間帯）'!$C$6:$K$35,9,FALSE))</f>
        <v/>
      </c>
      <c r="AW191" s="422" t="str">
        <f>IF(AW190="","",VLOOKUP(AW190,'[1]シフト記号表（勤務時間帯）'!$C$6:$K$35,9,FALSE))</f>
        <v/>
      </c>
      <c r="AX191" s="688">
        <f>IF($BB$3="４週",SUM(S191:AT191),IF($BB$3="暦月",SUM(S191:AW191),""))</f>
        <v>0</v>
      </c>
      <c r="AY191" s="689"/>
      <c r="AZ191" s="690">
        <f>IF($BB$3="４週",AX191/4,IF($BB$3="暦月",②勤務形態一覧表!AX191/(②勤務形態一覧表!$BB$8/7),""))</f>
        <v>0</v>
      </c>
      <c r="BA191" s="691"/>
      <c r="BB191" s="759"/>
      <c r="BC191" s="720"/>
      <c r="BD191" s="720"/>
      <c r="BE191" s="720"/>
      <c r="BF191" s="721"/>
    </row>
    <row r="192" spans="2:58" ht="20.25" customHeight="1">
      <c r="B192" s="699"/>
      <c r="C192" s="755"/>
      <c r="D192" s="756"/>
      <c r="E192" s="757"/>
      <c r="F192" s="429">
        <f>C190</f>
        <v>0</v>
      </c>
      <c r="G192" s="711"/>
      <c r="H192" s="715"/>
      <c r="I192" s="713"/>
      <c r="J192" s="713"/>
      <c r="K192" s="714"/>
      <c r="L192" s="722"/>
      <c r="M192" s="723"/>
      <c r="N192" s="723"/>
      <c r="O192" s="724"/>
      <c r="P192" s="692" t="s">
        <v>1283</v>
      </c>
      <c r="Q192" s="693"/>
      <c r="R192" s="694"/>
      <c r="S192" s="425" t="str">
        <f>IF(S190="","",VLOOKUP(S190,'[1]シフト記号表（勤務時間帯）'!$C$6:$U$35,19,FALSE))</f>
        <v/>
      </c>
      <c r="T192" s="426" t="str">
        <f>IF(T190="","",VLOOKUP(T190,'[1]シフト記号表（勤務時間帯）'!$C$6:$U$35,19,FALSE))</f>
        <v/>
      </c>
      <c r="U192" s="426" t="str">
        <f>IF(U190="","",VLOOKUP(U190,'[1]シフト記号表（勤務時間帯）'!$C$6:$U$35,19,FALSE))</f>
        <v/>
      </c>
      <c r="V192" s="426" t="str">
        <f>IF(V190="","",VLOOKUP(V190,'[1]シフト記号表（勤務時間帯）'!$C$6:$U$35,19,FALSE))</f>
        <v/>
      </c>
      <c r="W192" s="426" t="str">
        <f>IF(W190="","",VLOOKUP(W190,'[1]シフト記号表（勤務時間帯）'!$C$6:$U$35,19,FALSE))</f>
        <v/>
      </c>
      <c r="X192" s="426" t="str">
        <f>IF(X190="","",VLOOKUP(X190,'[1]シフト記号表（勤務時間帯）'!$C$6:$U$35,19,FALSE))</f>
        <v/>
      </c>
      <c r="Y192" s="427" t="str">
        <f>IF(Y190="","",VLOOKUP(Y190,'[1]シフト記号表（勤務時間帯）'!$C$6:$U$35,19,FALSE))</f>
        <v/>
      </c>
      <c r="Z192" s="425" t="str">
        <f>IF(Z190="","",VLOOKUP(Z190,'[1]シフト記号表（勤務時間帯）'!$C$6:$U$35,19,FALSE))</f>
        <v/>
      </c>
      <c r="AA192" s="426" t="str">
        <f>IF(AA190="","",VLOOKUP(AA190,'[1]シフト記号表（勤務時間帯）'!$C$6:$U$35,19,FALSE))</f>
        <v/>
      </c>
      <c r="AB192" s="426" t="str">
        <f>IF(AB190="","",VLOOKUP(AB190,'[1]シフト記号表（勤務時間帯）'!$C$6:$U$35,19,FALSE))</f>
        <v/>
      </c>
      <c r="AC192" s="426" t="str">
        <f>IF(AC190="","",VLOOKUP(AC190,'[1]シフト記号表（勤務時間帯）'!$C$6:$U$35,19,FALSE))</f>
        <v/>
      </c>
      <c r="AD192" s="426" t="str">
        <f>IF(AD190="","",VLOOKUP(AD190,'[1]シフト記号表（勤務時間帯）'!$C$6:$U$35,19,FALSE))</f>
        <v/>
      </c>
      <c r="AE192" s="426" t="str">
        <f>IF(AE190="","",VLOOKUP(AE190,'[1]シフト記号表（勤務時間帯）'!$C$6:$U$35,19,FALSE))</f>
        <v/>
      </c>
      <c r="AF192" s="427" t="str">
        <f>IF(AF190="","",VLOOKUP(AF190,'[1]シフト記号表（勤務時間帯）'!$C$6:$U$35,19,FALSE))</f>
        <v/>
      </c>
      <c r="AG192" s="425" t="str">
        <f>IF(AG190="","",VLOOKUP(AG190,'[1]シフト記号表（勤務時間帯）'!$C$6:$U$35,19,FALSE))</f>
        <v/>
      </c>
      <c r="AH192" s="426" t="str">
        <f>IF(AH190="","",VLOOKUP(AH190,'[1]シフト記号表（勤務時間帯）'!$C$6:$U$35,19,FALSE))</f>
        <v/>
      </c>
      <c r="AI192" s="426" t="str">
        <f>IF(AI190="","",VLOOKUP(AI190,'[1]シフト記号表（勤務時間帯）'!$C$6:$U$35,19,FALSE))</f>
        <v/>
      </c>
      <c r="AJ192" s="426" t="str">
        <f>IF(AJ190="","",VLOOKUP(AJ190,'[1]シフト記号表（勤務時間帯）'!$C$6:$U$35,19,FALSE))</f>
        <v/>
      </c>
      <c r="AK192" s="426" t="str">
        <f>IF(AK190="","",VLOOKUP(AK190,'[1]シフト記号表（勤務時間帯）'!$C$6:$U$35,19,FALSE))</f>
        <v/>
      </c>
      <c r="AL192" s="426" t="str">
        <f>IF(AL190="","",VLOOKUP(AL190,'[1]シフト記号表（勤務時間帯）'!$C$6:$U$35,19,FALSE))</f>
        <v/>
      </c>
      <c r="AM192" s="427" t="str">
        <f>IF(AM190="","",VLOOKUP(AM190,'[1]シフト記号表（勤務時間帯）'!$C$6:$U$35,19,FALSE))</f>
        <v/>
      </c>
      <c r="AN192" s="425" t="str">
        <f>IF(AN190="","",VLOOKUP(AN190,'[1]シフト記号表（勤務時間帯）'!$C$6:$U$35,19,FALSE))</f>
        <v/>
      </c>
      <c r="AO192" s="426" t="str">
        <f>IF(AO190="","",VLOOKUP(AO190,'[1]シフト記号表（勤務時間帯）'!$C$6:$U$35,19,FALSE))</f>
        <v/>
      </c>
      <c r="AP192" s="426" t="str">
        <f>IF(AP190="","",VLOOKUP(AP190,'[1]シフト記号表（勤務時間帯）'!$C$6:$U$35,19,FALSE))</f>
        <v/>
      </c>
      <c r="AQ192" s="426" t="str">
        <f>IF(AQ190="","",VLOOKUP(AQ190,'[1]シフト記号表（勤務時間帯）'!$C$6:$U$35,19,FALSE))</f>
        <v/>
      </c>
      <c r="AR192" s="426" t="str">
        <f>IF(AR190="","",VLOOKUP(AR190,'[1]シフト記号表（勤務時間帯）'!$C$6:$U$35,19,FALSE))</f>
        <v/>
      </c>
      <c r="AS192" s="426" t="str">
        <f>IF(AS190="","",VLOOKUP(AS190,'[1]シフト記号表（勤務時間帯）'!$C$6:$U$35,19,FALSE))</f>
        <v/>
      </c>
      <c r="AT192" s="427" t="str">
        <f>IF(AT190="","",VLOOKUP(AT190,'[1]シフト記号表（勤務時間帯）'!$C$6:$U$35,19,FALSE))</f>
        <v/>
      </c>
      <c r="AU192" s="425" t="str">
        <f>IF(AU190="","",VLOOKUP(AU190,'[1]シフト記号表（勤務時間帯）'!$C$6:$U$35,19,FALSE))</f>
        <v/>
      </c>
      <c r="AV192" s="426" t="str">
        <f>IF(AV190="","",VLOOKUP(AV190,'[1]シフト記号表（勤務時間帯）'!$C$6:$U$35,19,FALSE))</f>
        <v/>
      </c>
      <c r="AW192" s="426" t="str">
        <f>IF(AW190="","",VLOOKUP(AW190,'[1]シフト記号表（勤務時間帯）'!$C$6:$U$35,19,FALSE))</f>
        <v/>
      </c>
      <c r="AX192" s="695">
        <f>IF($BB$3="４週",SUM(S192:AT192),IF($BB$3="暦月",SUM(S192:AW192),""))</f>
        <v>0</v>
      </c>
      <c r="AY192" s="696"/>
      <c r="AZ192" s="697">
        <f>IF($BB$3="４週",AX192/4,IF($BB$3="暦月",②勤務形態一覧表!AX192/(②勤務形態一覧表!$BB$8/7),""))</f>
        <v>0</v>
      </c>
      <c r="BA192" s="698"/>
      <c r="BB192" s="760"/>
      <c r="BC192" s="723"/>
      <c r="BD192" s="723"/>
      <c r="BE192" s="723"/>
      <c r="BF192" s="724"/>
    </row>
    <row r="193" spans="2:58" ht="20.25" customHeight="1">
      <c r="B193" s="699">
        <f>B190+1</f>
        <v>58</v>
      </c>
      <c r="C193" s="749"/>
      <c r="D193" s="750"/>
      <c r="E193" s="751"/>
      <c r="F193" s="428"/>
      <c r="G193" s="709"/>
      <c r="H193" s="712"/>
      <c r="I193" s="713"/>
      <c r="J193" s="713"/>
      <c r="K193" s="714"/>
      <c r="L193" s="716"/>
      <c r="M193" s="717"/>
      <c r="N193" s="717"/>
      <c r="O193" s="718"/>
      <c r="P193" s="725" t="s">
        <v>1281</v>
      </c>
      <c r="Q193" s="726"/>
      <c r="R193" s="727"/>
      <c r="S193" s="417"/>
      <c r="T193" s="418"/>
      <c r="U193" s="418"/>
      <c r="V193" s="418"/>
      <c r="W193" s="418"/>
      <c r="X193" s="418"/>
      <c r="Y193" s="419"/>
      <c r="Z193" s="417"/>
      <c r="AA193" s="418"/>
      <c r="AB193" s="418"/>
      <c r="AC193" s="418"/>
      <c r="AD193" s="418"/>
      <c r="AE193" s="418"/>
      <c r="AF193" s="419"/>
      <c r="AG193" s="417"/>
      <c r="AH193" s="418"/>
      <c r="AI193" s="418"/>
      <c r="AJ193" s="418"/>
      <c r="AK193" s="418"/>
      <c r="AL193" s="418"/>
      <c r="AM193" s="419"/>
      <c r="AN193" s="417"/>
      <c r="AO193" s="418"/>
      <c r="AP193" s="418"/>
      <c r="AQ193" s="418"/>
      <c r="AR193" s="418"/>
      <c r="AS193" s="418"/>
      <c r="AT193" s="419"/>
      <c r="AU193" s="417"/>
      <c r="AV193" s="418"/>
      <c r="AW193" s="418"/>
      <c r="AX193" s="672"/>
      <c r="AY193" s="673"/>
      <c r="AZ193" s="674"/>
      <c r="BA193" s="675"/>
      <c r="BB193" s="758"/>
      <c r="BC193" s="717"/>
      <c r="BD193" s="717"/>
      <c r="BE193" s="717"/>
      <c r="BF193" s="718"/>
    </row>
    <row r="194" spans="2:58" ht="20.25" customHeight="1">
      <c r="B194" s="699"/>
      <c r="C194" s="752"/>
      <c r="D194" s="753"/>
      <c r="E194" s="754"/>
      <c r="F194" s="420"/>
      <c r="G194" s="710"/>
      <c r="H194" s="715"/>
      <c r="I194" s="713"/>
      <c r="J194" s="713"/>
      <c r="K194" s="714"/>
      <c r="L194" s="719"/>
      <c r="M194" s="720"/>
      <c r="N194" s="720"/>
      <c r="O194" s="721"/>
      <c r="P194" s="685" t="s">
        <v>1282</v>
      </c>
      <c r="Q194" s="686"/>
      <c r="R194" s="687"/>
      <c r="S194" s="421" t="str">
        <f>IF(S193="","",VLOOKUP(S193,'[1]シフト記号表（勤務時間帯）'!$C$6:$K$35,9,FALSE))</f>
        <v/>
      </c>
      <c r="T194" s="422" t="str">
        <f>IF(T193="","",VLOOKUP(T193,'[1]シフト記号表（勤務時間帯）'!$C$6:$K$35,9,FALSE))</f>
        <v/>
      </c>
      <c r="U194" s="422" t="str">
        <f>IF(U193="","",VLOOKUP(U193,'[1]シフト記号表（勤務時間帯）'!$C$6:$K$35,9,FALSE))</f>
        <v/>
      </c>
      <c r="V194" s="422" t="str">
        <f>IF(V193="","",VLOOKUP(V193,'[1]シフト記号表（勤務時間帯）'!$C$6:$K$35,9,FALSE))</f>
        <v/>
      </c>
      <c r="W194" s="422" t="str">
        <f>IF(W193="","",VLOOKUP(W193,'[1]シフト記号表（勤務時間帯）'!$C$6:$K$35,9,FALSE))</f>
        <v/>
      </c>
      <c r="X194" s="422" t="str">
        <f>IF(X193="","",VLOOKUP(X193,'[1]シフト記号表（勤務時間帯）'!$C$6:$K$35,9,FALSE))</f>
        <v/>
      </c>
      <c r="Y194" s="423" t="str">
        <f>IF(Y193="","",VLOOKUP(Y193,'[1]シフト記号表（勤務時間帯）'!$C$6:$K$35,9,FALSE))</f>
        <v/>
      </c>
      <c r="Z194" s="421" t="str">
        <f>IF(Z193="","",VLOOKUP(Z193,'[1]シフト記号表（勤務時間帯）'!$C$6:$K$35,9,FALSE))</f>
        <v/>
      </c>
      <c r="AA194" s="422" t="str">
        <f>IF(AA193="","",VLOOKUP(AA193,'[1]シフト記号表（勤務時間帯）'!$C$6:$K$35,9,FALSE))</f>
        <v/>
      </c>
      <c r="AB194" s="422" t="str">
        <f>IF(AB193="","",VLOOKUP(AB193,'[1]シフト記号表（勤務時間帯）'!$C$6:$K$35,9,FALSE))</f>
        <v/>
      </c>
      <c r="AC194" s="422" t="str">
        <f>IF(AC193="","",VLOOKUP(AC193,'[1]シフト記号表（勤務時間帯）'!$C$6:$K$35,9,FALSE))</f>
        <v/>
      </c>
      <c r="AD194" s="422" t="str">
        <f>IF(AD193="","",VLOOKUP(AD193,'[1]シフト記号表（勤務時間帯）'!$C$6:$K$35,9,FALSE))</f>
        <v/>
      </c>
      <c r="AE194" s="422" t="str">
        <f>IF(AE193="","",VLOOKUP(AE193,'[1]シフト記号表（勤務時間帯）'!$C$6:$K$35,9,FALSE))</f>
        <v/>
      </c>
      <c r="AF194" s="423" t="str">
        <f>IF(AF193="","",VLOOKUP(AF193,'[1]シフト記号表（勤務時間帯）'!$C$6:$K$35,9,FALSE))</f>
        <v/>
      </c>
      <c r="AG194" s="421" t="str">
        <f>IF(AG193="","",VLOOKUP(AG193,'[1]シフト記号表（勤務時間帯）'!$C$6:$K$35,9,FALSE))</f>
        <v/>
      </c>
      <c r="AH194" s="422" t="str">
        <f>IF(AH193="","",VLOOKUP(AH193,'[1]シフト記号表（勤務時間帯）'!$C$6:$K$35,9,FALSE))</f>
        <v/>
      </c>
      <c r="AI194" s="422" t="str">
        <f>IF(AI193="","",VLOOKUP(AI193,'[1]シフト記号表（勤務時間帯）'!$C$6:$K$35,9,FALSE))</f>
        <v/>
      </c>
      <c r="AJ194" s="422" t="str">
        <f>IF(AJ193="","",VLOOKUP(AJ193,'[1]シフト記号表（勤務時間帯）'!$C$6:$K$35,9,FALSE))</f>
        <v/>
      </c>
      <c r="AK194" s="422" t="str">
        <f>IF(AK193="","",VLOOKUP(AK193,'[1]シフト記号表（勤務時間帯）'!$C$6:$K$35,9,FALSE))</f>
        <v/>
      </c>
      <c r="AL194" s="422" t="str">
        <f>IF(AL193="","",VLOOKUP(AL193,'[1]シフト記号表（勤務時間帯）'!$C$6:$K$35,9,FALSE))</f>
        <v/>
      </c>
      <c r="AM194" s="423" t="str">
        <f>IF(AM193="","",VLOOKUP(AM193,'[1]シフト記号表（勤務時間帯）'!$C$6:$K$35,9,FALSE))</f>
        <v/>
      </c>
      <c r="AN194" s="421" t="str">
        <f>IF(AN193="","",VLOOKUP(AN193,'[1]シフト記号表（勤務時間帯）'!$C$6:$K$35,9,FALSE))</f>
        <v/>
      </c>
      <c r="AO194" s="422" t="str">
        <f>IF(AO193="","",VLOOKUP(AO193,'[1]シフト記号表（勤務時間帯）'!$C$6:$K$35,9,FALSE))</f>
        <v/>
      </c>
      <c r="AP194" s="422" t="str">
        <f>IF(AP193="","",VLOOKUP(AP193,'[1]シフト記号表（勤務時間帯）'!$C$6:$K$35,9,FALSE))</f>
        <v/>
      </c>
      <c r="AQ194" s="422" t="str">
        <f>IF(AQ193="","",VLOOKUP(AQ193,'[1]シフト記号表（勤務時間帯）'!$C$6:$K$35,9,FALSE))</f>
        <v/>
      </c>
      <c r="AR194" s="422" t="str">
        <f>IF(AR193="","",VLOOKUP(AR193,'[1]シフト記号表（勤務時間帯）'!$C$6:$K$35,9,FALSE))</f>
        <v/>
      </c>
      <c r="AS194" s="422" t="str">
        <f>IF(AS193="","",VLOOKUP(AS193,'[1]シフト記号表（勤務時間帯）'!$C$6:$K$35,9,FALSE))</f>
        <v/>
      </c>
      <c r="AT194" s="423" t="str">
        <f>IF(AT193="","",VLOOKUP(AT193,'[1]シフト記号表（勤務時間帯）'!$C$6:$K$35,9,FALSE))</f>
        <v/>
      </c>
      <c r="AU194" s="421" t="str">
        <f>IF(AU193="","",VLOOKUP(AU193,'[1]シフト記号表（勤務時間帯）'!$C$6:$K$35,9,FALSE))</f>
        <v/>
      </c>
      <c r="AV194" s="422" t="str">
        <f>IF(AV193="","",VLOOKUP(AV193,'[1]シフト記号表（勤務時間帯）'!$C$6:$K$35,9,FALSE))</f>
        <v/>
      </c>
      <c r="AW194" s="422" t="str">
        <f>IF(AW193="","",VLOOKUP(AW193,'[1]シフト記号表（勤務時間帯）'!$C$6:$K$35,9,FALSE))</f>
        <v/>
      </c>
      <c r="AX194" s="688">
        <f>IF($BB$3="４週",SUM(S194:AT194),IF($BB$3="暦月",SUM(S194:AW194),""))</f>
        <v>0</v>
      </c>
      <c r="AY194" s="689"/>
      <c r="AZ194" s="690">
        <f>IF($BB$3="４週",AX194/4,IF($BB$3="暦月",②勤務形態一覧表!AX194/(②勤務形態一覧表!$BB$8/7),""))</f>
        <v>0</v>
      </c>
      <c r="BA194" s="691"/>
      <c r="BB194" s="759"/>
      <c r="BC194" s="720"/>
      <c r="BD194" s="720"/>
      <c r="BE194" s="720"/>
      <c r="BF194" s="721"/>
    </row>
    <row r="195" spans="2:58" ht="20.25" customHeight="1">
      <c r="B195" s="699"/>
      <c r="C195" s="755"/>
      <c r="D195" s="756"/>
      <c r="E195" s="757"/>
      <c r="F195" s="429">
        <f>C193</f>
        <v>0</v>
      </c>
      <c r="G195" s="711"/>
      <c r="H195" s="715"/>
      <c r="I195" s="713"/>
      <c r="J195" s="713"/>
      <c r="K195" s="714"/>
      <c r="L195" s="722"/>
      <c r="M195" s="723"/>
      <c r="N195" s="723"/>
      <c r="O195" s="724"/>
      <c r="P195" s="692" t="s">
        <v>1283</v>
      </c>
      <c r="Q195" s="693"/>
      <c r="R195" s="694"/>
      <c r="S195" s="425" t="str">
        <f>IF(S193="","",VLOOKUP(S193,'[1]シフト記号表（勤務時間帯）'!$C$6:$U$35,19,FALSE))</f>
        <v/>
      </c>
      <c r="T195" s="426" t="str">
        <f>IF(T193="","",VLOOKUP(T193,'[1]シフト記号表（勤務時間帯）'!$C$6:$U$35,19,FALSE))</f>
        <v/>
      </c>
      <c r="U195" s="426" t="str">
        <f>IF(U193="","",VLOOKUP(U193,'[1]シフト記号表（勤務時間帯）'!$C$6:$U$35,19,FALSE))</f>
        <v/>
      </c>
      <c r="V195" s="426" t="str">
        <f>IF(V193="","",VLOOKUP(V193,'[1]シフト記号表（勤務時間帯）'!$C$6:$U$35,19,FALSE))</f>
        <v/>
      </c>
      <c r="W195" s="426" t="str">
        <f>IF(W193="","",VLOOKUP(W193,'[1]シフト記号表（勤務時間帯）'!$C$6:$U$35,19,FALSE))</f>
        <v/>
      </c>
      <c r="X195" s="426" t="str">
        <f>IF(X193="","",VLOOKUP(X193,'[1]シフト記号表（勤務時間帯）'!$C$6:$U$35,19,FALSE))</f>
        <v/>
      </c>
      <c r="Y195" s="427" t="str">
        <f>IF(Y193="","",VLOOKUP(Y193,'[1]シフト記号表（勤務時間帯）'!$C$6:$U$35,19,FALSE))</f>
        <v/>
      </c>
      <c r="Z195" s="425" t="str">
        <f>IF(Z193="","",VLOOKUP(Z193,'[1]シフト記号表（勤務時間帯）'!$C$6:$U$35,19,FALSE))</f>
        <v/>
      </c>
      <c r="AA195" s="426" t="str">
        <f>IF(AA193="","",VLOOKUP(AA193,'[1]シフト記号表（勤務時間帯）'!$C$6:$U$35,19,FALSE))</f>
        <v/>
      </c>
      <c r="AB195" s="426" t="str">
        <f>IF(AB193="","",VLOOKUP(AB193,'[1]シフト記号表（勤務時間帯）'!$C$6:$U$35,19,FALSE))</f>
        <v/>
      </c>
      <c r="AC195" s="426" t="str">
        <f>IF(AC193="","",VLOOKUP(AC193,'[1]シフト記号表（勤務時間帯）'!$C$6:$U$35,19,FALSE))</f>
        <v/>
      </c>
      <c r="AD195" s="426" t="str">
        <f>IF(AD193="","",VLOOKUP(AD193,'[1]シフト記号表（勤務時間帯）'!$C$6:$U$35,19,FALSE))</f>
        <v/>
      </c>
      <c r="AE195" s="426" t="str">
        <f>IF(AE193="","",VLOOKUP(AE193,'[1]シフト記号表（勤務時間帯）'!$C$6:$U$35,19,FALSE))</f>
        <v/>
      </c>
      <c r="AF195" s="427" t="str">
        <f>IF(AF193="","",VLOOKUP(AF193,'[1]シフト記号表（勤務時間帯）'!$C$6:$U$35,19,FALSE))</f>
        <v/>
      </c>
      <c r="AG195" s="425" t="str">
        <f>IF(AG193="","",VLOOKUP(AG193,'[1]シフト記号表（勤務時間帯）'!$C$6:$U$35,19,FALSE))</f>
        <v/>
      </c>
      <c r="AH195" s="426" t="str">
        <f>IF(AH193="","",VLOOKUP(AH193,'[1]シフト記号表（勤務時間帯）'!$C$6:$U$35,19,FALSE))</f>
        <v/>
      </c>
      <c r="AI195" s="426" t="str">
        <f>IF(AI193="","",VLOOKUP(AI193,'[1]シフト記号表（勤務時間帯）'!$C$6:$U$35,19,FALSE))</f>
        <v/>
      </c>
      <c r="AJ195" s="426" t="str">
        <f>IF(AJ193="","",VLOOKUP(AJ193,'[1]シフト記号表（勤務時間帯）'!$C$6:$U$35,19,FALSE))</f>
        <v/>
      </c>
      <c r="AK195" s="426" t="str">
        <f>IF(AK193="","",VLOOKUP(AK193,'[1]シフト記号表（勤務時間帯）'!$C$6:$U$35,19,FALSE))</f>
        <v/>
      </c>
      <c r="AL195" s="426" t="str">
        <f>IF(AL193="","",VLOOKUP(AL193,'[1]シフト記号表（勤務時間帯）'!$C$6:$U$35,19,FALSE))</f>
        <v/>
      </c>
      <c r="AM195" s="427" t="str">
        <f>IF(AM193="","",VLOOKUP(AM193,'[1]シフト記号表（勤務時間帯）'!$C$6:$U$35,19,FALSE))</f>
        <v/>
      </c>
      <c r="AN195" s="425" t="str">
        <f>IF(AN193="","",VLOOKUP(AN193,'[1]シフト記号表（勤務時間帯）'!$C$6:$U$35,19,FALSE))</f>
        <v/>
      </c>
      <c r="AO195" s="426" t="str">
        <f>IF(AO193="","",VLOOKUP(AO193,'[1]シフト記号表（勤務時間帯）'!$C$6:$U$35,19,FALSE))</f>
        <v/>
      </c>
      <c r="AP195" s="426" t="str">
        <f>IF(AP193="","",VLOOKUP(AP193,'[1]シフト記号表（勤務時間帯）'!$C$6:$U$35,19,FALSE))</f>
        <v/>
      </c>
      <c r="AQ195" s="426" t="str">
        <f>IF(AQ193="","",VLOOKUP(AQ193,'[1]シフト記号表（勤務時間帯）'!$C$6:$U$35,19,FALSE))</f>
        <v/>
      </c>
      <c r="AR195" s="426" t="str">
        <f>IF(AR193="","",VLOOKUP(AR193,'[1]シフト記号表（勤務時間帯）'!$C$6:$U$35,19,FALSE))</f>
        <v/>
      </c>
      <c r="AS195" s="426" t="str">
        <f>IF(AS193="","",VLOOKUP(AS193,'[1]シフト記号表（勤務時間帯）'!$C$6:$U$35,19,FALSE))</f>
        <v/>
      </c>
      <c r="AT195" s="427" t="str">
        <f>IF(AT193="","",VLOOKUP(AT193,'[1]シフト記号表（勤務時間帯）'!$C$6:$U$35,19,FALSE))</f>
        <v/>
      </c>
      <c r="AU195" s="425" t="str">
        <f>IF(AU193="","",VLOOKUP(AU193,'[1]シフト記号表（勤務時間帯）'!$C$6:$U$35,19,FALSE))</f>
        <v/>
      </c>
      <c r="AV195" s="426" t="str">
        <f>IF(AV193="","",VLOOKUP(AV193,'[1]シフト記号表（勤務時間帯）'!$C$6:$U$35,19,FALSE))</f>
        <v/>
      </c>
      <c r="AW195" s="426" t="str">
        <f>IF(AW193="","",VLOOKUP(AW193,'[1]シフト記号表（勤務時間帯）'!$C$6:$U$35,19,FALSE))</f>
        <v/>
      </c>
      <c r="AX195" s="695">
        <f>IF($BB$3="４週",SUM(S195:AT195),IF($BB$3="暦月",SUM(S195:AW195),""))</f>
        <v>0</v>
      </c>
      <c r="AY195" s="696"/>
      <c r="AZ195" s="697">
        <f>IF($BB$3="４週",AX195/4,IF($BB$3="暦月",②勤務形態一覧表!AX195/(②勤務形態一覧表!$BB$8/7),""))</f>
        <v>0</v>
      </c>
      <c r="BA195" s="698"/>
      <c r="BB195" s="760"/>
      <c r="BC195" s="723"/>
      <c r="BD195" s="723"/>
      <c r="BE195" s="723"/>
      <c r="BF195" s="724"/>
    </row>
    <row r="196" spans="2:58" ht="20.25" customHeight="1">
      <c r="B196" s="699">
        <f>B193+1</f>
        <v>59</v>
      </c>
      <c r="C196" s="749"/>
      <c r="D196" s="750"/>
      <c r="E196" s="751"/>
      <c r="F196" s="428"/>
      <c r="G196" s="709"/>
      <c r="H196" s="712"/>
      <c r="I196" s="713"/>
      <c r="J196" s="713"/>
      <c r="K196" s="714"/>
      <c r="L196" s="716"/>
      <c r="M196" s="717"/>
      <c r="N196" s="717"/>
      <c r="O196" s="718"/>
      <c r="P196" s="725" t="s">
        <v>1281</v>
      </c>
      <c r="Q196" s="726"/>
      <c r="R196" s="727"/>
      <c r="S196" s="417"/>
      <c r="T196" s="418"/>
      <c r="U196" s="418"/>
      <c r="V196" s="418"/>
      <c r="W196" s="418"/>
      <c r="X196" s="418"/>
      <c r="Y196" s="419"/>
      <c r="Z196" s="417"/>
      <c r="AA196" s="418"/>
      <c r="AB196" s="418"/>
      <c r="AC196" s="418"/>
      <c r="AD196" s="418"/>
      <c r="AE196" s="418"/>
      <c r="AF196" s="419"/>
      <c r="AG196" s="417"/>
      <c r="AH196" s="418"/>
      <c r="AI196" s="418"/>
      <c r="AJ196" s="418"/>
      <c r="AK196" s="418"/>
      <c r="AL196" s="418"/>
      <c r="AM196" s="419"/>
      <c r="AN196" s="417"/>
      <c r="AO196" s="418"/>
      <c r="AP196" s="418"/>
      <c r="AQ196" s="418"/>
      <c r="AR196" s="418"/>
      <c r="AS196" s="418"/>
      <c r="AT196" s="419"/>
      <c r="AU196" s="417"/>
      <c r="AV196" s="418"/>
      <c r="AW196" s="418"/>
      <c r="AX196" s="672"/>
      <c r="AY196" s="673"/>
      <c r="AZ196" s="674"/>
      <c r="BA196" s="675"/>
      <c r="BB196" s="758"/>
      <c r="BC196" s="717"/>
      <c r="BD196" s="717"/>
      <c r="BE196" s="717"/>
      <c r="BF196" s="718"/>
    </row>
    <row r="197" spans="2:58" ht="20.25" customHeight="1">
      <c r="B197" s="699"/>
      <c r="C197" s="752"/>
      <c r="D197" s="753"/>
      <c r="E197" s="754"/>
      <c r="F197" s="420"/>
      <c r="G197" s="710"/>
      <c r="H197" s="715"/>
      <c r="I197" s="713"/>
      <c r="J197" s="713"/>
      <c r="K197" s="714"/>
      <c r="L197" s="719"/>
      <c r="M197" s="720"/>
      <c r="N197" s="720"/>
      <c r="O197" s="721"/>
      <c r="P197" s="685" t="s">
        <v>1282</v>
      </c>
      <c r="Q197" s="686"/>
      <c r="R197" s="687"/>
      <c r="S197" s="421" t="str">
        <f>IF(S196="","",VLOOKUP(S196,'[1]シフト記号表（勤務時間帯）'!$C$6:$K$35,9,FALSE))</f>
        <v/>
      </c>
      <c r="T197" s="422" t="str">
        <f>IF(T196="","",VLOOKUP(T196,'[1]シフト記号表（勤務時間帯）'!$C$6:$K$35,9,FALSE))</f>
        <v/>
      </c>
      <c r="U197" s="422" t="str">
        <f>IF(U196="","",VLOOKUP(U196,'[1]シフト記号表（勤務時間帯）'!$C$6:$K$35,9,FALSE))</f>
        <v/>
      </c>
      <c r="V197" s="422" t="str">
        <f>IF(V196="","",VLOOKUP(V196,'[1]シフト記号表（勤務時間帯）'!$C$6:$K$35,9,FALSE))</f>
        <v/>
      </c>
      <c r="W197" s="422" t="str">
        <f>IF(W196="","",VLOOKUP(W196,'[1]シフト記号表（勤務時間帯）'!$C$6:$K$35,9,FALSE))</f>
        <v/>
      </c>
      <c r="X197" s="422" t="str">
        <f>IF(X196="","",VLOOKUP(X196,'[1]シフト記号表（勤務時間帯）'!$C$6:$K$35,9,FALSE))</f>
        <v/>
      </c>
      <c r="Y197" s="423" t="str">
        <f>IF(Y196="","",VLOOKUP(Y196,'[1]シフト記号表（勤務時間帯）'!$C$6:$K$35,9,FALSE))</f>
        <v/>
      </c>
      <c r="Z197" s="421" t="str">
        <f>IF(Z196="","",VLOOKUP(Z196,'[1]シフト記号表（勤務時間帯）'!$C$6:$K$35,9,FALSE))</f>
        <v/>
      </c>
      <c r="AA197" s="422" t="str">
        <f>IF(AA196="","",VLOOKUP(AA196,'[1]シフト記号表（勤務時間帯）'!$C$6:$K$35,9,FALSE))</f>
        <v/>
      </c>
      <c r="AB197" s="422" t="str">
        <f>IF(AB196="","",VLOOKUP(AB196,'[1]シフト記号表（勤務時間帯）'!$C$6:$K$35,9,FALSE))</f>
        <v/>
      </c>
      <c r="AC197" s="422" t="str">
        <f>IF(AC196="","",VLOOKUP(AC196,'[1]シフト記号表（勤務時間帯）'!$C$6:$K$35,9,FALSE))</f>
        <v/>
      </c>
      <c r="AD197" s="422" t="str">
        <f>IF(AD196="","",VLOOKUP(AD196,'[1]シフト記号表（勤務時間帯）'!$C$6:$K$35,9,FALSE))</f>
        <v/>
      </c>
      <c r="AE197" s="422" t="str">
        <f>IF(AE196="","",VLOOKUP(AE196,'[1]シフト記号表（勤務時間帯）'!$C$6:$K$35,9,FALSE))</f>
        <v/>
      </c>
      <c r="AF197" s="423" t="str">
        <f>IF(AF196="","",VLOOKUP(AF196,'[1]シフト記号表（勤務時間帯）'!$C$6:$K$35,9,FALSE))</f>
        <v/>
      </c>
      <c r="AG197" s="421" t="str">
        <f>IF(AG196="","",VLOOKUP(AG196,'[1]シフト記号表（勤務時間帯）'!$C$6:$K$35,9,FALSE))</f>
        <v/>
      </c>
      <c r="AH197" s="422" t="str">
        <f>IF(AH196="","",VLOOKUP(AH196,'[1]シフト記号表（勤務時間帯）'!$C$6:$K$35,9,FALSE))</f>
        <v/>
      </c>
      <c r="AI197" s="422" t="str">
        <f>IF(AI196="","",VLOOKUP(AI196,'[1]シフト記号表（勤務時間帯）'!$C$6:$K$35,9,FALSE))</f>
        <v/>
      </c>
      <c r="AJ197" s="422" t="str">
        <f>IF(AJ196="","",VLOOKUP(AJ196,'[1]シフト記号表（勤務時間帯）'!$C$6:$K$35,9,FALSE))</f>
        <v/>
      </c>
      <c r="AK197" s="422" t="str">
        <f>IF(AK196="","",VLOOKUP(AK196,'[1]シフト記号表（勤務時間帯）'!$C$6:$K$35,9,FALSE))</f>
        <v/>
      </c>
      <c r="AL197" s="422" t="str">
        <f>IF(AL196="","",VLOOKUP(AL196,'[1]シフト記号表（勤務時間帯）'!$C$6:$K$35,9,FALSE))</f>
        <v/>
      </c>
      <c r="AM197" s="423" t="str">
        <f>IF(AM196="","",VLOOKUP(AM196,'[1]シフト記号表（勤務時間帯）'!$C$6:$K$35,9,FALSE))</f>
        <v/>
      </c>
      <c r="AN197" s="421" t="str">
        <f>IF(AN196="","",VLOOKUP(AN196,'[1]シフト記号表（勤務時間帯）'!$C$6:$K$35,9,FALSE))</f>
        <v/>
      </c>
      <c r="AO197" s="422" t="str">
        <f>IF(AO196="","",VLOOKUP(AO196,'[1]シフト記号表（勤務時間帯）'!$C$6:$K$35,9,FALSE))</f>
        <v/>
      </c>
      <c r="AP197" s="422" t="str">
        <f>IF(AP196="","",VLOOKUP(AP196,'[1]シフト記号表（勤務時間帯）'!$C$6:$K$35,9,FALSE))</f>
        <v/>
      </c>
      <c r="AQ197" s="422" t="str">
        <f>IF(AQ196="","",VLOOKUP(AQ196,'[1]シフト記号表（勤務時間帯）'!$C$6:$K$35,9,FALSE))</f>
        <v/>
      </c>
      <c r="AR197" s="422" t="str">
        <f>IF(AR196="","",VLOOKUP(AR196,'[1]シフト記号表（勤務時間帯）'!$C$6:$K$35,9,FALSE))</f>
        <v/>
      </c>
      <c r="AS197" s="422" t="str">
        <f>IF(AS196="","",VLOOKUP(AS196,'[1]シフト記号表（勤務時間帯）'!$C$6:$K$35,9,FALSE))</f>
        <v/>
      </c>
      <c r="AT197" s="423" t="str">
        <f>IF(AT196="","",VLOOKUP(AT196,'[1]シフト記号表（勤務時間帯）'!$C$6:$K$35,9,FALSE))</f>
        <v/>
      </c>
      <c r="AU197" s="421" t="str">
        <f>IF(AU196="","",VLOOKUP(AU196,'[1]シフト記号表（勤務時間帯）'!$C$6:$K$35,9,FALSE))</f>
        <v/>
      </c>
      <c r="AV197" s="422" t="str">
        <f>IF(AV196="","",VLOOKUP(AV196,'[1]シフト記号表（勤務時間帯）'!$C$6:$K$35,9,FALSE))</f>
        <v/>
      </c>
      <c r="AW197" s="422" t="str">
        <f>IF(AW196="","",VLOOKUP(AW196,'[1]シフト記号表（勤務時間帯）'!$C$6:$K$35,9,FALSE))</f>
        <v/>
      </c>
      <c r="AX197" s="688">
        <f>IF($BB$3="４週",SUM(S197:AT197),IF($BB$3="暦月",SUM(S197:AW197),""))</f>
        <v>0</v>
      </c>
      <c r="AY197" s="689"/>
      <c r="AZ197" s="690">
        <f>IF($BB$3="４週",AX197/4,IF($BB$3="暦月",②勤務形態一覧表!AX197/(②勤務形態一覧表!$BB$8/7),""))</f>
        <v>0</v>
      </c>
      <c r="BA197" s="691"/>
      <c r="BB197" s="759"/>
      <c r="BC197" s="720"/>
      <c r="BD197" s="720"/>
      <c r="BE197" s="720"/>
      <c r="BF197" s="721"/>
    </row>
    <row r="198" spans="2:58" ht="20.25" customHeight="1">
      <c r="B198" s="699"/>
      <c r="C198" s="755"/>
      <c r="D198" s="756"/>
      <c r="E198" s="757"/>
      <c r="F198" s="429">
        <f>C196</f>
        <v>0</v>
      </c>
      <c r="G198" s="711"/>
      <c r="H198" s="715"/>
      <c r="I198" s="713"/>
      <c r="J198" s="713"/>
      <c r="K198" s="714"/>
      <c r="L198" s="722"/>
      <c r="M198" s="723"/>
      <c r="N198" s="723"/>
      <c r="O198" s="724"/>
      <c r="P198" s="692" t="s">
        <v>1283</v>
      </c>
      <c r="Q198" s="693"/>
      <c r="R198" s="694"/>
      <c r="S198" s="425" t="str">
        <f>IF(S196="","",VLOOKUP(S196,'[1]シフト記号表（勤務時間帯）'!$C$6:$U$35,19,FALSE))</f>
        <v/>
      </c>
      <c r="T198" s="426" t="str">
        <f>IF(T196="","",VLOOKUP(T196,'[1]シフト記号表（勤務時間帯）'!$C$6:$U$35,19,FALSE))</f>
        <v/>
      </c>
      <c r="U198" s="426" t="str">
        <f>IF(U196="","",VLOOKUP(U196,'[1]シフト記号表（勤務時間帯）'!$C$6:$U$35,19,FALSE))</f>
        <v/>
      </c>
      <c r="V198" s="426" t="str">
        <f>IF(V196="","",VLOOKUP(V196,'[1]シフト記号表（勤務時間帯）'!$C$6:$U$35,19,FALSE))</f>
        <v/>
      </c>
      <c r="W198" s="426" t="str">
        <f>IF(W196="","",VLOOKUP(W196,'[1]シフト記号表（勤務時間帯）'!$C$6:$U$35,19,FALSE))</f>
        <v/>
      </c>
      <c r="X198" s="426" t="str">
        <f>IF(X196="","",VLOOKUP(X196,'[1]シフト記号表（勤務時間帯）'!$C$6:$U$35,19,FALSE))</f>
        <v/>
      </c>
      <c r="Y198" s="427" t="str">
        <f>IF(Y196="","",VLOOKUP(Y196,'[1]シフト記号表（勤務時間帯）'!$C$6:$U$35,19,FALSE))</f>
        <v/>
      </c>
      <c r="Z198" s="425" t="str">
        <f>IF(Z196="","",VLOOKUP(Z196,'[1]シフト記号表（勤務時間帯）'!$C$6:$U$35,19,FALSE))</f>
        <v/>
      </c>
      <c r="AA198" s="426" t="str">
        <f>IF(AA196="","",VLOOKUP(AA196,'[1]シフト記号表（勤務時間帯）'!$C$6:$U$35,19,FALSE))</f>
        <v/>
      </c>
      <c r="AB198" s="426" t="str">
        <f>IF(AB196="","",VLOOKUP(AB196,'[1]シフト記号表（勤務時間帯）'!$C$6:$U$35,19,FALSE))</f>
        <v/>
      </c>
      <c r="AC198" s="426" t="str">
        <f>IF(AC196="","",VLOOKUP(AC196,'[1]シフト記号表（勤務時間帯）'!$C$6:$U$35,19,FALSE))</f>
        <v/>
      </c>
      <c r="AD198" s="426" t="str">
        <f>IF(AD196="","",VLOOKUP(AD196,'[1]シフト記号表（勤務時間帯）'!$C$6:$U$35,19,FALSE))</f>
        <v/>
      </c>
      <c r="AE198" s="426" t="str">
        <f>IF(AE196="","",VLOOKUP(AE196,'[1]シフト記号表（勤務時間帯）'!$C$6:$U$35,19,FALSE))</f>
        <v/>
      </c>
      <c r="AF198" s="427" t="str">
        <f>IF(AF196="","",VLOOKUP(AF196,'[1]シフト記号表（勤務時間帯）'!$C$6:$U$35,19,FALSE))</f>
        <v/>
      </c>
      <c r="AG198" s="425" t="str">
        <f>IF(AG196="","",VLOOKUP(AG196,'[1]シフト記号表（勤務時間帯）'!$C$6:$U$35,19,FALSE))</f>
        <v/>
      </c>
      <c r="AH198" s="426" t="str">
        <f>IF(AH196="","",VLOOKUP(AH196,'[1]シフト記号表（勤務時間帯）'!$C$6:$U$35,19,FALSE))</f>
        <v/>
      </c>
      <c r="AI198" s="426" t="str">
        <f>IF(AI196="","",VLOOKUP(AI196,'[1]シフト記号表（勤務時間帯）'!$C$6:$U$35,19,FALSE))</f>
        <v/>
      </c>
      <c r="AJ198" s="426" t="str">
        <f>IF(AJ196="","",VLOOKUP(AJ196,'[1]シフト記号表（勤務時間帯）'!$C$6:$U$35,19,FALSE))</f>
        <v/>
      </c>
      <c r="AK198" s="426" t="str">
        <f>IF(AK196="","",VLOOKUP(AK196,'[1]シフト記号表（勤務時間帯）'!$C$6:$U$35,19,FALSE))</f>
        <v/>
      </c>
      <c r="AL198" s="426" t="str">
        <f>IF(AL196="","",VLOOKUP(AL196,'[1]シフト記号表（勤務時間帯）'!$C$6:$U$35,19,FALSE))</f>
        <v/>
      </c>
      <c r="AM198" s="427" t="str">
        <f>IF(AM196="","",VLOOKUP(AM196,'[1]シフト記号表（勤務時間帯）'!$C$6:$U$35,19,FALSE))</f>
        <v/>
      </c>
      <c r="AN198" s="425" t="str">
        <f>IF(AN196="","",VLOOKUP(AN196,'[1]シフト記号表（勤務時間帯）'!$C$6:$U$35,19,FALSE))</f>
        <v/>
      </c>
      <c r="AO198" s="426" t="str">
        <f>IF(AO196="","",VLOOKUP(AO196,'[1]シフト記号表（勤務時間帯）'!$C$6:$U$35,19,FALSE))</f>
        <v/>
      </c>
      <c r="AP198" s="426" t="str">
        <f>IF(AP196="","",VLOOKUP(AP196,'[1]シフト記号表（勤務時間帯）'!$C$6:$U$35,19,FALSE))</f>
        <v/>
      </c>
      <c r="AQ198" s="426" t="str">
        <f>IF(AQ196="","",VLOOKUP(AQ196,'[1]シフト記号表（勤務時間帯）'!$C$6:$U$35,19,FALSE))</f>
        <v/>
      </c>
      <c r="AR198" s="426" t="str">
        <f>IF(AR196="","",VLOOKUP(AR196,'[1]シフト記号表（勤務時間帯）'!$C$6:$U$35,19,FALSE))</f>
        <v/>
      </c>
      <c r="AS198" s="426" t="str">
        <f>IF(AS196="","",VLOOKUP(AS196,'[1]シフト記号表（勤務時間帯）'!$C$6:$U$35,19,FALSE))</f>
        <v/>
      </c>
      <c r="AT198" s="427" t="str">
        <f>IF(AT196="","",VLOOKUP(AT196,'[1]シフト記号表（勤務時間帯）'!$C$6:$U$35,19,FALSE))</f>
        <v/>
      </c>
      <c r="AU198" s="425" t="str">
        <f>IF(AU196="","",VLOOKUP(AU196,'[1]シフト記号表（勤務時間帯）'!$C$6:$U$35,19,FALSE))</f>
        <v/>
      </c>
      <c r="AV198" s="426" t="str">
        <f>IF(AV196="","",VLOOKUP(AV196,'[1]シフト記号表（勤務時間帯）'!$C$6:$U$35,19,FALSE))</f>
        <v/>
      </c>
      <c r="AW198" s="426" t="str">
        <f>IF(AW196="","",VLOOKUP(AW196,'[1]シフト記号表（勤務時間帯）'!$C$6:$U$35,19,FALSE))</f>
        <v/>
      </c>
      <c r="AX198" s="695">
        <f>IF($BB$3="４週",SUM(S198:AT198),IF($BB$3="暦月",SUM(S198:AW198),""))</f>
        <v>0</v>
      </c>
      <c r="AY198" s="696"/>
      <c r="AZ198" s="697">
        <f>IF($BB$3="４週",AX198/4,IF($BB$3="暦月",②勤務形態一覧表!AX198/(②勤務形態一覧表!$BB$8/7),""))</f>
        <v>0</v>
      </c>
      <c r="BA198" s="698"/>
      <c r="BB198" s="760"/>
      <c r="BC198" s="723"/>
      <c r="BD198" s="723"/>
      <c r="BE198" s="723"/>
      <c r="BF198" s="724"/>
    </row>
    <row r="199" spans="2:58" ht="20.25" customHeight="1">
      <c r="B199" s="699">
        <f>B196+1</f>
        <v>60</v>
      </c>
      <c r="C199" s="749"/>
      <c r="D199" s="750"/>
      <c r="E199" s="751"/>
      <c r="F199" s="428"/>
      <c r="G199" s="709"/>
      <c r="H199" s="712"/>
      <c r="I199" s="713"/>
      <c r="J199" s="713"/>
      <c r="K199" s="714"/>
      <c r="L199" s="716"/>
      <c r="M199" s="717"/>
      <c r="N199" s="717"/>
      <c r="O199" s="718"/>
      <c r="P199" s="725" t="s">
        <v>1281</v>
      </c>
      <c r="Q199" s="726"/>
      <c r="R199" s="727"/>
      <c r="S199" s="417"/>
      <c r="T199" s="418"/>
      <c r="U199" s="418"/>
      <c r="V199" s="418"/>
      <c r="W199" s="418"/>
      <c r="X199" s="418"/>
      <c r="Y199" s="419"/>
      <c r="Z199" s="417"/>
      <c r="AA199" s="418"/>
      <c r="AB199" s="418"/>
      <c r="AC199" s="418"/>
      <c r="AD199" s="418"/>
      <c r="AE199" s="418"/>
      <c r="AF199" s="419"/>
      <c r="AG199" s="417"/>
      <c r="AH199" s="418"/>
      <c r="AI199" s="418"/>
      <c r="AJ199" s="418"/>
      <c r="AK199" s="418"/>
      <c r="AL199" s="418"/>
      <c r="AM199" s="419"/>
      <c r="AN199" s="417"/>
      <c r="AO199" s="418"/>
      <c r="AP199" s="418"/>
      <c r="AQ199" s="418"/>
      <c r="AR199" s="418"/>
      <c r="AS199" s="418"/>
      <c r="AT199" s="419"/>
      <c r="AU199" s="417"/>
      <c r="AV199" s="418"/>
      <c r="AW199" s="418"/>
      <c r="AX199" s="672"/>
      <c r="AY199" s="673"/>
      <c r="AZ199" s="674"/>
      <c r="BA199" s="675"/>
      <c r="BB199" s="758"/>
      <c r="BC199" s="717"/>
      <c r="BD199" s="717"/>
      <c r="BE199" s="717"/>
      <c r="BF199" s="718"/>
    </row>
    <row r="200" spans="2:58" ht="20.25" customHeight="1">
      <c r="B200" s="699"/>
      <c r="C200" s="752"/>
      <c r="D200" s="753"/>
      <c r="E200" s="754"/>
      <c r="F200" s="420"/>
      <c r="G200" s="710"/>
      <c r="H200" s="715"/>
      <c r="I200" s="713"/>
      <c r="J200" s="713"/>
      <c r="K200" s="714"/>
      <c r="L200" s="719"/>
      <c r="M200" s="720"/>
      <c r="N200" s="720"/>
      <c r="O200" s="721"/>
      <c r="P200" s="685" t="s">
        <v>1282</v>
      </c>
      <c r="Q200" s="686"/>
      <c r="R200" s="687"/>
      <c r="S200" s="421" t="str">
        <f>IF(S199="","",VLOOKUP(S199,'[1]シフト記号表（勤務時間帯）'!$C$6:$K$35,9,FALSE))</f>
        <v/>
      </c>
      <c r="T200" s="422" t="str">
        <f>IF(T199="","",VLOOKUP(T199,'[1]シフト記号表（勤務時間帯）'!$C$6:$K$35,9,FALSE))</f>
        <v/>
      </c>
      <c r="U200" s="422" t="str">
        <f>IF(U199="","",VLOOKUP(U199,'[1]シフト記号表（勤務時間帯）'!$C$6:$K$35,9,FALSE))</f>
        <v/>
      </c>
      <c r="V200" s="422" t="str">
        <f>IF(V199="","",VLOOKUP(V199,'[1]シフト記号表（勤務時間帯）'!$C$6:$K$35,9,FALSE))</f>
        <v/>
      </c>
      <c r="W200" s="422" t="str">
        <f>IF(W199="","",VLOOKUP(W199,'[1]シフト記号表（勤務時間帯）'!$C$6:$K$35,9,FALSE))</f>
        <v/>
      </c>
      <c r="X200" s="422" t="str">
        <f>IF(X199="","",VLOOKUP(X199,'[1]シフト記号表（勤務時間帯）'!$C$6:$K$35,9,FALSE))</f>
        <v/>
      </c>
      <c r="Y200" s="423" t="str">
        <f>IF(Y199="","",VLOOKUP(Y199,'[1]シフト記号表（勤務時間帯）'!$C$6:$K$35,9,FALSE))</f>
        <v/>
      </c>
      <c r="Z200" s="421" t="str">
        <f>IF(Z199="","",VLOOKUP(Z199,'[1]シフト記号表（勤務時間帯）'!$C$6:$K$35,9,FALSE))</f>
        <v/>
      </c>
      <c r="AA200" s="422" t="str">
        <f>IF(AA199="","",VLOOKUP(AA199,'[1]シフト記号表（勤務時間帯）'!$C$6:$K$35,9,FALSE))</f>
        <v/>
      </c>
      <c r="AB200" s="422" t="str">
        <f>IF(AB199="","",VLOOKUP(AB199,'[1]シフト記号表（勤務時間帯）'!$C$6:$K$35,9,FALSE))</f>
        <v/>
      </c>
      <c r="AC200" s="422" t="str">
        <f>IF(AC199="","",VLOOKUP(AC199,'[1]シフト記号表（勤務時間帯）'!$C$6:$K$35,9,FALSE))</f>
        <v/>
      </c>
      <c r="AD200" s="422" t="str">
        <f>IF(AD199="","",VLOOKUP(AD199,'[1]シフト記号表（勤務時間帯）'!$C$6:$K$35,9,FALSE))</f>
        <v/>
      </c>
      <c r="AE200" s="422" t="str">
        <f>IF(AE199="","",VLOOKUP(AE199,'[1]シフト記号表（勤務時間帯）'!$C$6:$K$35,9,FALSE))</f>
        <v/>
      </c>
      <c r="AF200" s="423" t="str">
        <f>IF(AF199="","",VLOOKUP(AF199,'[1]シフト記号表（勤務時間帯）'!$C$6:$K$35,9,FALSE))</f>
        <v/>
      </c>
      <c r="AG200" s="421" t="str">
        <f>IF(AG199="","",VLOOKUP(AG199,'[1]シフト記号表（勤務時間帯）'!$C$6:$K$35,9,FALSE))</f>
        <v/>
      </c>
      <c r="AH200" s="422" t="str">
        <f>IF(AH199="","",VLOOKUP(AH199,'[1]シフト記号表（勤務時間帯）'!$C$6:$K$35,9,FALSE))</f>
        <v/>
      </c>
      <c r="AI200" s="422" t="str">
        <f>IF(AI199="","",VLOOKUP(AI199,'[1]シフト記号表（勤務時間帯）'!$C$6:$K$35,9,FALSE))</f>
        <v/>
      </c>
      <c r="AJ200" s="422" t="str">
        <f>IF(AJ199="","",VLOOKUP(AJ199,'[1]シフト記号表（勤務時間帯）'!$C$6:$K$35,9,FALSE))</f>
        <v/>
      </c>
      <c r="AK200" s="422" t="str">
        <f>IF(AK199="","",VLOOKUP(AK199,'[1]シフト記号表（勤務時間帯）'!$C$6:$K$35,9,FALSE))</f>
        <v/>
      </c>
      <c r="AL200" s="422" t="str">
        <f>IF(AL199="","",VLOOKUP(AL199,'[1]シフト記号表（勤務時間帯）'!$C$6:$K$35,9,FALSE))</f>
        <v/>
      </c>
      <c r="AM200" s="423" t="str">
        <f>IF(AM199="","",VLOOKUP(AM199,'[1]シフト記号表（勤務時間帯）'!$C$6:$K$35,9,FALSE))</f>
        <v/>
      </c>
      <c r="AN200" s="421" t="str">
        <f>IF(AN199="","",VLOOKUP(AN199,'[1]シフト記号表（勤務時間帯）'!$C$6:$K$35,9,FALSE))</f>
        <v/>
      </c>
      <c r="AO200" s="422" t="str">
        <f>IF(AO199="","",VLOOKUP(AO199,'[1]シフト記号表（勤務時間帯）'!$C$6:$K$35,9,FALSE))</f>
        <v/>
      </c>
      <c r="AP200" s="422" t="str">
        <f>IF(AP199="","",VLOOKUP(AP199,'[1]シフト記号表（勤務時間帯）'!$C$6:$K$35,9,FALSE))</f>
        <v/>
      </c>
      <c r="AQ200" s="422" t="str">
        <f>IF(AQ199="","",VLOOKUP(AQ199,'[1]シフト記号表（勤務時間帯）'!$C$6:$K$35,9,FALSE))</f>
        <v/>
      </c>
      <c r="AR200" s="422" t="str">
        <f>IF(AR199="","",VLOOKUP(AR199,'[1]シフト記号表（勤務時間帯）'!$C$6:$K$35,9,FALSE))</f>
        <v/>
      </c>
      <c r="AS200" s="422" t="str">
        <f>IF(AS199="","",VLOOKUP(AS199,'[1]シフト記号表（勤務時間帯）'!$C$6:$K$35,9,FALSE))</f>
        <v/>
      </c>
      <c r="AT200" s="423" t="str">
        <f>IF(AT199="","",VLOOKUP(AT199,'[1]シフト記号表（勤務時間帯）'!$C$6:$K$35,9,FALSE))</f>
        <v/>
      </c>
      <c r="AU200" s="421" t="str">
        <f>IF(AU199="","",VLOOKUP(AU199,'[1]シフト記号表（勤務時間帯）'!$C$6:$K$35,9,FALSE))</f>
        <v/>
      </c>
      <c r="AV200" s="422" t="str">
        <f>IF(AV199="","",VLOOKUP(AV199,'[1]シフト記号表（勤務時間帯）'!$C$6:$K$35,9,FALSE))</f>
        <v/>
      </c>
      <c r="AW200" s="422" t="str">
        <f>IF(AW199="","",VLOOKUP(AW199,'[1]シフト記号表（勤務時間帯）'!$C$6:$K$35,9,FALSE))</f>
        <v/>
      </c>
      <c r="AX200" s="688">
        <f>IF($BB$3="４週",SUM(S200:AT200),IF($BB$3="暦月",SUM(S200:AW200),""))</f>
        <v>0</v>
      </c>
      <c r="AY200" s="689"/>
      <c r="AZ200" s="690">
        <f>IF($BB$3="４週",AX200/4,IF($BB$3="暦月",②勤務形態一覧表!AX200/(②勤務形態一覧表!$BB$8/7),""))</f>
        <v>0</v>
      </c>
      <c r="BA200" s="691"/>
      <c r="BB200" s="759"/>
      <c r="BC200" s="720"/>
      <c r="BD200" s="720"/>
      <c r="BE200" s="720"/>
      <c r="BF200" s="721"/>
    </row>
    <row r="201" spans="2:58" ht="20.25" customHeight="1">
      <c r="B201" s="699"/>
      <c r="C201" s="755"/>
      <c r="D201" s="756"/>
      <c r="E201" s="757"/>
      <c r="F201" s="429">
        <f>C199</f>
        <v>0</v>
      </c>
      <c r="G201" s="711"/>
      <c r="H201" s="715"/>
      <c r="I201" s="713"/>
      <c r="J201" s="713"/>
      <c r="K201" s="714"/>
      <c r="L201" s="722"/>
      <c r="M201" s="723"/>
      <c r="N201" s="723"/>
      <c r="O201" s="724"/>
      <c r="P201" s="692" t="s">
        <v>1283</v>
      </c>
      <c r="Q201" s="693"/>
      <c r="R201" s="694"/>
      <c r="S201" s="425" t="str">
        <f>IF(S199="","",VLOOKUP(S199,'[1]シフト記号表（勤務時間帯）'!$C$6:$U$35,19,FALSE))</f>
        <v/>
      </c>
      <c r="T201" s="426" t="str">
        <f>IF(T199="","",VLOOKUP(T199,'[1]シフト記号表（勤務時間帯）'!$C$6:$U$35,19,FALSE))</f>
        <v/>
      </c>
      <c r="U201" s="426" t="str">
        <f>IF(U199="","",VLOOKUP(U199,'[1]シフト記号表（勤務時間帯）'!$C$6:$U$35,19,FALSE))</f>
        <v/>
      </c>
      <c r="V201" s="426" t="str">
        <f>IF(V199="","",VLOOKUP(V199,'[1]シフト記号表（勤務時間帯）'!$C$6:$U$35,19,FALSE))</f>
        <v/>
      </c>
      <c r="W201" s="426" t="str">
        <f>IF(W199="","",VLOOKUP(W199,'[1]シフト記号表（勤務時間帯）'!$C$6:$U$35,19,FALSE))</f>
        <v/>
      </c>
      <c r="X201" s="426" t="str">
        <f>IF(X199="","",VLOOKUP(X199,'[1]シフト記号表（勤務時間帯）'!$C$6:$U$35,19,FALSE))</f>
        <v/>
      </c>
      <c r="Y201" s="427" t="str">
        <f>IF(Y199="","",VLOOKUP(Y199,'[1]シフト記号表（勤務時間帯）'!$C$6:$U$35,19,FALSE))</f>
        <v/>
      </c>
      <c r="Z201" s="425" t="str">
        <f>IF(Z199="","",VLOOKUP(Z199,'[1]シフト記号表（勤務時間帯）'!$C$6:$U$35,19,FALSE))</f>
        <v/>
      </c>
      <c r="AA201" s="426" t="str">
        <f>IF(AA199="","",VLOOKUP(AA199,'[1]シフト記号表（勤務時間帯）'!$C$6:$U$35,19,FALSE))</f>
        <v/>
      </c>
      <c r="AB201" s="426" t="str">
        <f>IF(AB199="","",VLOOKUP(AB199,'[1]シフト記号表（勤務時間帯）'!$C$6:$U$35,19,FALSE))</f>
        <v/>
      </c>
      <c r="AC201" s="426" t="str">
        <f>IF(AC199="","",VLOOKUP(AC199,'[1]シフト記号表（勤務時間帯）'!$C$6:$U$35,19,FALSE))</f>
        <v/>
      </c>
      <c r="AD201" s="426" t="str">
        <f>IF(AD199="","",VLOOKUP(AD199,'[1]シフト記号表（勤務時間帯）'!$C$6:$U$35,19,FALSE))</f>
        <v/>
      </c>
      <c r="AE201" s="426" t="str">
        <f>IF(AE199="","",VLOOKUP(AE199,'[1]シフト記号表（勤務時間帯）'!$C$6:$U$35,19,FALSE))</f>
        <v/>
      </c>
      <c r="AF201" s="427" t="str">
        <f>IF(AF199="","",VLOOKUP(AF199,'[1]シフト記号表（勤務時間帯）'!$C$6:$U$35,19,FALSE))</f>
        <v/>
      </c>
      <c r="AG201" s="425" t="str">
        <f>IF(AG199="","",VLOOKUP(AG199,'[1]シフト記号表（勤務時間帯）'!$C$6:$U$35,19,FALSE))</f>
        <v/>
      </c>
      <c r="AH201" s="426" t="str">
        <f>IF(AH199="","",VLOOKUP(AH199,'[1]シフト記号表（勤務時間帯）'!$C$6:$U$35,19,FALSE))</f>
        <v/>
      </c>
      <c r="AI201" s="426" t="str">
        <f>IF(AI199="","",VLOOKUP(AI199,'[1]シフト記号表（勤務時間帯）'!$C$6:$U$35,19,FALSE))</f>
        <v/>
      </c>
      <c r="AJ201" s="426" t="str">
        <f>IF(AJ199="","",VLOOKUP(AJ199,'[1]シフト記号表（勤務時間帯）'!$C$6:$U$35,19,FALSE))</f>
        <v/>
      </c>
      <c r="AK201" s="426" t="str">
        <f>IF(AK199="","",VLOOKUP(AK199,'[1]シフト記号表（勤務時間帯）'!$C$6:$U$35,19,FALSE))</f>
        <v/>
      </c>
      <c r="AL201" s="426" t="str">
        <f>IF(AL199="","",VLOOKUP(AL199,'[1]シフト記号表（勤務時間帯）'!$C$6:$U$35,19,FALSE))</f>
        <v/>
      </c>
      <c r="AM201" s="427" t="str">
        <f>IF(AM199="","",VLOOKUP(AM199,'[1]シフト記号表（勤務時間帯）'!$C$6:$U$35,19,FALSE))</f>
        <v/>
      </c>
      <c r="AN201" s="425" t="str">
        <f>IF(AN199="","",VLOOKUP(AN199,'[1]シフト記号表（勤務時間帯）'!$C$6:$U$35,19,FALSE))</f>
        <v/>
      </c>
      <c r="AO201" s="426" t="str">
        <f>IF(AO199="","",VLOOKUP(AO199,'[1]シフト記号表（勤務時間帯）'!$C$6:$U$35,19,FALSE))</f>
        <v/>
      </c>
      <c r="AP201" s="426" t="str">
        <f>IF(AP199="","",VLOOKUP(AP199,'[1]シフト記号表（勤務時間帯）'!$C$6:$U$35,19,FALSE))</f>
        <v/>
      </c>
      <c r="AQ201" s="426" t="str">
        <f>IF(AQ199="","",VLOOKUP(AQ199,'[1]シフト記号表（勤務時間帯）'!$C$6:$U$35,19,FALSE))</f>
        <v/>
      </c>
      <c r="AR201" s="426" t="str">
        <f>IF(AR199="","",VLOOKUP(AR199,'[1]シフト記号表（勤務時間帯）'!$C$6:$U$35,19,FALSE))</f>
        <v/>
      </c>
      <c r="AS201" s="426" t="str">
        <f>IF(AS199="","",VLOOKUP(AS199,'[1]シフト記号表（勤務時間帯）'!$C$6:$U$35,19,FALSE))</f>
        <v/>
      </c>
      <c r="AT201" s="427" t="str">
        <f>IF(AT199="","",VLOOKUP(AT199,'[1]シフト記号表（勤務時間帯）'!$C$6:$U$35,19,FALSE))</f>
        <v/>
      </c>
      <c r="AU201" s="425" t="str">
        <f>IF(AU199="","",VLOOKUP(AU199,'[1]シフト記号表（勤務時間帯）'!$C$6:$U$35,19,FALSE))</f>
        <v/>
      </c>
      <c r="AV201" s="426" t="str">
        <f>IF(AV199="","",VLOOKUP(AV199,'[1]シフト記号表（勤務時間帯）'!$C$6:$U$35,19,FALSE))</f>
        <v/>
      </c>
      <c r="AW201" s="426" t="str">
        <f>IF(AW199="","",VLOOKUP(AW199,'[1]シフト記号表（勤務時間帯）'!$C$6:$U$35,19,FALSE))</f>
        <v/>
      </c>
      <c r="AX201" s="695">
        <f>IF($BB$3="４週",SUM(S201:AT201),IF($BB$3="暦月",SUM(S201:AW201),""))</f>
        <v>0</v>
      </c>
      <c r="AY201" s="696"/>
      <c r="AZ201" s="697">
        <f>IF($BB$3="４週",AX201/4,IF($BB$3="暦月",②勤務形態一覧表!AX201/(②勤務形態一覧表!$BB$8/7),""))</f>
        <v>0</v>
      </c>
      <c r="BA201" s="698"/>
      <c r="BB201" s="760"/>
      <c r="BC201" s="723"/>
      <c r="BD201" s="723"/>
      <c r="BE201" s="723"/>
      <c r="BF201" s="724"/>
    </row>
    <row r="202" spans="2:58" ht="20.25" customHeight="1">
      <c r="B202" s="699">
        <f>B199+1</f>
        <v>61</v>
      </c>
      <c r="C202" s="749"/>
      <c r="D202" s="750"/>
      <c r="E202" s="751"/>
      <c r="F202" s="428"/>
      <c r="G202" s="709"/>
      <c r="H202" s="712"/>
      <c r="I202" s="713"/>
      <c r="J202" s="713"/>
      <c r="K202" s="714"/>
      <c r="L202" s="716"/>
      <c r="M202" s="717"/>
      <c r="N202" s="717"/>
      <c r="O202" s="718"/>
      <c r="P202" s="725" t="s">
        <v>1281</v>
      </c>
      <c r="Q202" s="726"/>
      <c r="R202" s="727"/>
      <c r="S202" s="417"/>
      <c r="T202" s="418"/>
      <c r="U202" s="418"/>
      <c r="V202" s="418"/>
      <c r="W202" s="418"/>
      <c r="X202" s="418"/>
      <c r="Y202" s="419"/>
      <c r="Z202" s="417"/>
      <c r="AA202" s="418"/>
      <c r="AB202" s="418"/>
      <c r="AC202" s="418"/>
      <c r="AD202" s="418"/>
      <c r="AE202" s="418"/>
      <c r="AF202" s="419"/>
      <c r="AG202" s="417"/>
      <c r="AH202" s="418"/>
      <c r="AI202" s="418"/>
      <c r="AJ202" s="418"/>
      <c r="AK202" s="418"/>
      <c r="AL202" s="418"/>
      <c r="AM202" s="419"/>
      <c r="AN202" s="417"/>
      <c r="AO202" s="418"/>
      <c r="AP202" s="418"/>
      <c r="AQ202" s="418"/>
      <c r="AR202" s="418"/>
      <c r="AS202" s="418"/>
      <c r="AT202" s="419"/>
      <c r="AU202" s="417"/>
      <c r="AV202" s="418"/>
      <c r="AW202" s="418"/>
      <c r="AX202" s="672"/>
      <c r="AY202" s="673"/>
      <c r="AZ202" s="674"/>
      <c r="BA202" s="675"/>
      <c r="BB202" s="758"/>
      <c r="BC202" s="717"/>
      <c r="BD202" s="717"/>
      <c r="BE202" s="717"/>
      <c r="BF202" s="718"/>
    </row>
    <row r="203" spans="2:58" ht="20.25" customHeight="1">
      <c r="B203" s="699"/>
      <c r="C203" s="752"/>
      <c r="D203" s="753"/>
      <c r="E203" s="754"/>
      <c r="F203" s="420"/>
      <c r="G203" s="710"/>
      <c r="H203" s="715"/>
      <c r="I203" s="713"/>
      <c r="J203" s="713"/>
      <c r="K203" s="714"/>
      <c r="L203" s="719"/>
      <c r="M203" s="720"/>
      <c r="N203" s="720"/>
      <c r="O203" s="721"/>
      <c r="P203" s="685" t="s">
        <v>1282</v>
      </c>
      <c r="Q203" s="686"/>
      <c r="R203" s="687"/>
      <c r="S203" s="421" t="str">
        <f>IF(S202="","",VLOOKUP(S202,'[1]シフト記号表（勤務時間帯）'!$C$6:$K$35,9,FALSE))</f>
        <v/>
      </c>
      <c r="T203" s="422" t="str">
        <f>IF(T202="","",VLOOKUP(T202,'[1]シフト記号表（勤務時間帯）'!$C$6:$K$35,9,FALSE))</f>
        <v/>
      </c>
      <c r="U203" s="422" t="str">
        <f>IF(U202="","",VLOOKUP(U202,'[1]シフト記号表（勤務時間帯）'!$C$6:$K$35,9,FALSE))</f>
        <v/>
      </c>
      <c r="V203" s="422" t="str">
        <f>IF(V202="","",VLOOKUP(V202,'[1]シフト記号表（勤務時間帯）'!$C$6:$K$35,9,FALSE))</f>
        <v/>
      </c>
      <c r="W203" s="422" t="str">
        <f>IF(W202="","",VLOOKUP(W202,'[1]シフト記号表（勤務時間帯）'!$C$6:$K$35,9,FALSE))</f>
        <v/>
      </c>
      <c r="X203" s="422" t="str">
        <f>IF(X202="","",VLOOKUP(X202,'[1]シフト記号表（勤務時間帯）'!$C$6:$K$35,9,FALSE))</f>
        <v/>
      </c>
      <c r="Y203" s="423" t="str">
        <f>IF(Y202="","",VLOOKUP(Y202,'[1]シフト記号表（勤務時間帯）'!$C$6:$K$35,9,FALSE))</f>
        <v/>
      </c>
      <c r="Z203" s="421" t="str">
        <f>IF(Z202="","",VLOOKUP(Z202,'[1]シフト記号表（勤務時間帯）'!$C$6:$K$35,9,FALSE))</f>
        <v/>
      </c>
      <c r="AA203" s="422" t="str">
        <f>IF(AA202="","",VLOOKUP(AA202,'[1]シフト記号表（勤務時間帯）'!$C$6:$K$35,9,FALSE))</f>
        <v/>
      </c>
      <c r="AB203" s="422" t="str">
        <f>IF(AB202="","",VLOOKUP(AB202,'[1]シフト記号表（勤務時間帯）'!$C$6:$K$35,9,FALSE))</f>
        <v/>
      </c>
      <c r="AC203" s="422" t="str">
        <f>IF(AC202="","",VLOOKUP(AC202,'[1]シフト記号表（勤務時間帯）'!$C$6:$K$35,9,FALSE))</f>
        <v/>
      </c>
      <c r="AD203" s="422" t="str">
        <f>IF(AD202="","",VLOOKUP(AD202,'[1]シフト記号表（勤務時間帯）'!$C$6:$K$35,9,FALSE))</f>
        <v/>
      </c>
      <c r="AE203" s="422" t="str">
        <f>IF(AE202="","",VLOOKUP(AE202,'[1]シフト記号表（勤務時間帯）'!$C$6:$K$35,9,FALSE))</f>
        <v/>
      </c>
      <c r="AF203" s="423" t="str">
        <f>IF(AF202="","",VLOOKUP(AF202,'[1]シフト記号表（勤務時間帯）'!$C$6:$K$35,9,FALSE))</f>
        <v/>
      </c>
      <c r="AG203" s="421" t="str">
        <f>IF(AG202="","",VLOOKUP(AG202,'[1]シフト記号表（勤務時間帯）'!$C$6:$K$35,9,FALSE))</f>
        <v/>
      </c>
      <c r="AH203" s="422" t="str">
        <f>IF(AH202="","",VLOOKUP(AH202,'[1]シフト記号表（勤務時間帯）'!$C$6:$K$35,9,FALSE))</f>
        <v/>
      </c>
      <c r="AI203" s="422" t="str">
        <f>IF(AI202="","",VLOOKUP(AI202,'[1]シフト記号表（勤務時間帯）'!$C$6:$K$35,9,FALSE))</f>
        <v/>
      </c>
      <c r="AJ203" s="422" t="str">
        <f>IF(AJ202="","",VLOOKUP(AJ202,'[1]シフト記号表（勤務時間帯）'!$C$6:$K$35,9,FALSE))</f>
        <v/>
      </c>
      <c r="AK203" s="422" t="str">
        <f>IF(AK202="","",VLOOKUP(AK202,'[1]シフト記号表（勤務時間帯）'!$C$6:$K$35,9,FALSE))</f>
        <v/>
      </c>
      <c r="AL203" s="422" t="str">
        <f>IF(AL202="","",VLOOKUP(AL202,'[1]シフト記号表（勤務時間帯）'!$C$6:$K$35,9,FALSE))</f>
        <v/>
      </c>
      <c r="AM203" s="423" t="str">
        <f>IF(AM202="","",VLOOKUP(AM202,'[1]シフト記号表（勤務時間帯）'!$C$6:$K$35,9,FALSE))</f>
        <v/>
      </c>
      <c r="AN203" s="421" t="str">
        <f>IF(AN202="","",VLOOKUP(AN202,'[1]シフト記号表（勤務時間帯）'!$C$6:$K$35,9,FALSE))</f>
        <v/>
      </c>
      <c r="AO203" s="422" t="str">
        <f>IF(AO202="","",VLOOKUP(AO202,'[1]シフト記号表（勤務時間帯）'!$C$6:$K$35,9,FALSE))</f>
        <v/>
      </c>
      <c r="AP203" s="422" t="str">
        <f>IF(AP202="","",VLOOKUP(AP202,'[1]シフト記号表（勤務時間帯）'!$C$6:$K$35,9,FALSE))</f>
        <v/>
      </c>
      <c r="AQ203" s="422" t="str">
        <f>IF(AQ202="","",VLOOKUP(AQ202,'[1]シフト記号表（勤務時間帯）'!$C$6:$K$35,9,FALSE))</f>
        <v/>
      </c>
      <c r="AR203" s="422" t="str">
        <f>IF(AR202="","",VLOOKUP(AR202,'[1]シフト記号表（勤務時間帯）'!$C$6:$K$35,9,FALSE))</f>
        <v/>
      </c>
      <c r="AS203" s="422" t="str">
        <f>IF(AS202="","",VLOOKUP(AS202,'[1]シフト記号表（勤務時間帯）'!$C$6:$K$35,9,FALSE))</f>
        <v/>
      </c>
      <c r="AT203" s="423" t="str">
        <f>IF(AT202="","",VLOOKUP(AT202,'[1]シフト記号表（勤務時間帯）'!$C$6:$K$35,9,FALSE))</f>
        <v/>
      </c>
      <c r="AU203" s="421" t="str">
        <f>IF(AU202="","",VLOOKUP(AU202,'[1]シフト記号表（勤務時間帯）'!$C$6:$K$35,9,FALSE))</f>
        <v/>
      </c>
      <c r="AV203" s="422" t="str">
        <f>IF(AV202="","",VLOOKUP(AV202,'[1]シフト記号表（勤務時間帯）'!$C$6:$K$35,9,FALSE))</f>
        <v/>
      </c>
      <c r="AW203" s="422" t="str">
        <f>IF(AW202="","",VLOOKUP(AW202,'[1]シフト記号表（勤務時間帯）'!$C$6:$K$35,9,FALSE))</f>
        <v/>
      </c>
      <c r="AX203" s="688">
        <f>IF($BB$3="４週",SUM(S203:AT203),IF($BB$3="暦月",SUM(S203:AW203),""))</f>
        <v>0</v>
      </c>
      <c r="AY203" s="689"/>
      <c r="AZ203" s="690">
        <f>IF($BB$3="４週",AX203/4,IF($BB$3="暦月",②勤務形態一覧表!AX203/(②勤務形態一覧表!$BB$8/7),""))</f>
        <v>0</v>
      </c>
      <c r="BA203" s="691"/>
      <c r="BB203" s="759"/>
      <c r="BC203" s="720"/>
      <c r="BD203" s="720"/>
      <c r="BE203" s="720"/>
      <c r="BF203" s="721"/>
    </row>
    <row r="204" spans="2:58" ht="20.25" customHeight="1">
      <c r="B204" s="699"/>
      <c r="C204" s="755"/>
      <c r="D204" s="756"/>
      <c r="E204" s="757"/>
      <c r="F204" s="429">
        <f>C202</f>
        <v>0</v>
      </c>
      <c r="G204" s="711"/>
      <c r="H204" s="715"/>
      <c r="I204" s="713"/>
      <c r="J204" s="713"/>
      <c r="K204" s="714"/>
      <c r="L204" s="722"/>
      <c r="M204" s="723"/>
      <c r="N204" s="723"/>
      <c r="O204" s="724"/>
      <c r="P204" s="692" t="s">
        <v>1283</v>
      </c>
      <c r="Q204" s="693"/>
      <c r="R204" s="694"/>
      <c r="S204" s="425" t="str">
        <f>IF(S202="","",VLOOKUP(S202,'[1]シフト記号表（勤務時間帯）'!$C$6:$U$35,19,FALSE))</f>
        <v/>
      </c>
      <c r="T204" s="426" t="str">
        <f>IF(T202="","",VLOOKUP(T202,'[1]シフト記号表（勤務時間帯）'!$C$6:$U$35,19,FALSE))</f>
        <v/>
      </c>
      <c r="U204" s="426" t="str">
        <f>IF(U202="","",VLOOKUP(U202,'[1]シフト記号表（勤務時間帯）'!$C$6:$U$35,19,FALSE))</f>
        <v/>
      </c>
      <c r="V204" s="426" t="str">
        <f>IF(V202="","",VLOOKUP(V202,'[1]シフト記号表（勤務時間帯）'!$C$6:$U$35,19,FALSE))</f>
        <v/>
      </c>
      <c r="W204" s="426" t="str">
        <f>IF(W202="","",VLOOKUP(W202,'[1]シフト記号表（勤務時間帯）'!$C$6:$U$35,19,FALSE))</f>
        <v/>
      </c>
      <c r="X204" s="426" t="str">
        <f>IF(X202="","",VLOOKUP(X202,'[1]シフト記号表（勤務時間帯）'!$C$6:$U$35,19,FALSE))</f>
        <v/>
      </c>
      <c r="Y204" s="427" t="str">
        <f>IF(Y202="","",VLOOKUP(Y202,'[1]シフト記号表（勤務時間帯）'!$C$6:$U$35,19,FALSE))</f>
        <v/>
      </c>
      <c r="Z204" s="425" t="str">
        <f>IF(Z202="","",VLOOKUP(Z202,'[1]シフト記号表（勤務時間帯）'!$C$6:$U$35,19,FALSE))</f>
        <v/>
      </c>
      <c r="AA204" s="426" t="str">
        <f>IF(AA202="","",VLOOKUP(AA202,'[1]シフト記号表（勤務時間帯）'!$C$6:$U$35,19,FALSE))</f>
        <v/>
      </c>
      <c r="AB204" s="426" t="str">
        <f>IF(AB202="","",VLOOKUP(AB202,'[1]シフト記号表（勤務時間帯）'!$C$6:$U$35,19,FALSE))</f>
        <v/>
      </c>
      <c r="AC204" s="426" t="str">
        <f>IF(AC202="","",VLOOKUP(AC202,'[1]シフト記号表（勤務時間帯）'!$C$6:$U$35,19,FALSE))</f>
        <v/>
      </c>
      <c r="AD204" s="426" t="str">
        <f>IF(AD202="","",VLOOKUP(AD202,'[1]シフト記号表（勤務時間帯）'!$C$6:$U$35,19,FALSE))</f>
        <v/>
      </c>
      <c r="AE204" s="426" t="str">
        <f>IF(AE202="","",VLOOKUP(AE202,'[1]シフト記号表（勤務時間帯）'!$C$6:$U$35,19,FALSE))</f>
        <v/>
      </c>
      <c r="AF204" s="427" t="str">
        <f>IF(AF202="","",VLOOKUP(AF202,'[1]シフト記号表（勤務時間帯）'!$C$6:$U$35,19,FALSE))</f>
        <v/>
      </c>
      <c r="AG204" s="425" t="str">
        <f>IF(AG202="","",VLOOKUP(AG202,'[1]シフト記号表（勤務時間帯）'!$C$6:$U$35,19,FALSE))</f>
        <v/>
      </c>
      <c r="AH204" s="426" t="str">
        <f>IF(AH202="","",VLOOKUP(AH202,'[1]シフト記号表（勤務時間帯）'!$C$6:$U$35,19,FALSE))</f>
        <v/>
      </c>
      <c r="AI204" s="426" t="str">
        <f>IF(AI202="","",VLOOKUP(AI202,'[1]シフト記号表（勤務時間帯）'!$C$6:$U$35,19,FALSE))</f>
        <v/>
      </c>
      <c r="AJ204" s="426" t="str">
        <f>IF(AJ202="","",VLOOKUP(AJ202,'[1]シフト記号表（勤務時間帯）'!$C$6:$U$35,19,FALSE))</f>
        <v/>
      </c>
      <c r="AK204" s="426" t="str">
        <f>IF(AK202="","",VLOOKUP(AK202,'[1]シフト記号表（勤務時間帯）'!$C$6:$U$35,19,FALSE))</f>
        <v/>
      </c>
      <c r="AL204" s="426" t="str">
        <f>IF(AL202="","",VLOOKUP(AL202,'[1]シフト記号表（勤務時間帯）'!$C$6:$U$35,19,FALSE))</f>
        <v/>
      </c>
      <c r="AM204" s="427" t="str">
        <f>IF(AM202="","",VLOOKUP(AM202,'[1]シフト記号表（勤務時間帯）'!$C$6:$U$35,19,FALSE))</f>
        <v/>
      </c>
      <c r="AN204" s="425" t="str">
        <f>IF(AN202="","",VLOOKUP(AN202,'[1]シフト記号表（勤務時間帯）'!$C$6:$U$35,19,FALSE))</f>
        <v/>
      </c>
      <c r="AO204" s="426" t="str">
        <f>IF(AO202="","",VLOOKUP(AO202,'[1]シフト記号表（勤務時間帯）'!$C$6:$U$35,19,FALSE))</f>
        <v/>
      </c>
      <c r="AP204" s="426" t="str">
        <f>IF(AP202="","",VLOOKUP(AP202,'[1]シフト記号表（勤務時間帯）'!$C$6:$U$35,19,FALSE))</f>
        <v/>
      </c>
      <c r="AQ204" s="426" t="str">
        <f>IF(AQ202="","",VLOOKUP(AQ202,'[1]シフト記号表（勤務時間帯）'!$C$6:$U$35,19,FALSE))</f>
        <v/>
      </c>
      <c r="AR204" s="426" t="str">
        <f>IF(AR202="","",VLOOKUP(AR202,'[1]シフト記号表（勤務時間帯）'!$C$6:$U$35,19,FALSE))</f>
        <v/>
      </c>
      <c r="AS204" s="426" t="str">
        <f>IF(AS202="","",VLOOKUP(AS202,'[1]シフト記号表（勤務時間帯）'!$C$6:$U$35,19,FALSE))</f>
        <v/>
      </c>
      <c r="AT204" s="427" t="str">
        <f>IF(AT202="","",VLOOKUP(AT202,'[1]シフト記号表（勤務時間帯）'!$C$6:$U$35,19,FALSE))</f>
        <v/>
      </c>
      <c r="AU204" s="425" t="str">
        <f>IF(AU202="","",VLOOKUP(AU202,'[1]シフト記号表（勤務時間帯）'!$C$6:$U$35,19,FALSE))</f>
        <v/>
      </c>
      <c r="AV204" s="426" t="str">
        <f>IF(AV202="","",VLOOKUP(AV202,'[1]シフト記号表（勤務時間帯）'!$C$6:$U$35,19,FALSE))</f>
        <v/>
      </c>
      <c r="AW204" s="426" t="str">
        <f>IF(AW202="","",VLOOKUP(AW202,'[1]シフト記号表（勤務時間帯）'!$C$6:$U$35,19,FALSE))</f>
        <v/>
      </c>
      <c r="AX204" s="695">
        <f>IF($BB$3="４週",SUM(S204:AT204),IF($BB$3="暦月",SUM(S204:AW204),""))</f>
        <v>0</v>
      </c>
      <c r="AY204" s="696"/>
      <c r="AZ204" s="697">
        <f>IF($BB$3="４週",AX204/4,IF($BB$3="暦月",②勤務形態一覧表!AX204/(②勤務形態一覧表!$BB$8/7),""))</f>
        <v>0</v>
      </c>
      <c r="BA204" s="698"/>
      <c r="BB204" s="760"/>
      <c r="BC204" s="723"/>
      <c r="BD204" s="723"/>
      <c r="BE204" s="723"/>
      <c r="BF204" s="724"/>
    </row>
    <row r="205" spans="2:58" ht="20.25" customHeight="1">
      <c r="B205" s="699">
        <f>B202+1</f>
        <v>62</v>
      </c>
      <c r="C205" s="749"/>
      <c r="D205" s="750"/>
      <c r="E205" s="751"/>
      <c r="F205" s="428"/>
      <c r="G205" s="709"/>
      <c r="H205" s="712"/>
      <c r="I205" s="713"/>
      <c r="J205" s="713"/>
      <c r="K205" s="714"/>
      <c r="L205" s="716"/>
      <c r="M205" s="717"/>
      <c r="N205" s="717"/>
      <c r="O205" s="718"/>
      <c r="P205" s="725" t="s">
        <v>1281</v>
      </c>
      <c r="Q205" s="726"/>
      <c r="R205" s="727"/>
      <c r="S205" s="417"/>
      <c r="T205" s="418"/>
      <c r="U205" s="418"/>
      <c r="V205" s="418"/>
      <c r="W205" s="418"/>
      <c r="X205" s="418"/>
      <c r="Y205" s="419"/>
      <c r="Z205" s="417"/>
      <c r="AA205" s="418"/>
      <c r="AB205" s="418"/>
      <c r="AC205" s="418"/>
      <c r="AD205" s="418"/>
      <c r="AE205" s="418"/>
      <c r="AF205" s="419"/>
      <c r="AG205" s="417"/>
      <c r="AH205" s="418"/>
      <c r="AI205" s="418"/>
      <c r="AJ205" s="418"/>
      <c r="AK205" s="418"/>
      <c r="AL205" s="418"/>
      <c r="AM205" s="419"/>
      <c r="AN205" s="417"/>
      <c r="AO205" s="418"/>
      <c r="AP205" s="418"/>
      <c r="AQ205" s="418"/>
      <c r="AR205" s="418"/>
      <c r="AS205" s="418"/>
      <c r="AT205" s="419"/>
      <c r="AU205" s="417"/>
      <c r="AV205" s="418"/>
      <c r="AW205" s="418"/>
      <c r="AX205" s="672"/>
      <c r="AY205" s="673"/>
      <c r="AZ205" s="674"/>
      <c r="BA205" s="675"/>
      <c r="BB205" s="758"/>
      <c r="BC205" s="717"/>
      <c r="BD205" s="717"/>
      <c r="BE205" s="717"/>
      <c r="BF205" s="718"/>
    </row>
    <row r="206" spans="2:58" ht="20.25" customHeight="1">
      <c r="B206" s="699"/>
      <c r="C206" s="752"/>
      <c r="D206" s="753"/>
      <c r="E206" s="754"/>
      <c r="F206" s="420"/>
      <c r="G206" s="710"/>
      <c r="H206" s="715"/>
      <c r="I206" s="713"/>
      <c r="J206" s="713"/>
      <c r="K206" s="714"/>
      <c r="L206" s="719"/>
      <c r="M206" s="720"/>
      <c r="N206" s="720"/>
      <c r="O206" s="721"/>
      <c r="P206" s="685" t="s">
        <v>1282</v>
      </c>
      <c r="Q206" s="686"/>
      <c r="R206" s="687"/>
      <c r="S206" s="421" t="str">
        <f>IF(S205="","",VLOOKUP(S205,'[1]シフト記号表（勤務時間帯）'!$C$6:$K$35,9,FALSE))</f>
        <v/>
      </c>
      <c r="T206" s="422" t="str">
        <f>IF(T205="","",VLOOKUP(T205,'[1]シフト記号表（勤務時間帯）'!$C$6:$K$35,9,FALSE))</f>
        <v/>
      </c>
      <c r="U206" s="422" t="str">
        <f>IF(U205="","",VLOOKUP(U205,'[1]シフト記号表（勤務時間帯）'!$C$6:$K$35,9,FALSE))</f>
        <v/>
      </c>
      <c r="V206" s="422" t="str">
        <f>IF(V205="","",VLOOKUP(V205,'[1]シフト記号表（勤務時間帯）'!$C$6:$K$35,9,FALSE))</f>
        <v/>
      </c>
      <c r="W206" s="422" t="str">
        <f>IF(W205="","",VLOOKUP(W205,'[1]シフト記号表（勤務時間帯）'!$C$6:$K$35,9,FALSE))</f>
        <v/>
      </c>
      <c r="X206" s="422" t="str">
        <f>IF(X205="","",VLOOKUP(X205,'[1]シフト記号表（勤務時間帯）'!$C$6:$K$35,9,FALSE))</f>
        <v/>
      </c>
      <c r="Y206" s="423" t="str">
        <f>IF(Y205="","",VLOOKUP(Y205,'[1]シフト記号表（勤務時間帯）'!$C$6:$K$35,9,FALSE))</f>
        <v/>
      </c>
      <c r="Z206" s="421" t="str">
        <f>IF(Z205="","",VLOOKUP(Z205,'[1]シフト記号表（勤務時間帯）'!$C$6:$K$35,9,FALSE))</f>
        <v/>
      </c>
      <c r="AA206" s="422" t="str">
        <f>IF(AA205="","",VLOOKUP(AA205,'[1]シフト記号表（勤務時間帯）'!$C$6:$K$35,9,FALSE))</f>
        <v/>
      </c>
      <c r="AB206" s="422" t="str">
        <f>IF(AB205="","",VLOOKUP(AB205,'[1]シフト記号表（勤務時間帯）'!$C$6:$K$35,9,FALSE))</f>
        <v/>
      </c>
      <c r="AC206" s="422" t="str">
        <f>IF(AC205="","",VLOOKUP(AC205,'[1]シフト記号表（勤務時間帯）'!$C$6:$K$35,9,FALSE))</f>
        <v/>
      </c>
      <c r="AD206" s="422" t="str">
        <f>IF(AD205="","",VLOOKUP(AD205,'[1]シフト記号表（勤務時間帯）'!$C$6:$K$35,9,FALSE))</f>
        <v/>
      </c>
      <c r="AE206" s="422" t="str">
        <f>IF(AE205="","",VLOOKUP(AE205,'[1]シフト記号表（勤務時間帯）'!$C$6:$K$35,9,FALSE))</f>
        <v/>
      </c>
      <c r="AF206" s="423" t="str">
        <f>IF(AF205="","",VLOOKUP(AF205,'[1]シフト記号表（勤務時間帯）'!$C$6:$K$35,9,FALSE))</f>
        <v/>
      </c>
      <c r="AG206" s="421" t="str">
        <f>IF(AG205="","",VLOOKUP(AG205,'[1]シフト記号表（勤務時間帯）'!$C$6:$K$35,9,FALSE))</f>
        <v/>
      </c>
      <c r="AH206" s="422" t="str">
        <f>IF(AH205="","",VLOOKUP(AH205,'[1]シフト記号表（勤務時間帯）'!$C$6:$K$35,9,FALSE))</f>
        <v/>
      </c>
      <c r="AI206" s="422" t="str">
        <f>IF(AI205="","",VLOOKUP(AI205,'[1]シフト記号表（勤務時間帯）'!$C$6:$K$35,9,FALSE))</f>
        <v/>
      </c>
      <c r="AJ206" s="422" t="str">
        <f>IF(AJ205="","",VLOOKUP(AJ205,'[1]シフト記号表（勤務時間帯）'!$C$6:$K$35,9,FALSE))</f>
        <v/>
      </c>
      <c r="AK206" s="422" t="str">
        <f>IF(AK205="","",VLOOKUP(AK205,'[1]シフト記号表（勤務時間帯）'!$C$6:$K$35,9,FALSE))</f>
        <v/>
      </c>
      <c r="AL206" s="422" t="str">
        <f>IF(AL205="","",VLOOKUP(AL205,'[1]シフト記号表（勤務時間帯）'!$C$6:$K$35,9,FALSE))</f>
        <v/>
      </c>
      <c r="AM206" s="423" t="str">
        <f>IF(AM205="","",VLOOKUP(AM205,'[1]シフト記号表（勤務時間帯）'!$C$6:$K$35,9,FALSE))</f>
        <v/>
      </c>
      <c r="AN206" s="421" t="str">
        <f>IF(AN205="","",VLOOKUP(AN205,'[1]シフト記号表（勤務時間帯）'!$C$6:$K$35,9,FALSE))</f>
        <v/>
      </c>
      <c r="AO206" s="422" t="str">
        <f>IF(AO205="","",VLOOKUP(AO205,'[1]シフト記号表（勤務時間帯）'!$C$6:$K$35,9,FALSE))</f>
        <v/>
      </c>
      <c r="AP206" s="422" t="str">
        <f>IF(AP205="","",VLOOKUP(AP205,'[1]シフト記号表（勤務時間帯）'!$C$6:$K$35,9,FALSE))</f>
        <v/>
      </c>
      <c r="AQ206" s="422" t="str">
        <f>IF(AQ205="","",VLOOKUP(AQ205,'[1]シフト記号表（勤務時間帯）'!$C$6:$K$35,9,FALSE))</f>
        <v/>
      </c>
      <c r="AR206" s="422" t="str">
        <f>IF(AR205="","",VLOOKUP(AR205,'[1]シフト記号表（勤務時間帯）'!$C$6:$K$35,9,FALSE))</f>
        <v/>
      </c>
      <c r="AS206" s="422" t="str">
        <f>IF(AS205="","",VLOOKUP(AS205,'[1]シフト記号表（勤務時間帯）'!$C$6:$K$35,9,FALSE))</f>
        <v/>
      </c>
      <c r="AT206" s="423" t="str">
        <f>IF(AT205="","",VLOOKUP(AT205,'[1]シフト記号表（勤務時間帯）'!$C$6:$K$35,9,FALSE))</f>
        <v/>
      </c>
      <c r="AU206" s="421" t="str">
        <f>IF(AU205="","",VLOOKUP(AU205,'[1]シフト記号表（勤務時間帯）'!$C$6:$K$35,9,FALSE))</f>
        <v/>
      </c>
      <c r="AV206" s="422" t="str">
        <f>IF(AV205="","",VLOOKUP(AV205,'[1]シフト記号表（勤務時間帯）'!$C$6:$K$35,9,FALSE))</f>
        <v/>
      </c>
      <c r="AW206" s="422" t="str">
        <f>IF(AW205="","",VLOOKUP(AW205,'[1]シフト記号表（勤務時間帯）'!$C$6:$K$35,9,FALSE))</f>
        <v/>
      </c>
      <c r="AX206" s="688">
        <f>IF($BB$3="４週",SUM(S206:AT206),IF($BB$3="暦月",SUM(S206:AW206),""))</f>
        <v>0</v>
      </c>
      <c r="AY206" s="689"/>
      <c r="AZ206" s="690">
        <f>IF($BB$3="４週",AX206/4,IF($BB$3="暦月",②勤務形態一覧表!AX206/(②勤務形態一覧表!$BB$8/7),""))</f>
        <v>0</v>
      </c>
      <c r="BA206" s="691"/>
      <c r="BB206" s="759"/>
      <c r="BC206" s="720"/>
      <c r="BD206" s="720"/>
      <c r="BE206" s="720"/>
      <c r="BF206" s="721"/>
    </row>
    <row r="207" spans="2:58" ht="20.25" customHeight="1">
      <c r="B207" s="699"/>
      <c r="C207" s="755"/>
      <c r="D207" s="756"/>
      <c r="E207" s="757"/>
      <c r="F207" s="429">
        <f>C205</f>
        <v>0</v>
      </c>
      <c r="G207" s="711"/>
      <c r="H207" s="715"/>
      <c r="I207" s="713"/>
      <c r="J207" s="713"/>
      <c r="K207" s="714"/>
      <c r="L207" s="722"/>
      <c r="M207" s="723"/>
      <c r="N207" s="723"/>
      <c r="O207" s="724"/>
      <c r="P207" s="692" t="s">
        <v>1283</v>
      </c>
      <c r="Q207" s="693"/>
      <c r="R207" s="694"/>
      <c r="S207" s="425" t="str">
        <f>IF(S205="","",VLOOKUP(S205,'[1]シフト記号表（勤務時間帯）'!$C$6:$U$35,19,FALSE))</f>
        <v/>
      </c>
      <c r="T207" s="426" t="str">
        <f>IF(T205="","",VLOOKUP(T205,'[1]シフト記号表（勤務時間帯）'!$C$6:$U$35,19,FALSE))</f>
        <v/>
      </c>
      <c r="U207" s="426" t="str">
        <f>IF(U205="","",VLOOKUP(U205,'[1]シフト記号表（勤務時間帯）'!$C$6:$U$35,19,FALSE))</f>
        <v/>
      </c>
      <c r="V207" s="426" t="str">
        <f>IF(V205="","",VLOOKUP(V205,'[1]シフト記号表（勤務時間帯）'!$C$6:$U$35,19,FALSE))</f>
        <v/>
      </c>
      <c r="W207" s="426" t="str">
        <f>IF(W205="","",VLOOKUP(W205,'[1]シフト記号表（勤務時間帯）'!$C$6:$U$35,19,FALSE))</f>
        <v/>
      </c>
      <c r="X207" s="426" t="str">
        <f>IF(X205="","",VLOOKUP(X205,'[1]シフト記号表（勤務時間帯）'!$C$6:$U$35,19,FALSE))</f>
        <v/>
      </c>
      <c r="Y207" s="427" t="str">
        <f>IF(Y205="","",VLOOKUP(Y205,'[1]シフト記号表（勤務時間帯）'!$C$6:$U$35,19,FALSE))</f>
        <v/>
      </c>
      <c r="Z207" s="425" t="str">
        <f>IF(Z205="","",VLOOKUP(Z205,'[1]シフト記号表（勤務時間帯）'!$C$6:$U$35,19,FALSE))</f>
        <v/>
      </c>
      <c r="AA207" s="426" t="str">
        <f>IF(AA205="","",VLOOKUP(AA205,'[1]シフト記号表（勤務時間帯）'!$C$6:$U$35,19,FALSE))</f>
        <v/>
      </c>
      <c r="AB207" s="426" t="str">
        <f>IF(AB205="","",VLOOKUP(AB205,'[1]シフト記号表（勤務時間帯）'!$C$6:$U$35,19,FALSE))</f>
        <v/>
      </c>
      <c r="AC207" s="426" t="str">
        <f>IF(AC205="","",VLOOKUP(AC205,'[1]シフト記号表（勤務時間帯）'!$C$6:$U$35,19,FALSE))</f>
        <v/>
      </c>
      <c r="AD207" s="426" t="str">
        <f>IF(AD205="","",VLOOKUP(AD205,'[1]シフト記号表（勤務時間帯）'!$C$6:$U$35,19,FALSE))</f>
        <v/>
      </c>
      <c r="AE207" s="426" t="str">
        <f>IF(AE205="","",VLOOKUP(AE205,'[1]シフト記号表（勤務時間帯）'!$C$6:$U$35,19,FALSE))</f>
        <v/>
      </c>
      <c r="AF207" s="427" t="str">
        <f>IF(AF205="","",VLOOKUP(AF205,'[1]シフト記号表（勤務時間帯）'!$C$6:$U$35,19,FALSE))</f>
        <v/>
      </c>
      <c r="AG207" s="425" t="str">
        <f>IF(AG205="","",VLOOKUP(AG205,'[1]シフト記号表（勤務時間帯）'!$C$6:$U$35,19,FALSE))</f>
        <v/>
      </c>
      <c r="AH207" s="426" t="str">
        <f>IF(AH205="","",VLOOKUP(AH205,'[1]シフト記号表（勤務時間帯）'!$C$6:$U$35,19,FALSE))</f>
        <v/>
      </c>
      <c r="AI207" s="426" t="str">
        <f>IF(AI205="","",VLOOKUP(AI205,'[1]シフト記号表（勤務時間帯）'!$C$6:$U$35,19,FALSE))</f>
        <v/>
      </c>
      <c r="AJ207" s="426" t="str">
        <f>IF(AJ205="","",VLOOKUP(AJ205,'[1]シフト記号表（勤務時間帯）'!$C$6:$U$35,19,FALSE))</f>
        <v/>
      </c>
      <c r="AK207" s="426" t="str">
        <f>IF(AK205="","",VLOOKUP(AK205,'[1]シフト記号表（勤務時間帯）'!$C$6:$U$35,19,FALSE))</f>
        <v/>
      </c>
      <c r="AL207" s="426" t="str">
        <f>IF(AL205="","",VLOOKUP(AL205,'[1]シフト記号表（勤務時間帯）'!$C$6:$U$35,19,FALSE))</f>
        <v/>
      </c>
      <c r="AM207" s="427" t="str">
        <f>IF(AM205="","",VLOOKUP(AM205,'[1]シフト記号表（勤務時間帯）'!$C$6:$U$35,19,FALSE))</f>
        <v/>
      </c>
      <c r="AN207" s="425" t="str">
        <f>IF(AN205="","",VLOOKUP(AN205,'[1]シフト記号表（勤務時間帯）'!$C$6:$U$35,19,FALSE))</f>
        <v/>
      </c>
      <c r="AO207" s="426" t="str">
        <f>IF(AO205="","",VLOOKUP(AO205,'[1]シフト記号表（勤務時間帯）'!$C$6:$U$35,19,FALSE))</f>
        <v/>
      </c>
      <c r="AP207" s="426" t="str">
        <f>IF(AP205="","",VLOOKUP(AP205,'[1]シフト記号表（勤務時間帯）'!$C$6:$U$35,19,FALSE))</f>
        <v/>
      </c>
      <c r="AQ207" s="426" t="str">
        <f>IF(AQ205="","",VLOOKUP(AQ205,'[1]シフト記号表（勤務時間帯）'!$C$6:$U$35,19,FALSE))</f>
        <v/>
      </c>
      <c r="AR207" s="426" t="str">
        <f>IF(AR205="","",VLOOKUP(AR205,'[1]シフト記号表（勤務時間帯）'!$C$6:$U$35,19,FALSE))</f>
        <v/>
      </c>
      <c r="AS207" s="426" t="str">
        <f>IF(AS205="","",VLOOKUP(AS205,'[1]シフト記号表（勤務時間帯）'!$C$6:$U$35,19,FALSE))</f>
        <v/>
      </c>
      <c r="AT207" s="427" t="str">
        <f>IF(AT205="","",VLOOKUP(AT205,'[1]シフト記号表（勤務時間帯）'!$C$6:$U$35,19,FALSE))</f>
        <v/>
      </c>
      <c r="AU207" s="425" t="str">
        <f>IF(AU205="","",VLOOKUP(AU205,'[1]シフト記号表（勤務時間帯）'!$C$6:$U$35,19,FALSE))</f>
        <v/>
      </c>
      <c r="AV207" s="426" t="str">
        <f>IF(AV205="","",VLOOKUP(AV205,'[1]シフト記号表（勤務時間帯）'!$C$6:$U$35,19,FALSE))</f>
        <v/>
      </c>
      <c r="AW207" s="426" t="str">
        <f>IF(AW205="","",VLOOKUP(AW205,'[1]シフト記号表（勤務時間帯）'!$C$6:$U$35,19,FALSE))</f>
        <v/>
      </c>
      <c r="AX207" s="695">
        <f>IF($BB$3="４週",SUM(S207:AT207),IF($BB$3="暦月",SUM(S207:AW207),""))</f>
        <v>0</v>
      </c>
      <c r="AY207" s="696"/>
      <c r="AZ207" s="697">
        <f>IF($BB$3="４週",AX207/4,IF($BB$3="暦月",②勤務形態一覧表!AX207/(②勤務形態一覧表!$BB$8/7),""))</f>
        <v>0</v>
      </c>
      <c r="BA207" s="698"/>
      <c r="BB207" s="760"/>
      <c r="BC207" s="723"/>
      <c r="BD207" s="723"/>
      <c r="BE207" s="723"/>
      <c r="BF207" s="724"/>
    </row>
    <row r="208" spans="2:58" ht="20.25" customHeight="1">
      <c r="B208" s="699">
        <f>B205+1</f>
        <v>63</v>
      </c>
      <c r="C208" s="749"/>
      <c r="D208" s="750"/>
      <c r="E208" s="751"/>
      <c r="F208" s="428"/>
      <c r="G208" s="709"/>
      <c r="H208" s="712"/>
      <c r="I208" s="713"/>
      <c r="J208" s="713"/>
      <c r="K208" s="714"/>
      <c r="L208" s="716"/>
      <c r="M208" s="717"/>
      <c r="N208" s="717"/>
      <c r="O208" s="718"/>
      <c r="P208" s="725" t="s">
        <v>1281</v>
      </c>
      <c r="Q208" s="726"/>
      <c r="R208" s="727"/>
      <c r="S208" s="417"/>
      <c r="T208" s="418"/>
      <c r="U208" s="418"/>
      <c r="V208" s="418"/>
      <c r="W208" s="418"/>
      <c r="X208" s="418"/>
      <c r="Y208" s="419"/>
      <c r="Z208" s="417"/>
      <c r="AA208" s="418"/>
      <c r="AB208" s="418"/>
      <c r="AC208" s="418"/>
      <c r="AD208" s="418"/>
      <c r="AE208" s="418"/>
      <c r="AF208" s="419"/>
      <c r="AG208" s="417"/>
      <c r="AH208" s="418"/>
      <c r="AI208" s="418"/>
      <c r="AJ208" s="418"/>
      <c r="AK208" s="418"/>
      <c r="AL208" s="418"/>
      <c r="AM208" s="419"/>
      <c r="AN208" s="417"/>
      <c r="AO208" s="418"/>
      <c r="AP208" s="418"/>
      <c r="AQ208" s="418"/>
      <c r="AR208" s="418"/>
      <c r="AS208" s="418"/>
      <c r="AT208" s="419"/>
      <c r="AU208" s="417"/>
      <c r="AV208" s="418"/>
      <c r="AW208" s="418"/>
      <c r="AX208" s="672"/>
      <c r="AY208" s="673"/>
      <c r="AZ208" s="674"/>
      <c r="BA208" s="675"/>
      <c r="BB208" s="758"/>
      <c r="BC208" s="717"/>
      <c r="BD208" s="717"/>
      <c r="BE208" s="717"/>
      <c r="BF208" s="718"/>
    </row>
    <row r="209" spans="2:58" ht="20.25" customHeight="1">
      <c r="B209" s="699"/>
      <c r="C209" s="752"/>
      <c r="D209" s="753"/>
      <c r="E209" s="754"/>
      <c r="F209" s="420"/>
      <c r="G209" s="710"/>
      <c r="H209" s="715"/>
      <c r="I209" s="713"/>
      <c r="J209" s="713"/>
      <c r="K209" s="714"/>
      <c r="L209" s="719"/>
      <c r="M209" s="720"/>
      <c r="N209" s="720"/>
      <c r="O209" s="721"/>
      <c r="P209" s="685" t="s">
        <v>1282</v>
      </c>
      <c r="Q209" s="686"/>
      <c r="R209" s="687"/>
      <c r="S209" s="421" t="str">
        <f>IF(S208="","",VLOOKUP(S208,'[1]シフト記号表（勤務時間帯）'!$C$6:$K$35,9,FALSE))</f>
        <v/>
      </c>
      <c r="T209" s="422" t="str">
        <f>IF(T208="","",VLOOKUP(T208,'[1]シフト記号表（勤務時間帯）'!$C$6:$K$35,9,FALSE))</f>
        <v/>
      </c>
      <c r="U209" s="422" t="str">
        <f>IF(U208="","",VLOOKUP(U208,'[1]シフト記号表（勤務時間帯）'!$C$6:$K$35,9,FALSE))</f>
        <v/>
      </c>
      <c r="V209" s="422" t="str">
        <f>IF(V208="","",VLOOKUP(V208,'[1]シフト記号表（勤務時間帯）'!$C$6:$K$35,9,FALSE))</f>
        <v/>
      </c>
      <c r="W209" s="422" t="str">
        <f>IF(W208="","",VLOOKUP(W208,'[1]シフト記号表（勤務時間帯）'!$C$6:$K$35,9,FALSE))</f>
        <v/>
      </c>
      <c r="X209" s="422" t="str">
        <f>IF(X208="","",VLOOKUP(X208,'[1]シフト記号表（勤務時間帯）'!$C$6:$K$35,9,FALSE))</f>
        <v/>
      </c>
      <c r="Y209" s="423" t="str">
        <f>IF(Y208="","",VLOOKUP(Y208,'[1]シフト記号表（勤務時間帯）'!$C$6:$K$35,9,FALSE))</f>
        <v/>
      </c>
      <c r="Z209" s="421" t="str">
        <f>IF(Z208="","",VLOOKUP(Z208,'[1]シフト記号表（勤務時間帯）'!$C$6:$K$35,9,FALSE))</f>
        <v/>
      </c>
      <c r="AA209" s="422" t="str">
        <f>IF(AA208="","",VLOOKUP(AA208,'[1]シフト記号表（勤務時間帯）'!$C$6:$K$35,9,FALSE))</f>
        <v/>
      </c>
      <c r="AB209" s="422" t="str">
        <f>IF(AB208="","",VLOOKUP(AB208,'[1]シフト記号表（勤務時間帯）'!$C$6:$K$35,9,FALSE))</f>
        <v/>
      </c>
      <c r="AC209" s="422" t="str">
        <f>IF(AC208="","",VLOOKUP(AC208,'[1]シフト記号表（勤務時間帯）'!$C$6:$K$35,9,FALSE))</f>
        <v/>
      </c>
      <c r="AD209" s="422" t="str">
        <f>IF(AD208="","",VLOOKUP(AD208,'[1]シフト記号表（勤務時間帯）'!$C$6:$K$35,9,FALSE))</f>
        <v/>
      </c>
      <c r="AE209" s="422" t="str">
        <f>IF(AE208="","",VLOOKUP(AE208,'[1]シフト記号表（勤務時間帯）'!$C$6:$K$35,9,FALSE))</f>
        <v/>
      </c>
      <c r="AF209" s="423" t="str">
        <f>IF(AF208="","",VLOOKUP(AF208,'[1]シフト記号表（勤務時間帯）'!$C$6:$K$35,9,FALSE))</f>
        <v/>
      </c>
      <c r="AG209" s="421" t="str">
        <f>IF(AG208="","",VLOOKUP(AG208,'[1]シフト記号表（勤務時間帯）'!$C$6:$K$35,9,FALSE))</f>
        <v/>
      </c>
      <c r="AH209" s="422" t="str">
        <f>IF(AH208="","",VLOOKUP(AH208,'[1]シフト記号表（勤務時間帯）'!$C$6:$K$35,9,FALSE))</f>
        <v/>
      </c>
      <c r="AI209" s="422" t="str">
        <f>IF(AI208="","",VLOOKUP(AI208,'[1]シフト記号表（勤務時間帯）'!$C$6:$K$35,9,FALSE))</f>
        <v/>
      </c>
      <c r="AJ209" s="422" t="str">
        <f>IF(AJ208="","",VLOOKUP(AJ208,'[1]シフト記号表（勤務時間帯）'!$C$6:$K$35,9,FALSE))</f>
        <v/>
      </c>
      <c r="AK209" s="422" t="str">
        <f>IF(AK208="","",VLOOKUP(AK208,'[1]シフト記号表（勤務時間帯）'!$C$6:$K$35,9,FALSE))</f>
        <v/>
      </c>
      <c r="AL209" s="422" t="str">
        <f>IF(AL208="","",VLOOKUP(AL208,'[1]シフト記号表（勤務時間帯）'!$C$6:$K$35,9,FALSE))</f>
        <v/>
      </c>
      <c r="AM209" s="423" t="str">
        <f>IF(AM208="","",VLOOKUP(AM208,'[1]シフト記号表（勤務時間帯）'!$C$6:$K$35,9,FALSE))</f>
        <v/>
      </c>
      <c r="AN209" s="421" t="str">
        <f>IF(AN208="","",VLOOKUP(AN208,'[1]シフト記号表（勤務時間帯）'!$C$6:$K$35,9,FALSE))</f>
        <v/>
      </c>
      <c r="AO209" s="422" t="str">
        <f>IF(AO208="","",VLOOKUP(AO208,'[1]シフト記号表（勤務時間帯）'!$C$6:$K$35,9,FALSE))</f>
        <v/>
      </c>
      <c r="AP209" s="422" t="str">
        <f>IF(AP208="","",VLOOKUP(AP208,'[1]シフト記号表（勤務時間帯）'!$C$6:$K$35,9,FALSE))</f>
        <v/>
      </c>
      <c r="AQ209" s="422" t="str">
        <f>IF(AQ208="","",VLOOKUP(AQ208,'[1]シフト記号表（勤務時間帯）'!$C$6:$K$35,9,FALSE))</f>
        <v/>
      </c>
      <c r="AR209" s="422" t="str">
        <f>IF(AR208="","",VLOOKUP(AR208,'[1]シフト記号表（勤務時間帯）'!$C$6:$K$35,9,FALSE))</f>
        <v/>
      </c>
      <c r="AS209" s="422" t="str">
        <f>IF(AS208="","",VLOOKUP(AS208,'[1]シフト記号表（勤務時間帯）'!$C$6:$K$35,9,FALSE))</f>
        <v/>
      </c>
      <c r="AT209" s="423" t="str">
        <f>IF(AT208="","",VLOOKUP(AT208,'[1]シフト記号表（勤務時間帯）'!$C$6:$K$35,9,FALSE))</f>
        <v/>
      </c>
      <c r="AU209" s="421" t="str">
        <f>IF(AU208="","",VLOOKUP(AU208,'[1]シフト記号表（勤務時間帯）'!$C$6:$K$35,9,FALSE))</f>
        <v/>
      </c>
      <c r="AV209" s="422" t="str">
        <f>IF(AV208="","",VLOOKUP(AV208,'[1]シフト記号表（勤務時間帯）'!$C$6:$K$35,9,FALSE))</f>
        <v/>
      </c>
      <c r="AW209" s="422" t="str">
        <f>IF(AW208="","",VLOOKUP(AW208,'[1]シフト記号表（勤務時間帯）'!$C$6:$K$35,9,FALSE))</f>
        <v/>
      </c>
      <c r="AX209" s="688">
        <f>IF($BB$3="４週",SUM(S209:AT209),IF($BB$3="暦月",SUM(S209:AW209),""))</f>
        <v>0</v>
      </c>
      <c r="AY209" s="689"/>
      <c r="AZ209" s="690">
        <f>IF($BB$3="４週",AX209/4,IF($BB$3="暦月",②勤務形態一覧表!AX209/(②勤務形態一覧表!$BB$8/7),""))</f>
        <v>0</v>
      </c>
      <c r="BA209" s="691"/>
      <c r="BB209" s="759"/>
      <c r="BC209" s="720"/>
      <c r="BD209" s="720"/>
      <c r="BE209" s="720"/>
      <c r="BF209" s="721"/>
    </row>
    <row r="210" spans="2:58" ht="20.25" customHeight="1">
      <c r="B210" s="699"/>
      <c r="C210" s="755"/>
      <c r="D210" s="756"/>
      <c r="E210" s="757"/>
      <c r="F210" s="429">
        <f>C208</f>
        <v>0</v>
      </c>
      <c r="G210" s="711"/>
      <c r="H210" s="715"/>
      <c r="I210" s="713"/>
      <c r="J210" s="713"/>
      <c r="K210" s="714"/>
      <c r="L210" s="722"/>
      <c r="M210" s="723"/>
      <c r="N210" s="723"/>
      <c r="O210" s="724"/>
      <c r="P210" s="692" t="s">
        <v>1283</v>
      </c>
      <c r="Q210" s="693"/>
      <c r="R210" s="694"/>
      <c r="S210" s="425" t="str">
        <f>IF(S208="","",VLOOKUP(S208,'[1]シフト記号表（勤務時間帯）'!$C$6:$U$35,19,FALSE))</f>
        <v/>
      </c>
      <c r="T210" s="426" t="str">
        <f>IF(T208="","",VLOOKUP(T208,'[1]シフト記号表（勤務時間帯）'!$C$6:$U$35,19,FALSE))</f>
        <v/>
      </c>
      <c r="U210" s="426" t="str">
        <f>IF(U208="","",VLOOKUP(U208,'[1]シフト記号表（勤務時間帯）'!$C$6:$U$35,19,FALSE))</f>
        <v/>
      </c>
      <c r="V210" s="426" t="str">
        <f>IF(V208="","",VLOOKUP(V208,'[1]シフト記号表（勤務時間帯）'!$C$6:$U$35,19,FALSE))</f>
        <v/>
      </c>
      <c r="W210" s="426" t="str">
        <f>IF(W208="","",VLOOKUP(W208,'[1]シフト記号表（勤務時間帯）'!$C$6:$U$35,19,FALSE))</f>
        <v/>
      </c>
      <c r="X210" s="426" t="str">
        <f>IF(X208="","",VLOOKUP(X208,'[1]シフト記号表（勤務時間帯）'!$C$6:$U$35,19,FALSE))</f>
        <v/>
      </c>
      <c r="Y210" s="427" t="str">
        <f>IF(Y208="","",VLOOKUP(Y208,'[1]シフト記号表（勤務時間帯）'!$C$6:$U$35,19,FALSE))</f>
        <v/>
      </c>
      <c r="Z210" s="425" t="str">
        <f>IF(Z208="","",VLOOKUP(Z208,'[1]シフト記号表（勤務時間帯）'!$C$6:$U$35,19,FALSE))</f>
        <v/>
      </c>
      <c r="AA210" s="426" t="str">
        <f>IF(AA208="","",VLOOKUP(AA208,'[1]シフト記号表（勤務時間帯）'!$C$6:$U$35,19,FALSE))</f>
        <v/>
      </c>
      <c r="AB210" s="426" t="str">
        <f>IF(AB208="","",VLOOKUP(AB208,'[1]シフト記号表（勤務時間帯）'!$C$6:$U$35,19,FALSE))</f>
        <v/>
      </c>
      <c r="AC210" s="426" t="str">
        <f>IF(AC208="","",VLOOKUP(AC208,'[1]シフト記号表（勤務時間帯）'!$C$6:$U$35,19,FALSE))</f>
        <v/>
      </c>
      <c r="AD210" s="426" t="str">
        <f>IF(AD208="","",VLOOKUP(AD208,'[1]シフト記号表（勤務時間帯）'!$C$6:$U$35,19,FALSE))</f>
        <v/>
      </c>
      <c r="AE210" s="426" t="str">
        <f>IF(AE208="","",VLOOKUP(AE208,'[1]シフト記号表（勤務時間帯）'!$C$6:$U$35,19,FALSE))</f>
        <v/>
      </c>
      <c r="AF210" s="427" t="str">
        <f>IF(AF208="","",VLOOKUP(AF208,'[1]シフト記号表（勤務時間帯）'!$C$6:$U$35,19,FALSE))</f>
        <v/>
      </c>
      <c r="AG210" s="425" t="str">
        <f>IF(AG208="","",VLOOKUP(AG208,'[1]シフト記号表（勤務時間帯）'!$C$6:$U$35,19,FALSE))</f>
        <v/>
      </c>
      <c r="AH210" s="426" t="str">
        <f>IF(AH208="","",VLOOKUP(AH208,'[1]シフト記号表（勤務時間帯）'!$C$6:$U$35,19,FALSE))</f>
        <v/>
      </c>
      <c r="AI210" s="426" t="str">
        <f>IF(AI208="","",VLOOKUP(AI208,'[1]シフト記号表（勤務時間帯）'!$C$6:$U$35,19,FALSE))</f>
        <v/>
      </c>
      <c r="AJ210" s="426" t="str">
        <f>IF(AJ208="","",VLOOKUP(AJ208,'[1]シフト記号表（勤務時間帯）'!$C$6:$U$35,19,FALSE))</f>
        <v/>
      </c>
      <c r="AK210" s="426" t="str">
        <f>IF(AK208="","",VLOOKUP(AK208,'[1]シフト記号表（勤務時間帯）'!$C$6:$U$35,19,FALSE))</f>
        <v/>
      </c>
      <c r="AL210" s="426" t="str">
        <f>IF(AL208="","",VLOOKUP(AL208,'[1]シフト記号表（勤務時間帯）'!$C$6:$U$35,19,FALSE))</f>
        <v/>
      </c>
      <c r="AM210" s="427" t="str">
        <f>IF(AM208="","",VLOOKUP(AM208,'[1]シフト記号表（勤務時間帯）'!$C$6:$U$35,19,FALSE))</f>
        <v/>
      </c>
      <c r="AN210" s="425" t="str">
        <f>IF(AN208="","",VLOOKUP(AN208,'[1]シフト記号表（勤務時間帯）'!$C$6:$U$35,19,FALSE))</f>
        <v/>
      </c>
      <c r="AO210" s="426" t="str">
        <f>IF(AO208="","",VLOOKUP(AO208,'[1]シフト記号表（勤務時間帯）'!$C$6:$U$35,19,FALSE))</f>
        <v/>
      </c>
      <c r="AP210" s="426" t="str">
        <f>IF(AP208="","",VLOOKUP(AP208,'[1]シフト記号表（勤務時間帯）'!$C$6:$U$35,19,FALSE))</f>
        <v/>
      </c>
      <c r="AQ210" s="426" t="str">
        <f>IF(AQ208="","",VLOOKUP(AQ208,'[1]シフト記号表（勤務時間帯）'!$C$6:$U$35,19,FALSE))</f>
        <v/>
      </c>
      <c r="AR210" s="426" t="str">
        <f>IF(AR208="","",VLOOKUP(AR208,'[1]シフト記号表（勤務時間帯）'!$C$6:$U$35,19,FALSE))</f>
        <v/>
      </c>
      <c r="AS210" s="426" t="str">
        <f>IF(AS208="","",VLOOKUP(AS208,'[1]シフト記号表（勤務時間帯）'!$C$6:$U$35,19,FALSE))</f>
        <v/>
      </c>
      <c r="AT210" s="427" t="str">
        <f>IF(AT208="","",VLOOKUP(AT208,'[1]シフト記号表（勤務時間帯）'!$C$6:$U$35,19,FALSE))</f>
        <v/>
      </c>
      <c r="AU210" s="425" t="str">
        <f>IF(AU208="","",VLOOKUP(AU208,'[1]シフト記号表（勤務時間帯）'!$C$6:$U$35,19,FALSE))</f>
        <v/>
      </c>
      <c r="AV210" s="426" t="str">
        <f>IF(AV208="","",VLOOKUP(AV208,'[1]シフト記号表（勤務時間帯）'!$C$6:$U$35,19,FALSE))</f>
        <v/>
      </c>
      <c r="AW210" s="426" t="str">
        <f>IF(AW208="","",VLOOKUP(AW208,'[1]シフト記号表（勤務時間帯）'!$C$6:$U$35,19,FALSE))</f>
        <v/>
      </c>
      <c r="AX210" s="695">
        <f>IF($BB$3="４週",SUM(S210:AT210),IF($BB$3="暦月",SUM(S210:AW210),""))</f>
        <v>0</v>
      </c>
      <c r="AY210" s="696"/>
      <c r="AZ210" s="697">
        <f>IF($BB$3="４週",AX210/4,IF($BB$3="暦月",②勤務形態一覧表!AX210/(②勤務形態一覧表!$BB$8/7),""))</f>
        <v>0</v>
      </c>
      <c r="BA210" s="698"/>
      <c r="BB210" s="760"/>
      <c r="BC210" s="723"/>
      <c r="BD210" s="723"/>
      <c r="BE210" s="723"/>
      <c r="BF210" s="724"/>
    </row>
    <row r="211" spans="2:58" ht="20.25" customHeight="1">
      <c r="B211" s="699">
        <f>B208+1</f>
        <v>64</v>
      </c>
      <c r="C211" s="749"/>
      <c r="D211" s="750"/>
      <c r="E211" s="751"/>
      <c r="F211" s="428"/>
      <c r="G211" s="709"/>
      <c r="H211" s="712"/>
      <c r="I211" s="713"/>
      <c r="J211" s="713"/>
      <c r="K211" s="714"/>
      <c r="L211" s="716"/>
      <c r="M211" s="717"/>
      <c r="N211" s="717"/>
      <c r="O211" s="718"/>
      <c r="P211" s="725" t="s">
        <v>1281</v>
      </c>
      <c r="Q211" s="726"/>
      <c r="R211" s="727"/>
      <c r="S211" s="417"/>
      <c r="T211" s="418"/>
      <c r="U211" s="418"/>
      <c r="V211" s="418"/>
      <c r="W211" s="418"/>
      <c r="X211" s="418"/>
      <c r="Y211" s="419"/>
      <c r="Z211" s="417"/>
      <c r="AA211" s="418"/>
      <c r="AB211" s="418"/>
      <c r="AC211" s="418"/>
      <c r="AD211" s="418"/>
      <c r="AE211" s="418"/>
      <c r="AF211" s="419"/>
      <c r="AG211" s="417"/>
      <c r="AH211" s="418"/>
      <c r="AI211" s="418"/>
      <c r="AJ211" s="418"/>
      <c r="AK211" s="418"/>
      <c r="AL211" s="418"/>
      <c r="AM211" s="419"/>
      <c r="AN211" s="417"/>
      <c r="AO211" s="418"/>
      <c r="AP211" s="418"/>
      <c r="AQ211" s="418"/>
      <c r="AR211" s="418"/>
      <c r="AS211" s="418"/>
      <c r="AT211" s="419"/>
      <c r="AU211" s="417"/>
      <c r="AV211" s="418"/>
      <c r="AW211" s="418"/>
      <c r="AX211" s="672"/>
      <c r="AY211" s="673"/>
      <c r="AZ211" s="674"/>
      <c r="BA211" s="675"/>
      <c r="BB211" s="758"/>
      <c r="BC211" s="717"/>
      <c r="BD211" s="717"/>
      <c r="BE211" s="717"/>
      <c r="BF211" s="718"/>
    </row>
    <row r="212" spans="2:58" ht="20.25" customHeight="1">
      <c r="B212" s="699"/>
      <c r="C212" s="752"/>
      <c r="D212" s="753"/>
      <c r="E212" s="754"/>
      <c r="F212" s="420"/>
      <c r="G212" s="710"/>
      <c r="H212" s="715"/>
      <c r="I212" s="713"/>
      <c r="J212" s="713"/>
      <c r="K212" s="714"/>
      <c r="L212" s="719"/>
      <c r="M212" s="720"/>
      <c r="N212" s="720"/>
      <c r="O212" s="721"/>
      <c r="P212" s="685" t="s">
        <v>1282</v>
      </c>
      <c r="Q212" s="686"/>
      <c r="R212" s="687"/>
      <c r="S212" s="421" t="str">
        <f>IF(S211="","",VLOOKUP(S211,'[1]シフト記号表（勤務時間帯）'!$C$6:$K$35,9,FALSE))</f>
        <v/>
      </c>
      <c r="T212" s="422" t="str">
        <f>IF(T211="","",VLOOKUP(T211,'[1]シフト記号表（勤務時間帯）'!$C$6:$K$35,9,FALSE))</f>
        <v/>
      </c>
      <c r="U212" s="422" t="str">
        <f>IF(U211="","",VLOOKUP(U211,'[1]シフト記号表（勤務時間帯）'!$C$6:$K$35,9,FALSE))</f>
        <v/>
      </c>
      <c r="V212" s="422" t="str">
        <f>IF(V211="","",VLOOKUP(V211,'[1]シフト記号表（勤務時間帯）'!$C$6:$K$35,9,FALSE))</f>
        <v/>
      </c>
      <c r="W212" s="422" t="str">
        <f>IF(W211="","",VLOOKUP(W211,'[1]シフト記号表（勤務時間帯）'!$C$6:$K$35,9,FALSE))</f>
        <v/>
      </c>
      <c r="X212" s="422" t="str">
        <f>IF(X211="","",VLOOKUP(X211,'[1]シフト記号表（勤務時間帯）'!$C$6:$K$35,9,FALSE))</f>
        <v/>
      </c>
      <c r="Y212" s="423" t="str">
        <f>IF(Y211="","",VLOOKUP(Y211,'[1]シフト記号表（勤務時間帯）'!$C$6:$K$35,9,FALSE))</f>
        <v/>
      </c>
      <c r="Z212" s="421" t="str">
        <f>IF(Z211="","",VLOOKUP(Z211,'[1]シフト記号表（勤務時間帯）'!$C$6:$K$35,9,FALSE))</f>
        <v/>
      </c>
      <c r="AA212" s="422" t="str">
        <f>IF(AA211="","",VLOOKUP(AA211,'[1]シフト記号表（勤務時間帯）'!$C$6:$K$35,9,FALSE))</f>
        <v/>
      </c>
      <c r="AB212" s="422" t="str">
        <f>IF(AB211="","",VLOOKUP(AB211,'[1]シフト記号表（勤務時間帯）'!$C$6:$K$35,9,FALSE))</f>
        <v/>
      </c>
      <c r="AC212" s="422" t="str">
        <f>IF(AC211="","",VLOOKUP(AC211,'[1]シフト記号表（勤務時間帯）'!$C$6:$K$35,9,FALSE))</f>
        <v/>
      </c>
      <c r="AD212" s="422" t="str">
        <f>IF(AD211="","",VLOOKUP(AD211,'[1]シフト記号表（勤務時間帯）'!$C$6:$K$35,9,FALSE))</f>
        <v/>
      </c>
      <c r="AE212" s="422" t="str">
        <f>IF(AE211="","",VLOOKUP(AE211,'[1]シフト記号表（勤務時間帯）'!$C$6:$K$35,9,FALSE))</f>
        <v/>
      </c>
      <c r="AF212" s="423" t="str">
        <f>IF(AF211="","",VLOOKUP(AF211,'[1]シフト記号表（勤務時間帯）'!$C$6:$K$35,9,FALSE))</f>
        <v/>
      </c>
      <c r="AG212" s="421" t="str">
        <f>IF(AG211="","",VLOOKUP(AG211,'[1]シフト記号表（勤務時間帯）'!$C$6:$K$35,9,FALSE))</f>
        <v/>
      </c>
      <c r="AH212" s="422" t="str">
        <f>IF(AH211="","",VLOOKUP(AH211,'[1]シフト記号表（勤務時間帯）'!$C$6:$K$35,9,FALSE))</f>
        <v/>
      </c>
      <c r="AI212" s="422" t="str">
        <f>IF(AI211="","",VLOOKUP(AI211,'[1]シフト記号表（勤務時間帯）'!$C$6:$K$35,9,FALSE))</f>
        <v/>
      </c>
      <c r="AJ212" s="422" t="str">
        <f>IF(AJ211="","",VLOOKUP(AJ211,'[1]シフト記号表（勤務時間帯）'!$C$6:$K$35,9,FALSE))</f>
        <v/>
      </c>
      <c r="AK212" s="422" t="str">
        <f>IF(AK211="","",VLOOKUP(AK211,'[1]シフト記号表（勤務時間帯）'!$C$6:$K$35,9,FALSE))</f>
        <v/>
      </c>
      <c r="AL212" s="422" t="str">
        <f>IF(AL211="","",VLOOKUP(AL211,'[1]シフト記号表（勤務時間帯）'!$C$6:$K$35,9,FALSE))</f>
        <v/>
      </c>
      <c r="AM212" s="423" t="str">
        <f>IF(AM211="","",VLOOKUP(AM211,'[1]シフト記号表（勤務時間帯）'!$C$6:$K$35,9,FALSE))</f>
        <v/>
      </c>
      <c r="AN212" s="421" t="str">
        <f>IF(AN211="","",VLOOKUP(AN211,'[1]シフト記号表（勤務時間帯）'!$C$6:$K$35,9,FALSE))</f>
        <v/>
      </c>
      <c r="AO212" s="422" t="str">
        <f>IF(AO211="","",VLOOKUP(AO211,'[1]シフト記号表（勤務時間帯）'!$C$6:$K$35,9,FALSE))</f>
        <v/>
      </c>
      <c r="AP212" s="422" t="str">
        <f>IF(AP211="","",VLOOKUP(AP211,'[1]シフト記号表（勤務時間帯）'!$C$6:$K$35,9,FALSE))</f>
        <v/>
      </c>
      <c r="AQ212" s="422" t="str">
        <f>IF(AQ211="","",VLOOKUP(AQ211,'[1]シフト記号表（勤務時間帯）'!$C$6:$K$35,9,FALSE))</f>
        <v/>
      </c>
      <c r="AR212" s="422" t="str">
        <f>IF(AR211="","",VLOOKUP(AR211,'[1]シフト記号表（勤務時間帯）'!$C$6:$K$35,9,FALSE))</f>
        <v/>
      </c>
      <c r="AS212" s="422" t="str">
        <f>IF(AS211="","",VLOOKUP(AS211,'[1]シフト記号表（勤務時間帯）'!$C$6:$K$35,9,FALSE))</f>
        <v/>
      </c>
      <c r="AT212" s="423" t="str">
        <f>IF(AT211="","",VLOOKUP(AT211,'[1]シフト記号表（勤務時間帯）'!$C$6:$K$35,9,FALSE))</f>
        <v/>
      </c>
      <c r="AU212" s="421" t="str">
        <f>IF(AU211="","",VLOOKUP(AU211,'[1]シフト記号表（勤務時間帯）'!$C$6:$K$35,9,FALSE))</f>
        <v/>
      </c>
      <c r="AV212" s="422" t="str">
        <f>IF(AV211="","",VLOOKUP(AV211,'[1]シフト記号表（勤務時間帯）'!$C$6:$K$35,9,FALSE))</f>
        <v/>
      </c>
      <c r="AW212" s="422" t="str">
        <f>IF(AW211="","",VLOOKUP(AW211,'[1]シフト記号表（勤務時間帯）'!$C$6:$K$35,9,FALSE))</f>
        <v/>
      </c>
      <c r="AX212" s="688">
        <f>IF($BB$3="４週",SUM(S212:AT212),IF($BB$3="暦月",SUM(S212:AW212),""))</f>
        <v>0</v>
      </c>
      <c r="AY212" s="689"/>
      <c r="AZ212" s="690">
        <f>IF($BB$3="４週",AX212/4,IF($BB$3="暦月",②勤務形態一覧表!AX212/(②勤務形態一覧表!$BB$8/7),""))</f>
        <v>0</v>
      </c>
      <c r="BA212" s="691"/>
      <c r="BB212" s="759"/>
      <c r="BC212" s="720"/>
      <c r="BD212" s="720"/>
      <c r="BE212" s="720"/>
      <c r="BF212" s="721"/>
    </row>
    <row r="213" spans="2:58" ht="20.25" customHeight="1">
      <c r="B213" s="699"/>
      <c r="C213" s="755"/>
      <c r="D213" s="756"/>
      <c r="E213" s="757"/>
      <c r="F213" s="429">
        <f>C211</f>
        <v>0</v>
      </c>
      <c r="G213" s="711"/>
      <c r="H213" s="715"/>
      <c r="I213" s="713"/>
      <c r="J213" s="713"/>
      <c r="K213" s="714"/>
      <c r="L213" s="722"/>
      <c r="M213" s="723"/>
      <c r="N213" s="723"/>
      <c r="O213" s="724"/>
      <c r="P213" s="692" t="s">
        <v>1283</v>
      </c>
      <c r="Q213" s="693"/>
      <c r="R213" s="694"/>
      <c r="S213" s="425" t="str">
        <f>IF(S211="","",VLOOKUP(S211,'[1]シフト記号表（勤務時間帯）'!$C$6:$U$35,19,FALSE))</f>
        <v/>
      </c>
      <c r="T213" s="426" t="str">
        <f>IF(T211="","",VLOOKUP(T211,'[1]シフト記号表（勤務時間帯）'!$C$6:$U$35,19,FALSE))</f>
        <v/>
      </c>
      <c r="U213" s="426" t="str">
        <f>IF(U211="","",VLOOKUP(U211,'[1]シフト記号表（勤務時間帯）'!$C$6:$U$35,19,FALSE))</f>
        <v/>
      </c>
      <c r="V213" s="426" t="str">
        <f>IF(V211="","",VLOOKUP(V211,'[1]シフト記号表（勤務時間帯）'!$C$6:$U$35,19,FALSE))</f>
        <v/>
      </c>
      <c r="W213" s="426" t="str">
        <f>IF(W211="","",VLOOKUP(W211,'[1]シフト記号表（勤務時間帯）'!$C$6:$U$35,19,FALSE))</f>
        <v/>
      </c>
      <c r="X213" s="426" t="str">
        <f>IF(X211="","",VLOOKUP(X211,'[1]シフト記号表（勤務時間帯）'!$C$6:$U$35,19,FALSE))</f>
        <v/>
      </c>
      <c r="Y213" s="427" t="str">
        <f>IF(Y211="","",VLOOKUP(Y211,'[1]シフト記号表（勤務時間帯）'!$C$6:$U$35,19,FALSE))</f>
        <v/>
      </c>
      <c r="Z213" s="425" t="str">
        <f>IF(Z211="","",VLOOKUP(Z211,'[1]シフト記号表（勤務時間帯）'!$C$6:$U$35,19,FALSE))</f>
        <v/>
      </c>
      <c r="AA213" s="426" t="str">
        <f>IF(AA211="","",VLOOKUP(AA211,'[1]シフト記号表（勤務時間帯）'!$C$6:$U$35,19,FALSE))</f>
        <v/>
      </c>
      <c r="AB213" s="426" t="str">
        <f>IF(AB211="","",VLOOKUP(AB211,'[1]シフト記号表（勤務時間帯）'!$C$6:$U$35,19,FALSE))</f>
        <v/>
      </c>
      <c r="AC213" s="426" t="str">
        <f>IF(AC211="","",VLOOKUP(AC211,'[1]シフト記号表（勤務時間帯）'!$C$6:$U$35,19,FALSE))</f>
        <v/>
      </c>
      <c r="AD213" s="426" t="str">
        <f>IF(AD211="","",VLOOKUP(AD211,'[1]シフト記号表（勤務時間帯）'!$C$6:$U$35,19,FALSE))</f>
        <v/>
      </c>
      <c r="AE213" s="426" t="str">
        <f>IF(AE211="","",VLOOKUP(AE211,'[1]シフト記号表（勤務時間帯）'!$C$6:$U$35,19,FALSE))</f>
        <v/>
      </c>
      <c r="AF213" s="427" t="str">
        <f>IF(AF211="","",VLOOKUP(AF211,'[1]シフト記号表（勤務時間帯）'!$C$6:$U$35,19,FALSE))</f>
        <v/>
      </c>
      <c r="AG213" s="425" t="str">
        <f>IF(AG211="","",VLOOKUP(AG211,'[1]シフト記号表（勤務時間帯）'!$C$6:$U$35,19,FALSE))</f>
        <v/>
      </c>
      <c r="AH213" s="426" t="str">
        <f>IF(AH211="","",VLOOKUP(AH211,'[1]シフト記号表（勤務時間帯）'!$C$6:$U$35,19,FALSE))</f>
        <v/>
      </c>
      <c r="AI213" s="426" t="str">
        <f>IF(AI211="","",VLOOKUP(AI211,'[1]シフト記号表（勤務時間帯）'!$C$6:$U$35,19,FALSE))</f>
        <v/>
      </c>
      <c r="AJ213" s="426" t="str">
        <f>IF(AJ211="","",VLOOKUP(AJ211,'[1]シフト記号表（勤務時間帯）'!$C$6:$U$35,19,FALSE))</f>
        <v/>
      </c>
      <c r="AK213" s="426" t="str">
        <f>IF(AK211="","",VLOOKUP(AK211,'[1]シフト記号表（勤務時間帯）'!$C$6:$U$35,19,FALSE))</f>
        <v/>
      </c>
      <c r="AL213" s="426" t="str">
        <f>IF(AL211="","",VLOOKUP(AL211,'[1]シフト記号表（勤務時間帯）'!$C$6:$U$35,19,FALSE))</f>
        <v/>
      </c>
      <c r="AM213" s="427" t="str">
        <f>IF(AM211="","",VLOOKUP(AM211,'[1]シフト記号表（勤務時間帯）'!$C$6:$U$35,19,FALSE))</f>
        <v/>
      </c>
      <c r="AN213" s="425" t="str">
        <f>IF(AN211="","",VLOOKUP(AN211,'[1]シフト記号表（勤務時間帯）'!$C$6:$U$35,19,FALSE))</f>
        <v/>
      </c>
      <c r="AO213" s="426" t="str">
        <f>IF(AO211="","",VLOOKUP(AO211,'[1]シフト記号表（勤務時間帯）'!$C$6:$U$35,19,FALSE))</f>
        <v/>
      </c>
      <c r="AP213" s="426" t="str">
        <f>IF(AP211="","",VLOOKUP(AP211,'[1]シフト記号表（勤務時間帯）'!$C$6:$U$35,19,FALSE))</f>
        <v/>
      </c>
      <c r="AQ213" s="426" t="str">
        <f>IF(AQ211="","",VLOOKUP(AQ211,'[1]シフト記号表（勤務時間帯）'!$C$6:$U$35,19,FALSE))</f>
        <v/>
      </c>
      <c r="AR213" s="426" t="str">
        <f>IF(AR211="","",VLOOKUP(AR211,'[1]シフト記号表（勤務時間帯）'!$C$6:$U$35,19,FALSE))</f>
        <v/>
      </c>
      <c r="AS213" s="426" t="str">
        <f>IF(AS211="","",VLOOKUP(AS211,'[1]シフト記号表（勤務時間帯）'!$C$6:$U$35,19,FALSE))</f>
        <v/>
      </c>
      <c r="AT213" s="427" t="str">
        <f>IF(AT211="","",VLOOKUP(AT211,'[1]シフト記号表（勤務時間帯）'!$C$6:$U$35,19,FALSE))</f>
        <v/>
      </c>
      <c r="AU213" s="425" t="str">
        <f>IF(AU211="","",VLOOKUP(AU211,'[1]シフト記号表（勤務時間帯）'!$C$6:$U$35,19,FALSE))</f>
        <v/>
      </c>
      <c r="AV213" s="426" t="str">
        <f>IF(AV211="","",VLOOKUP(AV211,'[1]シフト記号表（勤務時間帯）'!$C$6:$U$35,19,FALSE))</f>
        <v/>
      </c>
      <c r="AW213" s="426" t="str">
        <f>IF(AW211="","",VLOOKUP(AW211,'[1]シフト記号表（勤務時間帯）'!$C$6:$U$35,19,FALSE))</f>
        <v/>
      </c>
      <c r="AX213" s="695">
        <f>IF($BB$3="４週",SUM(S213:AT213),IF($BB$3="暦月",SUM(S213:AW213),""))</f>
        <v>0</v>
      </c>
      <c r="AY213" s="696"/>
      <c r="AZ213" s="697">
        <f>IF($BB$3="４週",AX213/4,IF($BB$3="暦月",②勤務形態一覧表!AX213/(②勤務形態一覧表!$BB$8/7),""))</f>
        <v>0</v>
      </c>
      <c r="BA213" s="698"/>
      <c r="BB213" s="760"/>
      <c r="BC213" s="723"/>
      <c r="BD213" s="723"/>
      <c r="BE213" s="723"/>
      <c r="BF213" s="724"/>
    </row>
    <row r="214" spans="2:58" ht="20.25" customHeight="1">
      <c r="B214" s="699">
        <f>B211+1</f>
        <v>65</v>
      </c>
      <c r="C214" s="749"/>
      <c r="D214" s="750"/>
      <c r="E214" s="751"/>
      <c r="F214" s="428"/>
      <c r="G214" s="709"/>
      <c r="H214" s="712"/>
      <c r="I214" s="713"/>
      <c r="J214" s="713"/>
      <c r="K214" s="714"/>
      <c r="L214" s="716"/>
      <c r="M214" s="717"/>
      <c r="N214" s="717"/>
      <c r="O214" s="718"/>
      <c r="P214" s="725" t="s">
        <v>1281</v>
      </c>
      <c r="Q214" s="726"/>
      <c r="R214" s="727"/>
      <c r="S214" s="417"/>
      <c r="T214" s="418"/>
      <c r="U214" s="418"/>
      <c r="V214" s="418"/>
      <c r="W214" s="418"/>
      <c r="X214" s="418"/>
      <c r="Y214" s="419"/>
      <c r="Z214" s="417"/>
      <c r="AA214" s="418"/>
      <c r="AB214" s="418"/>
      <c r="AC214" s="418"/>
      <c r="AD214" s="418"/>
      <c r="AE214" s="418"/>
      <c r="AF214" s="419"/>
      <c r="AG214" s="417"/>
      <c r="AH214" s="418"/>
      <c r="AI214" s="418"/>
      <c r="AJ214" s="418"/>
      <c r="AK214" s="418"/>
      <c r="AL214" s="418"/>
      <c r="AM214" s="419"/>
      <c r="AN214" s="417"/>
      <c r="AO214" s="418"/>
      <c r="AP214" s="418"/>
      <c r="AQ214" s="418"/>
      <c r="AR214" s="418"/>
      <c r="AS214" s="418"/>
      <c r="AT214" s="419"/>
      <c r="AU214" s="417"/>
      <c r="AV214" s="418"/>
      <c r="AW214" s="418"/>
      <c r="AX214" s="672"/>
      <c r="AY214" s="673"/>
      <c r="AZ214" s="674"/>
      <c r="BA214" s="675"/>
      <c r="BB214" s="758"/>
      <c r="BC214" s="717"/>
      <c r="BD214" s="717"/>
      <c r="BE214" s="717"/>
      <c r="BF214" s="718"/>
    </row>
    <row r="215" spans="2:58" ht="20.25" customHeight="1">
      <c r="B215" s="699"/>
      <c r="C215" s="752"/>
      <c r="D215" s="753"/>
      <c r="E215" s="754"/>
      <c r="F215" s="420"/>
      <c r="G215" s="710"/>
      <c r="H215" s="715"/>
      <c r="I215" s="713"/>
      <c r="J215" s="713"/>
      <c r="K215" s="714"/>
      <c r="L215" s="719"/>
      <c r="M215" s="720"/>
      <c r="N215" s="720"/>
      <c r="O215" s="721"/>
      <c r="P215" s="685" t="s">
        <v>1282</v>
      </c>
      <c r="Q215" s="686"/>
      <c r="R215" s="687"/>
      <c r="S215" s="421" t="str">
        <f>IF(S214="","",VLOOKUP(S214,'[1]シフト記号表（勤務時間帯）'!$C$6:$K$35,9,FALSE))</f>
        <v/>
      </c>
      <c r="T215" s="422" t="str">
        <f>IF(T214="","",VLOOKUP(T214,'[1]シフト記号表（勤務時間帯）'!$C$6:$K$35,9,FALSE))</f>
        <v/>
      </c>
      <c r="U215" s="422" t="str">
        <f>IF(U214="","",VLOOKUP(U214,'[1]シフト記号表（勤務時間帯）'!$C$6:$K$35,9,FALSE))</f>
        <v/>
      </c>
      <c r="V215" s="422" t="str">
        <f>IF(V214="","",VLOOKUP(V214,'[1]シフト記号表（勤務時間帯）'!$C$6:$K$35,9,FALSE))</f>
        <v/>
      </c>
      <c r="W215" s="422" t="str">
        <f>IF(W214="","",VLOOKUP(W214,'[1]シフト記号表（勤務時間帯）'!$C$6:$K$35,9,FALSE))</f>
        <v/>
      </c>
      <c r="X215" s="422" t="str">
        <f>IF(X214="","",VLOOKUP(X214,'[1]シフト記号表（勤務時間帯）'!$C$6:$K$35,9,FALSE))</f>
        <v/>
      </c>
      <c r="Y215" s="423" t="str">
        <f>IF(Y214="","",VLOOKUP(Y214,'[1]シフト記号表（勤務時間帯）'!$C$6:$K$35,9,FALSE))</f>
        <v/>
      </c>
      <c r="Z215" s="421" t="str">
        <f>IF(Z214="","",VLOOKUP(Z214,'[1]シフト記号表（勤務時間帯）'!$C$6:$K$35,9,FALSE))</f>
        <v/>
      </c>
      <c r="AA215" s="422" t="str">
        <f>IF(AA214="","",VLOOKUP(AA214,'[1]シフト記号表（勤務時間帯）'!$C$6:$K$35,9,FALSE))</f>
        <v/>
      </c>
      <c r="AB215" s="422" t="str">
        <f>IF(AB214="","",VLOOKUP(AB214,'[1]シフト記号表（勤務時間帯）'!$C$6:$K$35,9,FALSE))</f>
        <v/>
      </c>
      <c r="AC215" s="422" t="str">
        <f>IF(AC214="","",VLOOKUP(AC214,'[1]シフト記号表（勤務時間帯）'!$C$6:$K$35,9,FALSE))</f>
        <v/>
      </c>
      <c r="AD215" s="422" t="str">
        <f>IF(AD214="","",VLOOKUP(AD214,'[1]シフト記号表（勤務時間帯）'!$C$6:$K$35,9,FALSE))</f>
        <v/>
      </c>
      <c r="AE215" s="422" t="str">
        <f>IF(AE214="","",VLOOKUP(AE214,'[1]シフト記号表（勤務時間帯）'!$C$6:$K$35,9,FALSE))</f>
        <v/>
      </c>
      <c r="AF215" s="423" t="str">
        <f>IF(AF214="","",VLOOKUP(AF214,'[1]シフト記号表（勤務時間帯）'!$C$6:$K$35,9,FALSE))</f>
        <v/>
      </c>
      <c r="AG215" s="421" t="str">
        <f>IF(AG214="","",VLOOKUP(AG214,'[1]シフト記号表（勤務時間帯）'!$C$6:$K$35,9,FALSE))</f>
        <v/>
      </c>
      <c r="AH215" s="422" t="str">
        <f>IF(AH214="","",VLOOKUP(AH214,'[1]シフト記号表（勤務時間帯）'!$C$6:$K$35,9,FALSE))</f>
        <v/>
      </c>
      <c r="AI215" s="422" t="str">
        <f>IF(AI214="","",VLOOKUP(AI214,'[1]シフト記号表（勤務時間帯）'!$C$6:$K$35,9,FALSE))</f>
        <v/>
      </c>
      <c r="AJ215" s="422" t="str">
        <f>IF(AJ214="","",VLOOKUP(AJ214,'[1]シフト記号表（勤務時間帯）'!$C$6:$K$35,9,FALSE))</f>
        <v/>
      </c>
      <c r="AK215" s="422" t="str">
        <f>IF(AK214="","",VLOOKUP(AK214,'[1]シフト記号表（勤務時間帯）'!$C$6:$K$35,9,FALSE))</f>
        <v/>
      </c>
      <c r="AL215" s="422" t="str">
        <f>IF(AL214="","",VLOOKUP(AL214,'[1]シフト記号表（勤務時間帯）'!$C$6:$K$35,9,FALSE))</f>
        <v/>
      </c>
      <c r="AM215" s="423" t="str">
        <f>IF(AM214="","",VLOOKUP(AM214,'[1]シフト記号表（勤務時間帯）'!$C$6:$K$35,9,FALSE))</f>
        <v/>
      </c>
      <c r="AN215" s="421" t="str">
        <f>IF(AN214="","",VLOOKUP(AN214,'[1]シフト記号表（勤務時間帯）'!$C$6:$K$35,9,FALSE))</f>
        <v/>
      </c>
      <c r="AO215" s="422" t="str">
        <f>IF(AO214="","",VLOOKUP(AO214,'[1]シフト記号表（勤務時間帯）'!$C$6:$K$35,9,FALSE))</f>
        <v/>
      </c>
      <c r="AP215" s="422" t="str">
        <f>IF(AP214="","",VLOOKUP(AP214,'[1]シフト記号表（勤務時間帯）'!$C$6:$K$35,9,FALSE))</f>
        <v/>
      </c>
      <c r="AQ215" s="422" t="str">
        <f>IF(AQ214="","",VLOOKUP(AQ214,'[1]シフト記号表（勤務時間帯）'!$C$6:$K$35,9,FALSE))</f>
        <v/>
      </c>
      <c r="AR215" s="422" t="str">
        <f>IF(AR214="","",VLOOKUP(AR214,'[1]シフト記号表（勤務時間帯）'!$C$6:$K$35,9,FALSE))</f>
        <v/>
      </c>
      <c r="AS215" s="422" t="str">
        <f>IF(AS214="","",VLOOKUP(AS214,'[1]シフト記号表（勤務時間帯）'!$C$6:$K$35,9,FALSE))</f>
        <v/>
      </c>
      <c r="AT215" s="423" t="str">
        <f>IF(AT214="","",VLOOKUP(AT214,'[1]シフト記号表（勤務時間帯）'!$C$6:$K$35,9,FALSE))</f>
        <v/>
      </c>
      <c r="AU215" s="421" t="str">
        <f>IF(AU214="","",VLOOKUP(AU214,'[1]シフト記号表（勤務時間帯）'!$C$6:$K$35,9,FALSE))</f>
        <v/>
      </c>
      <c r="AV215" s="422" t="str">
        <f>IF(AV214="","",VLOOKUP(AV214,'[1]シフト記号表（勤務時間帯）'!$C$6:$K$35,9,FALSE))</f>
        <v/>
      </c>
      <c r="AW215" s="422" t="str">
        <f>IF(AW214="","",VLOOKUP(AW214,'[1]シフト記号表（勤務時間帯）'!$C$6:$K$35,9,FALSE))</f>
        <v/>
      </c>
      <c r="AX215" s="688">
        <f>IF($BB$3="４週",SUM(S215:AT215),IF($BB$3="暦月",SUM(S215:AW215),""))</f>
        <v>0</v>
      </c>
      <c r="AY215" s="689"/>
      <c r="AZ215" s="690">
        <f>IF($BB$3="４週",AX215/4,IF($BB$3="暦月",②勤務形態一覧表!AX215/(②勤務形態一覧表!$BB$8/7),""))</f>
        <v>0</v>
      </c>
      <c r="BA215" s="691"/>
      <c r="BB215" s="759"/>
      <c r="BC215" s="720"/>
      <c r="BD215" s="720"/>
      <c r="BE215" s="720"/>
      <c r="BF215" s="721"/>
    </row>
    <row r="216" spans="2:58" ht="20.25" customHeight="1">
      <c r="B216" s="699"/>
      <c r="C216" s="755"/>
      <c r="D216" s="756"/>
      <c r="E216" s="757"/>
      <c r="F216" s="429">
        <f>C214</f>
        <v>0</v>
      </c>
      <c r="G216" s="711"/>
      <c r="H216" s="715"/>
      <c r="I216" s="713"/>
      <c r="J216" s="713"/>
      <c r="K216" s="714"/>
      <c r="L216" s="722"/>
      <c r="M216" s="723"/>
      <c r="N216" s="723"/>
      <c r="O216" s="724"/>
      <c r="P216" s="692" t="s">
        <v>1283</v>
      </c>
      <c r="Q216" s="693"/>
      <c r="R216" s="694"/>
      <c r="S216" s="425" t="str">
        <f>IF(S214="","",VLOOKUP(S214,'[1]シフト記号表（勤務時間帯）'!$C$6:$U$35,19,FALSE))</f>
        <v/>
      </c>
      <c r="T216" s="426" t="str">
        <f>IF(T214="","",VLOOKUP(T214,'[1]シフト記号表（勤務時間帯）'!$C$6:$U$35,19,FALSE))</f>
        <v/>
      </c>
      <c r="U216" s="426" t="str">
        <f>IF(U214="","",VLOOKUP(U214,'[1]シフト記号表（勤務時間帯）'!$C$6:$U$35,19,FALSE))</f>
        <v/>
      </c>
      <c r="V216" s="426" t="str">
        <f>IF(V214="","",VLOOKUP(V214,'[1]シフト記号表（勤務時間帯）'!$C$6:$U$35,19,FALSE))</f>
        <v/>
      </c>
      <c r="W216" s="426" t="str">
        <f>IF(W214="","",VLOOKUP(W214,'[1]シフト記号表（勤務時間帯）'!$C$6:$U$35,19,FALSE))</f>
        <v/>
      </c>
      <c r="X216" s="426" t="str">
        <f>IF(X214="","",VLOOKUP(X214,'[1]シフト記号表（勤務時間帯）'!$C$6:$U$35,19,FALSE))</f>
        <v/>
      </c>
      <c r="Y216" s="427" t="str">
        <f>IF(Y214="","",VLOOKUP(Y214,'[1]シフト記号表（勤務時間帯）'!$C$6:$U$35,19,FALSE))</f>
        <v/>
      </c>
      <c r="Z216" s="425" t="str">
        <f>IF(Z214="","",VLOOKUP(Z214,'[1]シフト記号表（勤務時間帯）'!$C$6:$U$35,19,FALSE))</f>
        <v/>
      </c>
      <c r="AA216" s="426" t="str">
        <f>IF(AA214="","",VLOOKUP(AA214,'[1]シフト記号表（勤務時間帯）'!$C$6:$U$35,19,FALSE))</f>
        <v/>
      </c>
      <c r="AB216" s="426" t="str">
        <f>IF(AB214="","",VLOOKUP(AB214,'[1]シフト記号表（勤務時間帯）'!$C$6:$U$35,19,FALSE))</f>
        <v/>
      </c>
      <c r="AC216" s="426" t="str">
        <f>IF(AC214="","",VLOOKUP(AC214,'[1]シフト記号表（勤務時間帯）'!$C$6:$U$35,19,FALSE))</f>
        <v/>
      </c>
      <c r="AD216" s="426" t="str">
        <f>IF(AD214="","",VLOOKUP(AD214,'[1]シフト記号表（勤務時間帯）'!$C$6:$U$35,19,FALSE))</f>
        <v/>
      </c>
      <c r="AE216" s="426" t="str">
        <f>IF(AE214="","",VLOOKUP(AE214,'[1]シフト記号表（勤務時間帯）'!$C$6:$U$35,19,FALSE))</f>
        <v/>
      </c>
      <c r="AF216" s="427" t="str">
        <f>IF(AF214="","",VLOOKUP(AF214,'[1]シフト記号表（勤務時間帯）'!$C$6:$U$35,19,FALSE))</f>
        <v/>
      </c>
      <c r="AG216" s="425" t="str">
        <f>IF(AG214="","",VLOOKUP(AG214,'[1]シフト記号表（勤務時間帯）'!$C$6:$U$35,19,FALSE))</f>
        <v/>
      </c>
      <c r="AH216" s="426" t="str">
        <f>IF(AH214="","",VLOOKUP(AH214,'[1]シフト記号表（勤務時間帯）'!$C$6:$U$35,19,FALSE))</f>
        <v/>
      </c>
      <c r="AI216" s="426" t="str">
        <f>IF(AI214="","",VLOOKUP(AI214,'[1]シフト記号表（勤務時間帯）'!$C$6:$U$35,19,FALSE))</f>
        <v/>
      </c>
      <c r="AJ216" s="426" t="str">
        <f>IF(AJ214="","",VLOOKUP(AJ214,'[1]シフト記号表（勤務時間帯）'!$C$6:$U$35,19,FALSE))</f>
        <v/>
      </c>
      <c r="AK216" s="426" t="str">
        <f>IF(AK214="","",VLOOKUP(AK214,'[1]シフト記号表（勤務時間帯）'!$C$6:$U$35,19,FALSE))</f>
        <v/>
      </c>
      <c r="AL216" s="426" t="str">
        <f>IF(AL214="","",VLOOKUP(AL214,'[1]シフト記号表（勤務時間帯）'!$C$6:$U$35,19,FALSE))</f>
        <v/>
      </c>
      <c r="AM216" s="427" t="str">
        <f>IF(AM214="","",VLOOKUP(AM214,'[1]シフト記号表（勤務時間帯）'!$C$6:$U$35,19,FALSE))</f>
        <v/>
      </c>
      <c r="AN216" s="425" t="str">
        <f>IF(AN214="","",VLOOKUP(AN214,'[1]シフト記号表（勤務時間帯）'!$C$6:$U$35,19,FALSE))</f>
        <v/>
      </c>
      <c r="AO216" s="426" t="str">
        <f>IF(AO214="","",VLOOKUP(AO214,'[1]シフト記号表（勤務時間帯）'!$C$6:$U$35,19,FALSE))</f>
        <v/>
      </c>
      <c r="AP216" s="426" t="str">
        <f>IF(AP214="","",VLOOKUP(AP214,'[1]シフト記号表（勤務時間帯）'!$C$6:$U$35,19,FALSE))</f>
        <v/>
      </c>
      <c r="AQ216" s="426" t="str">
        <f>IF(AQ214="","",VLOOKUP(AQ214,'[1]シフト記号表（勤務時間帯）'!$C$6:$U$35,19,FALSE))</f>
        <v/>
      </c>
      <c r="AR216" s="426" t="str">
        <f>IF(AR214="","",VLOOKUP(AR214,'[1]シフト記号表（勤務時間帯）'!$C$6:$U$35,19,FALSE))</f>
        <v/>
      </c>
      <c r="AS216" s="426" t="str">
        <f>IF(AS214="","",VLOOKUP(AS214,'[1]シフト記号表（勤務時間帯）'!$C$6:$U$35,19,FALSE))</f>
        <v/>
      </c>
      <c r="AT216" s="427" t="str">
        <f>IF(AT214="","",VLOOKUP(AT214,'[1]シフト記号表（勤務時間帯）'!$C$6:$U$35,19,FALSE))</f>
        <v/>
      </c>
      <c r="AU216" s="425" t="str">
        <f>IF(AU214="","",VLOOKUP(AU214,'[1]シフト記号表（勤務時間帯）'!$C$6:$U$35,19,FALSE))</f>
        <v/>
      </c>
      <c r="AV216" s="426" t="str">
        <f>IF(AV214="","",VLOOKUP(AV214,'[1]シフト記号表（勤務時間帯）'!$C$6:$U$35,19,FALSE))</f>
        <v/>
      </c>
      <c r="AW216" s="426" t="str">
        <f>IF(AW214="","",VLOOKUP(AW214,'[1]シフト記号表（勤務時間帯）'!$C$6:$U$35,19,FALSE))</f>
        <v/>
      </c>
      <c r="AX216" s="695">
        <f>IF($BB$3="４週",SUM(S216:AT216),IF($BB$3="暦月",SUM(S216:AW216),""))</f>
        <v>0</v>
      </c>
      <c r="AY216" s="696"/>
      <c r="AZ216" s="697">
        <f>IF($BB$3="４週",AX216/4,IF($BB$3="暦月",②勤務形態一覧表!AX216/(②勤務形態一覧表!$BB$8/7),""))</f>
        <v>0</v>
      </c>
      <c r="BA216" s="698"/>
      <c r="BB216" s="760"/>
      <c r="BC216" s="723"/>
      <c r="BD216" s="723"/>
      <c r="BE216" s="723"/>
      <c r="BF216" s="724"/>
    </row>
    <row r="217" spans="2:58" ht="20.25" customHeight="1">
      <c r="B217" s="699">
        <f>B214+1</f>
        <v>66</v>
      </c>
      <c r="C217" s="749"/>
      <c r="D217" s="750"/>
      <c r="E217" s="751"/>
      <c r="F217" s="428"/>
      <c r="G217" s="709"/>
      <c r="H217" s="712"/>
      <c r="I217" s="713"/>
      <c r="J217" s="713"/>
      <c r="K217" s="714"/>
      <c r="L217" s="716"/>
      <c r="M217" s="717"/>
      <c r="N217" s="717"/>
      <c r="O217" s="718"/>
      <c r="P217" s="725" t="s">
        <v>1281</v>
      </c>
      <c r="Q217" s="726"/>
      <c r="R217" s="727"/>
      <c r="S217" s="417"/>
      <c r="T217" s="418"/>
      <c r="U217" s="418"/>
      <c r="V217" s="418"/>
      <c r="W217" s="418"/>
      <c r="X217" s="418"/>
      <c r="Y217" s="419"/>
      <c r="Z217" s="417"/>
      <c r="AA217" s="418"/>
      <c r="AB217" s="418"/>
      <c r="AC217" s="418"/>
      <c r="AD217" s="418"/>
      <c r="AE217" s="418"/>
      <c r="AF217" s="419"/>
      <c r="AG217" s="417"/>
      <c r="AH217" s="418"/>
      <c r="AI217" s="418"/>
      <c r="AJ217" s="418"/>
      <c r="AK217" s="418"/>
      <c r="AL217" s="418"/>
      <c r="AM217" s="419"/>
      <c r="AN217" s="417"/>
      <c r="AO217" s="418"/>
      <c r="AP217" s="418"/>
      <c r="AQ217" s="418"/>
      <c r="AR217" s="418"/>
      <c r="AS217" s="418"/>
      <c r="AT217" s="419"/>
      <c r="AU217" s="417"/>
      <c r="AV217" s="418"/>
      <c r="AW217" s="418"/>
      <c r="AX217" s="672"/>
      <c r="AY217" s="673"/>
      <c r="AZ217" s="674"/>
      <c r="BA217" s="675"/>
      <c r="BB217" s="758"/>
      <c r="BC217" s="717"/>
      <c r="BD217" s="717"/>
      <c r="BE217" s="717"/>
      <c r="BF217" s="718"/>
    </row>
    <row r="218" spans="2:58" ht="20.25" customHeight="1">
      <c r="B218" s="699"/>
      <c r="C218" s="752"/>
      <c r="D218" s="753"/>
      <c r="E218" s="754"/>
      <c r="F218" s="420"/>
      <c r="G218" s="710"/>
      <c r="H218" s="715"/>
      <c r="I218" s="713"/>
      <c r="J218" s="713"/>
      <c r="K218" s="714"/>
      <c r="L218" s="719"/>
      <c r="M218" s="720"/>
      <c r="N218" s="720"/>
      <c r="O218" s="721"/>
      <c r="P218" s="685" t="s">
        <v>1282</v>
      </c>
      <c r="Q218" s="686"/>
      <c r="R218" s="687"/>
      <c r="S218" s="421" t="str">
        <f>IF(S217="","",VLOOKUP(S217,'[1]シフト記号表（勤務時間帯）'!$C$6:$K$35,9,FALSE))</f>
        <v/>
      </c>
      <c r="T218" s="422" t="str">
        <f>IF(T217="","",VLOOKUP(T217,'[1]シフト記号表（勤務時間帯）'!$C$6:$K$35,9,FALSE))</f>
        <v/>
      </c>
      <c r="U218" s="422" t="str">
        <f>IF(U217="","",VLOOKUP(U217,'[1]シフト記号表（勤務時間帯）'!$C$6:$K$35,9,FALSE))</f>
        <v/>
      </c>
      <c r="V218" s="422" t="str">
        <f>IF(V217="","",VLOOKUP(V217,'[1]シフト記号表（勤務時間帯）'!$C$6:$K$35,9,FALSE))</f>
        <v/>
      </c>
      <c r="W218" s="422" t="str">
        <f>IF(W217="","",VLOOKUP(W217,'[1]シフト記号表（勤務時間帯）'!$C$6:$K$35,9,FALSE))</f>
        <v/>
      </c>
      <c r="X218" s="422" t="str">
        <f>IF(X217="","",VLOOKUP(X217,'[1]シフト記号表（勤務時間帯）'!$C$6:$K$35,9,FALSE))</f>
        <v/>
      </c>
      <c r="Y218" s="423" t="str">
        <f>IF(Y217="","",VLOOKUP(Y217,'[1]シフト記号表（勤務時間帯）'!$C$6:$K$35,9,FALSE))</f>
        <v/>
      </c>
      <c r="Z218" s="421" t="str">
        <f>IF(Z217="","",VLOOKUP(Z217,'[1]シフト記号表（勤務時間帯）'!$C$6:$K$35,9,FALSE))</f>
        <v/>
      </c>
      <c r="AA218" s="422" t="str">
        <f>IF(AA217="","",VLOOKUP(AA217,'[1]シフト記号表（勤務時間帯）'!$C$6:$K$35,9,FALSE))</f>
        <v/>
      </c>
      <c r="AB218" s="422" t="str">
        <f>IF(AB217="","",VLOOKUP(AB217,'[1]シフト記号表（勤務時間帯）'!$C$6:$K$35,9,FALSE))</f>
        <v/>
      </c>
      <c r="AC218" s="422" t="str">
        <f>IF(AC217="","",VLOOKUP(AC217,'[1]シフト記号表（勤務時間帯）'!$C$6:$K$35,9,FALSE))</f>
        <v/>
      </c>
      <c r="AD218" s="422" t="str">
        <f>IF(AD217="","",VLOOKUP(AD217,'[1]シフト記号表（勤務時間帯）'!$C$6:$K$35,9,FALSE))</f>
        <v/>
      </c>
      <c r="AE218" s="422" t="str">
        <f>IF(AE217="","",VLOOKUP(AE217,'[1]シフト記号表（勤務時間帯）'!$C$6:$K$35,9,FALSE))</f>
        <v/>
      </c>
      <c r="AF218" s="423" t="str">
        <f>IF(AF217="","",VLOOKUP(AF217,'[1]シフト記号表（勤務時間帯）'!$C$6:$K$35,9,FALSE))</f>
        <v/>
      </c>
      <c r="AG218" s="421" t="str">
        <f>IF(AG217="","",VLOOKUP(AG217,'[1]シフト記号表（勤務時間帯）'!$C$6:$K$35,9,FALSE))</f>
        <v/>
      </c>
      <c r="AH218" s="422" t="str">
        <f>IF(AH217="","",VLOOKUP(AH217,'[1]シフト記号表（勤務時間帯）'!$C$6:$K$35,9,FALSE))</f>
        <v/>
      </c>
      <c r="AI218" s="422" t="str">
        <f>IF(AI217="","",VLOOKUP(AI217,'[1]シフト記号表（勤務時間帯）'!$C$6:$K$35,9,FALSE))</f>
        <v/>
      </c>
      <c r="AJ218" s="422" t="str">
        <f>IF(AJ217="","",VLOOKUP(AJ217,'[1]シフト記号表（勤務時間帯）'!$C$6:$K$35,9,FALSE))</f>
        <v/>
      </c>
      <c r="AK218" s="422" t="str">
        <f>IF(AK217="","",VLOOKUP(AK217,'[1]シフト記号表（勤務時間帯）'!$C$6:$K$35,9,FALSE))</f>
        <v/>
      </c>
      <c r="AL218" s="422" t="str">
        <f>IF(AL217="","",VLOOKUP(AL217,'[1]シフト記号表（勤務時間帯）'!$C$6:$K$35,9,FALSE))</f>
        <v/>
      </c>
      <c r="AM218" s="423" t="str">
        <f>IF(AM217="","",VLOOKUP(AM217,'[1]シフト記号表（勤務時間帯）'!$C$6:$K$35,9,FALSE))</f>
        <v/>
      </c>
      <c r="AN218" s="421" t="str">
        <f>IF(AN217="","",VLOOKUP(AN217,'[1]シフト記号表（勤務時間帯）'!$C$6:$K$35,9,FALSE))</f>
        <v/>
      </c>
      <c r="AO218" s="422" t="str">
        <f>IF(AO217="","",VLOOKUP(AO217,'[1]シフト記号表（勤務時間帯）'!$C$6:$K$35,9,FALSE))</f>
        <v/>
      </c>
      <c r="AP218" s="422" t="str">
        <f>IF(AP217="","",VLOOKUP(AP217,'[1]シフト記号表（勤務時間帯）'!$C$6:$K$35,9,FALSE))</f>
        <v/>
      </c>
      <c r="AQ218" s="422" t="str">
        <f>IF(AQ217="","",VLOOKUP(AQ217,'[1]シフト記号表（勤務時間帯）'!$C$6:$K$35,9,FALSE))</f>
        <v/>
      </c>
      <c r="AR218" s="422" t="str">
        <f>IF(AR217="","",VLOOKUP(AR217,'[1]シフト記号表（勤務時間帯）'!$C$6:$K$35,9,FALSE))</f>
        <v/>
      </c>
      <c r="AS218" s="422" t="str">
        <f>IF(AS217="","",VLOOKUP(AS217,'[1]シフト記号表（勤務時間帯）'!$C$6:$K$35,9,FALSE))</f>
        <v/>
      </c>
      <c r="AT218" s="423" t="str">
        <f>IF(AT217="","",VLOOKUP(AT217,'[1]シフト記号表（勤務時間帯）'!$C$6:$K$35,9,FALSE))</f>
        <v/>
      </c>
      <c r="AU218" s="421" t="str">
        <f>IF(AU217="","",VLOOKUP(AU217,'[1]シフト記号表（勤務時間帯）'!$C$6:$K$35,9,FALSE))</f>
        <v/>
      </c>
      <c r="AV218" s="422" t="str">
        <f>IF(AV217="","",VLOOKUP(AV217,'[1]シフト記号表（勤務時間帯）'!$C$6:$K$35,9,FALSE))</f>
        <v/>
      </c>
      <c r="AW218" s="422" t="str">
        <f>IF(AW217="","",VLOOKUP(AW217,'[1]シフト記号表（勤務時間帯）'!$C$6:$K$35,9,FALSE))</f>
        <v/>
      </c>
      <c r="AX218" s="688">
        <f>IF($BB$3="４週",SUM(S218:AT218),IF($BB$3="暦月",SUM(S218:AW218),""))</f>
        <v>0</v>
      </c>
      <c r="AY218" s="689"/>
      <c r="AZ218" s="690">
        <f>IF($BB$3="４週",AX218/4,IF($BB$3="暦月",②勤務形態一覧表!AX218/(②勤務形態一覧表!$BB$8/7),""))</f>
        <v>0</v>
      </c>
      <c r="BA218" s="691"/>
      <c r="BB218" s="759"/>
      <c r="BC218" s="720"/>
      <c r="BD218" s="720"/>
      <c r="BE218" s="720"/>
      <c r="BF218" s="721"/>
    </row>
    <row r="219" spans="2:58" ht="20.25" customHeight="1">
      <c r="B219" s="699"/>
      <c r="C219" s="755"/>
      <c r="D219" s="756"/>
      <c r="E219" s="757"/>
      <c r="F219" s="429">
        <f>C217</f>
        <v>0</v>
      </c>
      <c r="G219" s="711"/>
      <c r="H219" s="715"/>
      <c r="I219" s="713"/>
      <c r="J219" s="713"/>
      <c r="K219" s="714"/>
      <c r="L219" s="722"/>
      <c r="M219" s="723"/>
      <c r="N219" s="723"/>
      <c r="O219" s="724"/>
      <c r="P219" s="692" t="s">
        <v>1283</v>
      </c>
      <c r="Q219" s="693"/>
      <c r="R219" s="694"/>
      <c r="S219" s="425" t="str">
        <f>IF(S217="","",VLOOKUP(S217,'[1]シフト記号表（勤務時間帯）'!$C$6:$U$35,19,FALSE))</f>
        <v/>
      </c>
      <c r="T219" s="426" t="str">
        <f>IF(T217="","",VLOOKUP(T217,'[1]シフト記号表（勤務時間帯）'!$C$6:$U$35,19,FALSE))</f>
        <v/>
      </c>
      <c r="U219" s="426" t="str">
        <f>IF(U217="","",VLOOKUP(U217,'[1]シフト記号表（勤務時間帯）'!$C$6:$U$35,19,FALSE))</f>
        <v/>
      </c>
      <c r="V219" s="426" t="str">
        <f>IF(V217="","",VLOOKUP(V217,'[1]シフト記号表（勤務時間帯）'!$C$6:$U$35,19,FALSE))</f>
        <v/>
      </c>
      <c r="W219" s="426" t="str">
        <f>IF(W217="","",VLOOKUP(W217,'[1]シフト記号表（勤務時間帯）'!$C$6:$U$35,19,FALSE))</f>
        <v/>
      </c>
      <c r="X219" s="426" t="str">
        <f>IF(X217="","",VLOOKUP(X217,'[1]シフト記号表（勤務時間帯）'!$C$6:$U$35,19,FALSE))</f>
        <v/>
      </c>
      <c r="Y219" s="427" t="str">
        <f>IF(Y217="","",VLOOKUP(Y217,'[1]シフト記号表（勤務時間帯）'!$C$6:$U$35,19,FALSE))</f>
        <v/>
      </c>
      <c r="Z219" s="425" t="str">
        <f>IF(Z217="","",VLOOKUP(Z217,'[1]シフト記号表（勤務時間帯）'!$C$6:$U$35,19,FALSE))</f>
        <v/>
      </c>
      <c r="AA219" s="426" t="str">
        <f>IF(AA217="","",VLOOKUP(AA217,'[1]シフト記号表（勤務時間帯）'!$C$6:$U$35,19,FALSE))</f>
        <v/>
      </c>
      <c r="AB219" s="426" t="str">
        <f>IF(AB217="","",VLOOKUP(AB217,'[1]シフト記号表（勤務時間帯）'!$C$6:$U$35,19,FALSE))</f>
        <v/>
      </c>
      <c r="AC219" s="426" t="str">
        <f>IF(AC217="","",VLOOKUP(AC217,'[1]シフト記号表（勤務時間帯）'!$C$6:$U$35,19,FALSE))</f>
        <v/>
      </c>
      <c r="AD219" s="426" t="str">
        <f>IF(AD217="","",VLOOKUP(AD217,'[1]シフト記号表（勤務時間帯）'!$C$6:$U$35,19,FALSE))</f>
        <v/>
      </c>
      <c r="AE219" s="426" t="str">
        <f>IF(AE217="","",VLOOKUP(AE217,'[1]シフト記号表（勤務時間帯）'!$C$6:$U$35,19,FALSE))</f>
        <v/>
      </c>
      <c r="AF219" s="427" t="str">
        <f>IF(AF217="","",VLOOKUP(AF217,'[1]シフト記号表（勤務時間帯）'!$C$6:$U$35,19,FALSE))</f>
        <v/>
      </c>
      <c r="AG219" s="425" t="str">
        <f>IF(AG217="","",VLOOKUP(AG217,'[1]シフト記号表（勤務時間帯）'!$C$6:$U$35,19,FALSE))</f>
        <v/>
      </c>
      <c r="AH219" s="426" t="str">
        <f>IF(AH217="","",VLOOKUP(AH217,'[1]シフト記号表（勤務時間帯）'!$C$6:$U$35,19,FALSE))</f>
        <v/>
      </c>
      <c r="AI219" s="426" t="str">
        <f>IF(AI217="","",VLOOKUP(AI217,'[1]シフト記号表（勤務時間帯）'!$C$6:$U$35,19,FALSE))</f>
        <v/>
      </c>
      <c r="AJ219" s="426" t="str">
        <f>IF(AJ217="","",VLOOKUP(AJ217,'[1]シフト記号表（勤務時間帯）'!$C$6:$U$35,19,FALSE))</f>
        <v/>
      </c>
      <c r="AK219" s="426" t="str">
        <f>IF(AK217="","",VLOOKUP(AK217,'[1]シフト記号表（勤務時間帯）'!$C$6:$U$35,19,FALSE))</f>
        <v/>
      </c>
      <c r="AL219" s="426" t="str">
        <f>IF(AL217="","",VLOOKUP(AL217,'[1]シフト記号表（勤務時間帯）'!$C$6:$U$35,19,FALSE))</f>
        <v/>
      </c>
      <c r="AM219" s="427" t="str">
        <f>IF(AM217="","",VLOOKUP(AM217,'[1]シフト記号表（勤務時間帯）'!$C$6:$U$35,19,FALSE))</f>
        <v/>
      </c>
      <c r="AN219" s="425" t="str">
        <f>IF(AN217="","",VLOOKUP(AN217,'[1]シフト記号表（勤務時間帯）'!$C$6:$U$35,19,FALSE))</f>
        <v/>
      </c>
      <c r="AO219" s="426" t="str">
        <f>IF(AO217="","",VLOOKUP(AO217,'[1]シフト記号表（勤務時間帯）'!$C$6:$U$35,19,FALSE))</f>
        <v/>
      </c>
      <c r="AP219" s="426" t="str">
        <f>IF(AP217="","",VLOOKUP(AP217,'[1]シフト記号表（勤務時間帯）'!$C$6:$U$35,19,FALSE))</f>
        <v/>
      </c>
      <c r="AQ219" s="426" t="str">
        <f>IF(AQ217="","",VLOOKUP(AQ217,'[1]シフト記号表（勤務時間帯）'!$C$6:$U$35,19,FALSE))</f>
        <v/>
      </c>
      <c r="AR219" s="426" t="str">
        <f>IF(AR217="","",VLOOKUP(AR217,'[1]シフト記号表（勤務時間帯）'!$C$6:$U$35,19,FALSE))</f>
        <v/>
      </c>
      <c r="AS219" s="426" t="str">
        <f>IF(AS217="","",VLOOKUP(AS217,'[1]シフト記号表（勤務時間帯）'!$C$6:$U$35,19,FALSE))</f>
        <v/>
      </c>
      <c r="AT219" s="427" t="str">
        <f>IF(AT217="","",VLOOKUP(AT217,'[1]シフト記号表（勤務時間帯）'!$C$6:$U$35,19,FALSE))</f>
        <v/>
      </c>
      <c r="AU219" s="425" t="str">
        <f>IF(AU217="","",VLOOKUP(AU217,'[1]シフト記号表（勤務時間帯）'!$C$6:$U$35,19,FALSE))</f>
        <v/>
      </c>
      <c r="AV219" s="426" t="str">
        <f>IF(AV217="","",VLOOKUP(AV217,'[1]シフト記号表（勤務時間帯）'!$C$6:$U$35,19,FALSE))</f>
        <v/>
      </c>
      <c r="AW219" s="426" t="str">
        <f>IF(AW217="","",VLOOKUP(AW217,'[1]シフト記号表（勤務時間帯）'!$C$6:$U$35,19,FALSE))</f>
        <v/>
      </c>
      <c r="AX219" s="695">
        <f>IF($BB$3="４週",SUM(S219:AT219),IF($BB$3="暦月",SUM(S219:AW219),""))</f>
        <v>0</v>
      </c>
      <c r="AY219" s="696"/>
      <c r="AZ219" s="697">
        <f>IF($BB$3="４週",AX219/4,IF($BB$3="暦月",②勤務形態一覧表!AX219/(②勤務形態一覧表!$BB$8/7),""))</f>
        <v>0</v>
      </c>
      <c r="BA219" s="698"/>
      <c r="BB219" s="760"/>
      <c r="BC219" s="723"/>
      <c r="BD219" s="723"/>
      <c r="BE219" s="723"/>
      <c r="BF219" s="724"/>
    </row>
    <row r="220" spans="2:58" ht="20.25" customHeight="1">
      <c r="B220" s="699">
        <f>B217+1</f>
        <v>67</v>
      </c>
      <c r="C220" s="749"/>
      <c r="D220" s="750"/>
      <c r="E220" s="751"/>
      <c r="F220" s="428"/>
      <c r="G220" s="709"/>
      <c r="H220" s="712"/>
      <c r="I220" s="713"/>
      <c r="J220" s="713"/>
      <c r="K220" s="714"/>
      <c r="L220" s="716"/>
      <c r="M220" s="717"/>
      <c r="N220" s="717"/>
      <c r="O220" s="718"/>
      <c r="P220" s="725" t="s">
        <v>1281</v>
      </c>
      <c r="Q220" s="726"/>
      <c r="R220" s="727"/>
      <c r="S220" s="417"/>
      <c r="T220" s="418"/>
      <c r="U220" s="418"/>
      <c r="V220" s="418"/>
      <c r="W220" s="418"/>
      <c r="X220" s="418"/>
      <c r="Y220" s="419"/>
      <c r="Z220" s="417"/>
      <c r="AA220" s="418"/>
      <c r="AB220" s="418"/>
      <c r="AC220" s="418"/>
      <c r="AD220" s="418"/>
      <c r="AE220" s="418"/>
      <c r="AF220" s="419"/>
      <c r="AG220" s="417"/>
      <c r="AH220" s="418"/>
      <c r="AI220" s="418"/>
      <c r="AJ220" s="418"/>
      <c r="AK220" s="418"/>
      <c r="AL220" s="418"/>
      <c r="AM220" s="419"/>
      <c r="AN220" s="417"/>
      <c r="AO220" s="418"/>
      <c r="AP220" s="418"/>
      <c r="AQ220" s="418"/>
      <c r="AR220" s="418"/>
      <c r="AS220" s="418"/>
      <c r="AT220" s="419"/>
      <c r="AU220" s="417"/>
      <c r="AV220" s="418"/>
      <c r="AW220" s="418"/>
      <c r="AX220" s="672"/>
      <c r="AY220" s="673"/>
      <c r="AZ220" s="674"/>
      <c r="BA220" s="675"/>
      <c r="BB220" s="758"/>
      <c r="BC220" s="717"/>
      <c r="BD220" s="717"/>
      <c r="BE220" s="717"/>
      <c r="BF220" s="718"/>
    </row>
    <row r="221" spans="2:58" ht="20.25" customHeight="1">
      <c r="B221" s="699"/>
      <c r="C221" s="752"/>
      <c r="D221" s="753"/>
      <c r="E221" s="754"/>
      <c r="F221" s="420"/>
      <c r="G221" s="710"/>
      <c r="H221" s="715"/>
      <c r="I221" s="713"/>
      <c r="J221" s="713"/>
      <c r="K221" s="714"/>
      <c r="L221" s="719"/>
      <c r="M221" s="720"/>
      <c r="N221" s="720"/>
      <c r="O221" s="721"/>
      <c r="P221" s="685" t="s">
        <v>1282</v>
      </c>
      <c r="Q221" s="686"/>
      <c r="R221" s="687"/>
      <c r="S221" s="421" t="str">
        <f>IF(S220="","",VLOOKUP(S220,'[1]シフト記号表（勤務時間帯）'!$C$6:$K$35,9,FALSE))</f>
        <v/>
      </c>
      <c r="T221" s="422" t="str">
        <f>IF(T220="","",VLOOKUP(T220,'[1]シフト記号表（勤務時間帯）'!$C$6:$K$35,9,FALSE))</f>
        <v/>
      </c>
      <c r="U221" s="422" t="str">
        <f>IF(U220="","",VLOOKUP(U220,'[1]シフト記号表（勤務時間帯）'!$C$6:$K$35,9,FALSE))</f>
        <v/>
      </c>
      <c r="V221" s="422" t="str">
        <f>IF(V220="","",VLOOKUP(V220,'[1]シフト記号表（勤務時間帯）'!$C$6:$K$35,9,FALSE))</f>
        <v/>
      </c>
      <c r="W221" s="422" t="str">
        <f>IF(W220="","",VLOOKUP(W220,'[1]シフト記号表（勤務時間帯）'!$C$6:$K$35,9,FALSE))</f>
        <v/>
      </c>
      <c r="X221" s="422" t="str">
        <f>IF(X220="","",VLOOKUP(X220,'[1]シフト記号表（勤務時間帯）'!$C$6:$K$35,9,FALSE))</f>
        <v/>
      </c>
      <c r="Y221" s="423" t="str">
        <f>IF(Y220="","",VLOOKUP(Y220,'[1]シフト記号表（勤務時間帯）'!$C$6:$K$35,9,FALSE))</f>
        <v/>
      </c>
      <c r="Z221" s="421" t="str">
        <f>IF(Z220="","",VLOOKUP(Z220,'[1]シフト記号表（勤務時間帯）'!$C$6:$K$35,9,FALSE))</f>
        <v/>
      </c>
      <c r="AA221" s="422" t="str">
        <f>IF(AA220="","",VLOOKUP(AA220,'[1]シフト記号表（勤務時間帯）'!$C$6:$K$35,9,FALSE))</f>
        <v/>
      </c>
      <c r="AB221" s="422" t="str">
        <f>IF(AB220="","",VLOOKUP(AB220,'[1]シフト記号表（勤務時間帯）'!$C$6:$K$35,9,FALSE))</f>
        <v/>
      </c>
      <c r="AC221" s="422" t="str">
        <f>IF(AC220="","",VLOOKUP(AC220,'[1]シフト記号表（勤務時間帯）'!$C$6:$K$35,9,FALSE))</f>
        <v/>
      </c>
      <c r="AD221" s="422" t="str">
        <f>IF(AD220="","",VLOOKUP(AD220,'[1]シフト記号表（勤務時間帯）'!$C$6:$K$35,9,FALSE))</f>
        <v/>
      </c>
      <c r="AE221" s="422" t="str">
        <f>IF(AE220="","",VLOOKUP(AE220,'[1]シフト記号表（勤務時間帯）'!$C$6:$K$35,9,FALSE))</f>
        <v/>
      </c>
      <c r="AF221" s="423" t="str">
        <f>IF(AF220="","",VLOOKUP(AF220,'[1]シフト記号表（勤務時間帯）'!$C$6:$K$35,9,FALSE))</f>
        <v/>
      </c>
      <c r="AG221" s="421" t="str">
        <f>IF(AG220="","",VLOOKUP(AG220,'[1]シフト記号表（勤務時間帯）'!$C$6:$K$35,9,FALSE))</f>
        <v/>
      </c>
      <c r="AH221" s="422" t="str">
        <f>IF(AH220="","",VLOOKUP(AH220,'[1]シフト記号表（勤務時間帯）'!$C$6:$K$35,9,FALSE))</f>
        <v/>
      </c>
      <c r="AI221" s="422" t="str">
        <f>IF(AI220="","",VLOOKUP(AI220,'[1]シフト記号表（勤務時間帯）'!$C$6:$K$35,9,FALSE))</f>
        <v/>
      </c>
      <c r="AJ221" s="422" t="str">
        <f>IF(AJ220="","",VLOOKUP(AJ220,'[1]シフト記号表（勤務時間帯）'!$C$6:$K$35,9,FALSE))</f>
        <v/>
      </c>
      <c r="AK221" s="422" t="str">
        <f>IF(AK220="","",VLOOKUP(AK220,'[1]シフト記号表（勤務時間帯）'!$C$6:$K$35,9,FALSE))</f>
        <v/>
      </c>
      <c r="AL221" s="422" t="str">
        <f>IF(AL220="","",VLOOKUP(AL220,'[1]シフト記号表（勤務時間帯）'!$C$6:$K$35,9,FALSE))</f>
        <v/>
      </c>
      <c r="AM221" s="423" t="str">
        <f>IF(AM220="","",VLOOKUP(AM220,'[1]シフト記号表（勤務時間帯）'!$C$6:$K$35,9,FALSE))</f>
        <v/>
      </c>
      <c r="AN221" s="421" t="str">
        <f>IF(AN220="","",VLOOKUP(AN220,'[1]シフト記号表（勤務時間帯）'!$C$6:$K$35,9,FALSE))</f>
        <v/>
      </c>
      <c r="AO221" s="422" t="str">
        <f>IF(AO220="","",VLOOKUP(AO220,'[1]シフト記号表（勤務時間帯）'!$C$6:$K$35,9,FALSE))</f>
        <v/>
      </c>
      <c r="AP221" s="422" t="str">
        <f>IF(AP220="","",VLOOKUP(AP220,'[1]シフト記号表（勤務時間帯）'!$C$6:$K$35,9,FALSE))</f>
        <v/>
      </c>
      <c r="AQ221" s="422" t="str">
        <f>IF(AQ220="","",VLOOKUP(AQ220,'[1]シフト記号表（勤務時間帯）'!$C$6:$K$35,9,FALSE))</f>
        <v/>
      </c>
      <c r="AR221" s="422" t="str">
        <f>IF(AR220="","",VLOOKUP(AR220,'[1]シフト記号表（勤務時間帯）'!$C$6:$K$35,9,FALSE))</f>
        <v/>
      </c>
      <c r="AS221" s="422" t="str">
        <f>IF(AS220="","",VLOOKUP(AS220,'[1]シフト記号表（勤務時間帯）'!$C$6:$K$35,9,FALSE))</f>
        <v/>
      </c>
      <c r="AT221" s="423" t="str">
        <f>IF(AT220="","",VLOOKUP(AT220,'[1]シフト記号表（勤務時間帯）'!$C$6:$K$35,9,FALSE))</f>
        <v/>
      </c>
      <c r="AU221" s="421" t="str">
        <f>IF(AU220="","",VLOOKUP(AU220,'[1]シフト記号表（勤務時間帯）'!$C$6:$K$35,9,FALSE))</f>
        <v/>
      </c>
      <c r="AV221" s="422" t="str">
        <f>IF(AV220="","",VLOOKUP(AV220,'[1]シフト記号表（勤務時間帯）'!$C$6:$K$35,9,FALSE))</f>
        <v/>
      </c>
      <c r="AW221" s="422" t="str">
        <f>IF(AW220="","",VLOOKUP(AW220,'[1]シフト記号表（勤務時間帯）'!$C$6:$K$35,9,FALSE))</f>
        <v/>
      </c>
      <c r="AX221" s="688">
        <f>IF($BB$3="４週",SUM(S221:AT221),IF($BB$3="暦月",SUM(S221:AW221),""))</f>
        <v>0</v>
      </c>
      <c r="AY221" s="689"/>
      <c r="AZ221" s="690">
        <f>IF($BB$3="４週",AX221/4,IF($BB$3="暦月",②勤務形態一覧表!AX221/(②勤務形態一覧表!$BB$8/7),""))</f>
        <v>0</v>
      </c>
      <c r="BA221" s="691"/>
      <c r="BB221" s="759"/>
      <c r="BC221" s="720"/>
      <c r="BD221" s="720"/>
      <c r="BE221" s="720"/>
      <c r="BF221" s="721"/>
    </row>
    <row r="222" spans="2:58" ht="20.25" customHeight="1">
      <c r="B222" s="699"/>
      <c r="C222" s="755"/>
      <c r="D222" s="756"/>
      <c r="E222" s="757"/>
      <c r="F222" s="429">
        <f>C220</f>
        <v>0</v>
      </c>
      <c r="G222" s="711"/>
      <c r="H222" s="715"/>
      <c r="I222" s="713"/>
      <c r="J222" s="713"/>
      <c r="K222" s="714"/>
      <c r="L222" s="722"/>
      <c r="M222" s="723"/>
      <c r="N222" s="723"/>
      <c r="O222" s="724"/>
      <c r="P222" s="692" t="s">
        <v>1283</v>
      </c>
      <c r="Q222" s="693"/>
      <c r="R222" s="694"/>
      <c r="S222" s="425" t="str">
        <f>IF(S220="","",VLOOKUP(S220,'[1]シフト記号表（勤務時間帯）'!$C$6:$U$35,19,FALSE))</f>
        <v/>
      </c>
      <c r="T222" s="426" t="str">
        <f>IF(T220="","",VLOOKUP(T220,'[1]シフト記号表（勤務時間帯）'!$C$6:$U$35,19,FALSE))</f>
        <v/>
      </c>
      <c r="U222" s="426" t="str">
        <f>IF(U220="","",VLOOKUP(U220,'[1]シフト記号表（勤務時間帯）'!$C$6:$U$35,19,FALSE))</f>
        <v/>
      </c>
      <c r="V222" s="426" t="str">
        <f>IF(V220="","",VLOOKUP(V220,'[1]シフト記号表（勤務時間帯）'!$C$6:$U$35,19,FALSE))</f>
        <v/>
      </c>
      <c r="W222" s="426" t="str">
        <f>IF(W220="","",VLOOKUP(W220,'[1]シフト記号表（勤務時間帯）'!$C$6:$U$35,19,FALSE))</f>
        <v/>
      </c>
      <c r="X222" s="426" t="str">
        <f>IF(X220="","",VLOOKUP(X220,'[1]シフト記号表（勤務時間帯）'!$C$6:$U$35,19,FALSE))</f>
        <v/>
      </c>
      <c r="Y222" s="427" t="str">
        <f>IF(Y220="","",VLOOKUP(Y220,'[1]シフト記号表（勤務時間帯）'!$C$6:$U$35,19,FALSE))</f>
        <v/>
      </c>
      <c r="Z222" s="425" t="str">
        <f>IF(Z220="","",VLOOKUP(Z220,'[1]シフト記号表（勤務時間帯）'!$C$6:$U$35,19,FALSE))</f>
        <v/>
      </c>
      <c r="AA222" s="426" t="str">
        <f>IF(AA220="","",VLOOKUP(AA220,'[1]シフト記号表（勤務時間帯）'!$C$6:$U$35,19,FALSE))</f>
        <v/>
      </c>
      <c r="AB222" s="426" t="str">
        <f>IF(AB220="","",VLOOKUP(AB220,'[1]シフト記号表（勤務時間帯）'!$C$6:$U$35,19,FALSE))</f>
        <v/>
      </c>
      <c r="AC222" s="426" t="str">
        <f>IF(AC220="","",VLOOKUP(AC220,'[1]シフト記号表（勤務時間帯）'!$C$6:$U$35,19,FALSE))</f>
        <v/>
      </c>
      <c r="AD222" s="426" t="str">
        <f>IF(AD220="","",VLOOKUP(AD220,'[1]シフト記号表（勤務時間帯）'!$C$6:$U$35,19,FALSE))</f>
        <v/>
      </c>
      <c r="AE222" s="426" t="str">
        <f>IF(AE220="","",VLOOKUP(AE220,'[1]シフト記号表（勤務時間帯）'!$C$6:$U$35,19,FALSE))</f>
        <v/>
      </c>
      <c r="AF222" s="427" t="str">
        <f>IF(AF220="","",VLOOKUP(AF220,'[1]シフト記号表（勤務時間帯）'!$C$6:$U$35,19,FALSE))</f>
        <v/>
      </c>
      <c r="AG222" s="425" t="str">
        <f>IF(AG220="","",VLOOKUP(AG220,'[1]シフト記号表（勤務時間帯）'!$C$6:$U$35,19,FALSE))</f>
        <v/>
      </c>
      <c r="AH222" s="426" t="str">
        <f>IF(AH220="","",VLOOKUP(AH220,'[1]シフト記号表（勤務時間帯）'!$C$6:$U$35,19,FALSE))</f>
        <v/>
      </c>
      <c r="AI222" s="426" t="str">
        <f>IF(AI220="","",VLOOKUP(AI220,'[1]シフト記号表（勤務時間帯）'!$C$6:$U$35,19,FALSE))</f>
        <v/>
      </c>
      <c r="AJ222" s="426" t="str">
        <f>IF(AJ220="","",VLOOKUP(AJ220,'[1]シフト記号表（勤務時間帯）'!$C$6:$U$35,19,FALSE))</f>
        <v/>
      </c>
      <c r="AK222" s="426" t="str">
        <f>IF(AK220="","",VLOOKUP(AK220,'[1]シフト記号表（勤務時間帯）'!$C$6:$U$35,19,FALSE))</f>
        <v/>
      </c>
      <c r="AL222" s="426" t="str">
        <f>IF(AL220="","",VLOOKUP(AL220,'[1]シフト記号表（勤務時間帯）'!$C$6:$U$35,19,FALSE))</f>
        <v/>
      </c>
      <c r="AM222" s="427" t="str">
        <f>IF(AM220="","",VLOOKUP(AM220,'[1]シフト記号表（勤務時間帯）'!$C$6:$U$35,19,FALSE))</f>
        <v/>
      </c>
      <c r="AN222" s="425" t="str">
        <f>IF(AN220="","",VLOOKUP(AN220,'[1]シフト記号表（勤務時間帯）'!$C$6:$U$35,19,FALSE))</f>
        <v/>
      </c>
      <c r="AO222" s="426" t="str">
        <f>IF(AO220="","",VLOOKUP(AO220,'[1]シフト記号表（勤務時間帯）'!$C$6:$U$35,19,FALSE))</f>
        <v/>
      </c>
      <c r="AP222" s="426" t="str">
        <f>IF(AP220="","",VLOOKUP(AP220,'[1]シフト記号表（勤務時間帯）'!$C$6:$U$35,19,FALSE))</f>
        <v/>
      </c>
      <c r="AQ222" s="426" t="str">
        <f>IF(AQ220="","",VLOOKUP(AQ220,'[1]シフト記号表（勤務時間帯）'!$C$6:$U$35,19,FALSE))</f>
        <v/>
      </c>
      <c r="AR222" s="426" t="str">
        <f>IF(AR220="","",VLOOKUP(AR220,'[1]シフト記号表（勤務時間帯）'!$C$6:$U$35,19,FALSE))</f>
        <v/>
      </c>
      <c r="AS222" s="426" t="str">
        <f>IF(AS220="","",VLOOKUP(AS220,'[1]シフト記号表（勤務時間帯）'!$C$6:$U$35,19,FALSE))</f>
        <v/>
      </c>
      <c r="AT222" s="427" t="str">
        <f>IF(AT220="","",VLOOKUP(AT220,'[1]シフト記号表（勤務時間帯）'!$C$6:$U$35,19,FALSE))</f>
        <v/>
      </c>
      <c r="AU222" s="425" t="str">
        <f>IF(AU220="","",VLOOKUP(AU220,'[1]シフト記号表（勤務時間帯）'!$C$6:$U$35,19,FALSE))</f>
        <v/>
      </c>
      <c r="AV222" s="426" t="str">
        <f>IF(AV220="","",VLOOKUP(AV220,'[1]シフト記号表（勤務時間帯）'!$C$6:$U$35,19,FALSE))</f>
        <v/>
      </c>
      <c r="AW222" s="426" t="str">
        <f>IF(AW220="","",VLOOKUP(AW220,'[1]シフト記号表（勤務時間帯）'!$C$6:$U$35,19,FALSE))</f>
        <v/>
      </c>
      <c r="AX222" s="695">
        <f>IF($BB$3="４週",SUM(S222:AT222),IF($BB$3="暦月",SUM(S222:AW222),""))</f>
        <v>0</v>
      </c>
      <c r="AY222" s="696"/>
      <c r="AZ222" s="697">
        <f>IF($BB$3="４週",AX222/4,IF($BB$3="暦月",②勤務形態一覧表!AX222/(②勤務形態一覧表!$BB$8/7),""))</f>
        <v>0</v>
      </c>
      <c r="BA222" s="698"/>
      <c r="BB222" s="760"/>
      <c r="BC222" s="723"/>
      <c r="BD222" s="723"/>
      <c r="BE222" s="723"/>
      <c r="BF222" s="724"/>
    </row>
    <row r="223" spans="2:58" ht="20.25" customHeight="1">
      <c r="B223" s="699">
        <f>B220+1</f>
        <v>68</v>
      </c>
      <c r="C223" s="749"/>
      <c r="D223" s="750"/>
      <c r="E223" s="751"/>
      <c r="F223" s="428"/>
      <c r="G223" s="709"/>
      <c r="H223" s="712"/>
      <c r="I223" s="713"/>
      <c r="J223" s="713"/>
      <c r="K223" s="714"/>
      <c r="L223" s="716"/>
      <c r="M223" s="717"/>
      <c r="N223" s="717"/>
      <c r="O223" s="718"/>
      <c r="P223" s="725" t="s">
        <v>1281</v>
      </c>
      <c r="Q223" s="726"/>
      <c r="R223" s="727"/>
      <c r="S223" s="417"/>
      <c r="T223" s="418"/>
      <c r="U223" s="418"/>
      <c r="V223" s="418"/>
      <c r="W223" s="418"/>
      <c r="X223" s="418"/>
      <c r="Y223" s="419"/>
      <c r="Z223" s="417"/>
      <c r="AA223" s="418"/>
      <c r="AB223" s="418"/>
      <c r="AC223" s="418"/>
      <c r="AD223" s="418"/>
      <c r="AE223" s="418"/>
      <c r="AF223" s="419"/>
      <c r="AG223" s="417"/>
      <c r="AH223" s="418"/>
      <c r="AI223" s="418"/>
      <c r="AJ223" s="418"/>
      <c r="AK223" s="418"/>
      <c r="AL223" s="418"/>
      <c r="AM223" s="419"/>
      <c r="AN223" s="417"/>
      <c r="AO223" s="418"/>
      <c r="AP223" s="418"/>
      <c r="AQ223" s="418"/>
      <c r="AR223" s="418"/>
      <c r="AS223" s="418"/>
      <c r="AT223" s="419"/>
      <c r="AU223" s="417"/>
      <c r="AV223" s="418"/>
      <c r="AW223" s="418"/>
      <c r="AX223" s="672"/>
      <c r="AY223" s="673"/>
      <c r="AZ223" s="674"/>
      <c r="BA223" s="675"/>
      <c r="BB223" s="758"/>
      <c r="BC223" s="717"/>
      <c r="BD223" s="717"/>
      <c r="BE223" s="717"/>
      <c r="BF223" s="718"/>
    </row>
    <row r="224" spans="2:58" ht="20.25" customHeight="1">
      <c r="B224" s="699"/>
      <c r="C224" s="752"/>
      <c r="D224" s="753"/>
      <c r="E224" s="754"/>
      <c r="F224" s="420"/>
      <c r="G224" s="710"/>
      <c r="H224" s="715"/>
      <c r="I224" s="713"/>
      <c r="J224" s="713"/>
      <c r="K224" s="714"/>
      <c r="L224" s="719"/>
      <c r="M224" s="720"/>
      <c r="N224" s="720"/>
      <c r="O224" s="721"/>
      <c r="P224" s="685" t="s">
        <v>1282</v>
      </c>
      <c r="Q224" s="686"/>
      <c r="R224" s="687"/>
      <c r="S224" s="421" t="str">
        <f>IF(S223="","",VLOOKUP(S223,'[1]シフト記号表（勤務時間帯）'!$C$6:$K$35,9,FALSE))</f>
        <v/>
      </c>
      <c r="T224" s="422" t="str">
        <f>IF(T223="","",VLOOKUP(T223,'[1]シフト記号表（勤務時間帯）'!$C$6:$K$35,9,FALSE))</f>
        <v/>
      </c>
      <c r="U224" s="422" t="str">
        <f>IF(U223="","",VLOOKUP(U223,'[1]シフト記号表（勤務時間帯）'!$C$6:$K$35,9,FALSE))</f>
        <v/>
      </c>
      <c r="V224" s="422" t="str">
        <f>IF(V223="","",VLOOKUP(V223,'[1]シフト記号表（勤務時間帯）'!$C$6:$K$35,9,FALSE))</f>
        <v/>
      </c>
      <c r="W224" s="422" t="str">
        <f>IF(W223="","",VLOOKUP(W223,'[1]シフト記号表（勤務時間帯）'!$C$6:$K$35,9,FALSE))</f>
        <v/>
      </c>
      <c r="X224" s="422" t="str">
        <f>IF(X223="","",VLOOKUP(X223,'[1]シフト記号表（勤務時間帯）'!$C$6:$K$35,9,FALSE))</f>
        <v/>
      </c>
      <c r="Y224" s="423" t="str">
        <f>IF(Y223="","",VLOOKUP(Y223,'[1]シフト記号表（勤務時間帯）'!$C$6:$K$35,9,FALSE))</f>
        <v/>
      </c>
      <c r="Z224" s="421" t="str">
        <f>IF(Z223="","",VLOOKUP(Z223,'[1]シフト記号表（勤務時間帯）'!$C$6:$K$35,9,FALSE))</f>
        <v/>
      </c>
      <c r="AA224" s="422" t="str">
        <f>IF(AA223="","",VLOOKUP(AA223,'[1]シフト記号表（勤務時間帯）'!$C$6:$K$35,9,FALSE))</f>
        <v/>
      </c>
      <c r="AB224" s="422" t="str">
        <f>IF(AB223="","",VLOOKUP(AB223,'[1]シフト記号表（勤務時間帯）'!$C$6:$K$35,9,FALSE))</f>
        <v/>
      </c>
      <c r="AC224" s="422" t="str">
        <f>IF(AC223="","",VLOOKUP(AC223,'[1]シフト記号表（勤務時間帯）'!$C$6:$K$35,9,FALSE))</f>
        <v/>
      </c>
      <c r="AD224" s="422" t="str">
        <f>IF(AD223="","",VLOOKUP(AD223,'[1]シフト記号表（勤務時間帯）'!$C$6:$K$35,9,FALSE))</f>
        <v/>
      </c>
      <c r="AE224" s="422" t="str">
        <f>IF(AE223="","",VLOOKUP(AE223,'[1]シフト記号表（勤務時間帯）'!$C$6:$K$35,9,FALSE))</f>
        <v/>
      </c>
      <c r="AF224" s="423" t="str">
        <f>IF(AF223="","",VLOOKUP(AF223,'[1]シフト記号表（勤務時間帯）'!$C$6:$K$35,9,FALSE))</f>
        <v/>
      </c>
      <c r="AG224" s="421" t="str">
        <f>IF(AG223="","",VLOOKUP(AG223,'[1]シフト記号表（勤務時間帯）'!$C$6:$K$35,9,FALSE))</f>
        <v/>
      </c>
      <c r="AH224" s="422" t="str">
        <f>IF(AH223="","",VLOOKUP(AH223,'[1]シフト記号表（勤務時間帯）'!$C$6:$K$35,9,FALSE))</f>
        <v/>
      </c>
      <c r="AI224" s="422" t="str">
        <f>IF(AI223="","",VLOOKUP(AI223,'[1]シフト記号表（勤務時間帯）'!$C$6:$K$35,9,FALSE))</f>
        <v/>
      </c>
      <c r="AJ224" s="422" t="str">
        <f>IF(AJ223="","",VLOOKUP(AJ223,'[1]シフト記号表（勤務時間帯）'!$C$6:$K$35,9,FALSE))</f>
        <v/>
      </c>
      <c r="AK224" s="422" t="str">
        <f>IF(AK223="","",VLOOKUP(AK223,'[1]シフト記号表（勤務時間帯）'!$C$6:$K$35,9,FALSE))</f>
        <v/>
      </c>
      <c r="AL224" s="422" t="str">
        <f>IF(AL223="","",VLOOKUP(AL223,'[1]シフト記号表（勤務時間帯）'!$C$6:$K$35,9,FALSE))</f>
        <v/>
      </c>
      <c r="AM224" s="423" t="str">
        <f>IF(AM223="","",VLOOKUP(AM223,'[1]シフト記号表（勤務時間帯）'!$C$6:$K$35,9,FALSE))</f>
        <v/>
      </c>
      <c r="AN224" s="421" t="str">
        <f>IF(AN223="","",VLOOKUP(AN223,'[1]シフト記号表（勤務時間帯）'!$C$6:$K$35,9,FALSE))</f>
        <v/>
      </c>
      <c r="AO224" s="422" t="str">
        <f>IF(AO223="","",VLOOKUP(AO223,'[1]シフト記号表（勤務時間帯）'!$C$6:$K$35,9,FALSE))</f>
        <v/>
      </c>
      <c r="AP224" s="422" t="str">
        <f>IF(AP223="","",VLOOKUP(AP223,'[1]シフト記号表（勤務時間帯）'!$C$6:$K$35,9,FALSE))</f>
        <v/>
      </c>
      <c r="AQ224" s="422" t="str">
        <f>IF(AQ223="","",VLOOKUP(AQ223,'[1]シフト記号表（勤務時間帯）'!$C$6:$K$35,9,FALSE))</f>
        <v/>
      </c>
      <c r="AR224" s="422" t="str">
        <f>IF(AR223="","",VLOOKUP(AR223,'[1]シフト記号表（勤務時間帯）'!$C$6:$K$35,9,FALSE))</f>
        <v/>
      </c>
      <c r="AS224" s="422" t="str">
        <f>IF(AS223="","",VLOOKUP(AS223,'[1]シフト記号表（勤務時間帯）'!$C$6:$K$35,9,FALSE))</f>
        <v/>
      </c>
      <c r="AT224" s="423" t="str">
        <f>IF(AT223="","",VLOOKUP(AT223,'[1]シフト記号表（勤務時間帯）'!$C$6:$K$35,9,FALSE))</f>
        <v/>
      </c>
      <c r="AU224" s="421" t="str">
        <f>IF(AU223="","",VLOOKUP(AU223,'[1]シフト記号表（勤務時間帯）'!$C$6:$K$35,9,FALSE))</f>
        <v/>
      </c>
      <c r="AV224" s="422" t="str">
        <f>IF(AV223="","",VLOOKUP(AV223,'[1]シフト記号表（勤務時間帯）'!$C$6:$K$35,9,FALSE))</f>
        <v/>
      </c>
      <c r="AW224" s="422" t="str">
        <f>IF(AW223="","",VLOOKUP(AW223,'[1]シフト記号表（勤務時間帯）'!$C$6:$K$35,9,FALSE))</f>
        <v/>
      </c>
      <c r="AX224" s="688">
        <f>IF($BB$3="４週",SUM(S224:AT224),IF($BB$3="暦月",SUM(S224:AW224),""))</f>
        <v>0</v>
      </c>
      <c r="AY224" s="689"/>
      <c r="AZ224" s="690">
        <f>IF($BB$3="４週",AX224/4,IF($BB$3="暦月",②勤務形態一覧表!AX224/(②勤務形態一覧表!$BB$8/7),""))</f>
        <v>0</v>
      </c>
      <c r="BA224" s="691"/>
      <c r="BB224" s="759"/>
      <c r="BC224" s="720"/>
      <c r="BD224" s="720"/>
      <c r="BE224" s="720"/>
      <c r="BF224" s="721"/>
    </row>
    <row r="225" spans="2:58" ht="20.25" customHeight="1">
      <c r="B225" s="699"/>
      <c r="C225" s="755"/>
      <c r="D225" s="756"/>
      <c r="E225" s="757"/>
      <c r="F225" s="429">
        <f>C223</f>
        <v>0</v>
      </c>
      <c r="G225" s="711"/>
      <c r="H225" s="715"/>
      <c r="I225" s="713"/>
      <c r="J225" s="713"/>
      <c r="K225" s="714"/>
      <c r="L225" s="722"/>
      <c r="M225" s="723"/>
      <c r="N225" s="723"/>
      <c r="O225" s="724"/>
      <c r="P225" s="692" t="s">
        <v>1283</v>
      </c>
      <c r="Q225" s="693"/>
      <c r="R225" s="694"/>
      <c r="S225" s="425" t="str">
        <f>IF(S223="","",VLOOKUP(S223,'[1]シフト記号表（勤務時間帯）'!$C$6:$U$35,19,FALSE))</f>
        <v/>
      </c>
      <c r="T225" s="426" t="str">
        <f>IF(T223="","",VLOOKUP(T223,'[1]シフト記号表（勤務時間帯）'!$C$6:$U$35,19,FALSE))</f>
        <v/>
      </c>
      <c r="U225" s="426" t="str">
        <f>IF(U223="","",VLOOKUP(U223,'[1]シフト記号表（勤務時間帯）'!$C$6:$U$35,19,FALSE))</f>
        <v/>
      </c>
      <c r="V225" s="426" t="str">
        <f>IF(V223="","",VLOOKUP(V223,'[1]シフト記号表（勤務時間帯）'!$C$6:$U$35,19,FALSE))</f>
        <v/>
      </c>
      <c r="W225" s="426" t="str">
        <f>IF(W223="","",VLOOKUP(W223,'[1]シフト記号表（勤務時間帯）'!$C$6:$U$35,19,FALSE))</f>
        <v/>
      </c>
      <c r="X225" s="426" t="str">
        <f>IF(X223="","",VLOOKUP(X223,'[1]シフト記号表（勤務時間帯）'!$C$6:$U$35,19,FALSE))</f>
        <v/>
      </c>
      <c r="Y225" s="427" t="str">
        <f>IF(Y223="","",VLOOKUP(Y223,'[1]シフト記号表（勤務時間帯）'!$C$6:$U$35,19,FALSE))</f>
        <v/>
      </c>
      <c r="Z225" s="425" t="str">
        <f>IF(Z223="","",VLOOKUP(Z223,'[1]シフト記号表（勤務時間帯）'!$C$6:$U$35,19,FALSE))</f>
        <v/>
      </c>
      <c r="AA225" s="426" t="str">
        <f>IF(AA223="","",VLOOKUP(AA223,'[1]シフト記号表（勤務時間帯）'!$C$6:$U$35,19,FALSE))</f>
        <v/>
      </c>
      <c r="AB225" s="426" t="str">
        <f>IF(AB223="","",VLOOKUP(AB223,'[1]シフト記号表（勤務時間帯）'!$C$6:$U$35,19,FALSE))</f>
        <v/>
      </c>
      <c r="AC225" s="426" t="str">
        <f>IF(AC223="","",VLOOKUP(AC223,'[1]シフト記号表（勤務時間帯）'!$C$6:$U$35,19,FALSE))</f>
        <v/>
      </c>
      <c r="AD225" s="426" t="str">
        <f>IF(AD223="","",VLOOKUP(AD223,'[1]シフト記号表（勤務時間帯）'!$C$6:$U$35,19,FALSE))</f>
        <v/>
      </c>
      <c r="AE225" s="426" t="str">
        <f>IF(AE223="","",VLOOKUP(AE223,'[1]シフト記号表（勤務時間帯）'!$C$6:$U$35,19,FALSE))</f>
        <v/>
      </c>
      <c r="AF225" s="427" t="str">
        <f>IF(AF223="","",VLOOKUP(AF223,'[1]シフト記号表（勤務時間帯）'!$C$6:$U$35,19,FALSE))</f>
        <v/>
      </c>
      <c r="AG225" s="425" t="str">
        <f>IF(AG223="","",VLOOKUP(AG223,'[1]シフト記号表（勤務時間帯）'!$C$6:$U$35,19,FALSE))</f>
        <v/>
      </c>
      <c r="AH225" s="426" t="str">
        <f>IF(AH223="","",VLOOKUP(AH223,'[1]シフト記号表（勤務時間帯）'!$C$6:$U$35,19,FALSE))</f>
        <v/>
      </c>
      <c r="AI225" s="426" t="str">
        <f>IF(AI223="","",VLOOKUP(AI223,'[1]シフト記号表（勤務時間帯）'!$C$6:$U$35,19,FALSE))</f>
        <v/>
      </c>
      <c r="AJ225" s="426" t="str">
        <f>IF(AJ223="","",VLOOKUP(AJ223,'[1]シフト記号表（勤務時間帯）'!$C$6:$U$35,19,FALSE))</f>
        <v/>
      </c>
      <c r="AK225" s="426" t="str">
        <f>IF(AK223="","",VLOOKUP(AK223,'[1]シフト記号表（勤務時間帯）'!$C$6:$U$35,19,FALSE))</f>
        <v/>
      </c>
      <c r="AL225" s="426" t="str">
        <f>IF(AL223="","",VLOOKUP(AL223,'[1]シフト記号表（勤務時間帯）'!$C$6:$U$35,19,FALSE))</f>
        <v/>
      </c>
      <c r="AM225" s="427" t="str">
        <f>IF(AM223="","",VLOOKUP(AM223,'[1]シフト記号表（勤務時間帯）'!$C$6:$U$35,19,FALSE))</f>
        <v/>
      </c>
      <c r="AN225" s="425" t="str">
        <f>IF(AN223="","",VLOOKUP(AN223,'[1]シフト記号表（勤務時間帯）'!$C$6:$U$35,19,FALSE))</f>
        <v/>
      </c>
      <c r="AO225" s="426" t="str">
        <f>IF(AO223="","",VLOOKUP(AO223,'[1]シフト記号表（勤務時間帯）'!$C$6:$U$35,19,FALSE))</f>
        <v/>
      </c>
      <c r="AP225" s="426" t="str">
        <f>IF(AP223="","",VLOOKUP(AP223,'[1]シフト記号表（勤務時間帯）'!$C$6:$U$35,19,FALSE))</f>
        <v/>
      </c>
      <c r="AQ225" s="426" t="str">
        <f>IF(AQ223="","",VLOOKUP(AQ223,'[1]シフト記号表（勤務時間帯）'!$C$6:$U$35,19,FALSE))</f>
        <v/>
      </c>
      <c r="AR225" s="426" t="str">
        <f>IF(AR223="","",VLOOKUP(AR223,'[1]シフト記号表（勤務時間帯）'!$C$6:$U$35,19,FALSE))</f>
        <v/>
      </c>
      <c r="AS225" s="426" t="str">
        <f>IF(AS223="","",VLOOKUP(AS223,'[1]シフト記号表（勤務時間帯）'!$C$6:$U$35,19,FALSE))</f>
        <v/>
      </c>
      <c r="AT225" s="427" t="str">
        <f>IF(AT223="","",VLOOKUP(AT223,'[1]シフト記号表（勤務時間帯）'!$C$6:$U$35,19,FALSE))</f>
        <v/>
      </c>
      <c r="AU225" s="425" t="str">
        <f>IF(AU223="","",VLOOKUP(AU223,'[1]シフト記号表（勤務時間帯）'!$C$6:$U$35,19,FALSE))</f>
        <v/>
      </c>
      <c r="AV225" s="426" t="str">
        <f>IF(AV223="","",VLOOKUP(AV223,'[1]シフト記号表（勤務時間帯）'!$C$6:$U$35,19,FALSE))</f>
        <v/>
      </c>
      <c r="AW225" s="426" t="str">
        <f>IF(AW223="","",VLOOKUP(AW223,'[1]シフト記号表（勤務時間帯）'!$C$6:$U$35,19,FALSE))</f>
        <v/>
      </c>
      <c r="AX225" s="695">
        <f>IF($BB$3="４週",SUM(S225:AT225),IF($BB$3="暦月",SUM(S225:AW225),""))</f>
        <v>0</v>
      </c>
      <c r="AY225" s="696"/>
      <c r="AZ225" s="697">
        <f>IF($BB$3="４週",AX225/4,IF($BB$3="暦月",②勤務形態一覧表!AX225/(②勤務形態一覧表!$BB$8/7),""))</f>
        <v>0</v>
      </c>
      <c r="BA225" s="698"/>
      <c r="BB225" s="760"/>
      <c r="BC225" s="723"/>
      <c r="BD225" s="723"/>
      <c r="BE225" s="723"/>
      <c r="BF225" s="724"/>
    </row>
    <row r="226" spans="2:58" ht="20.25" customHeight="1">
      <c r="B226" s="699">
        <f>B223+1</f>
        <v>69</v>
      </c>
      <c r="C226" s="749"/>
      <c r="D226" s="750"/>
      <c r="E226" s="751"/>
      <c r="F226" s="428"/>
      <c r="G226" s="709"/>
      <c r="H226" s="712"/>
      <c r="I226" s="713"/>
      <c r="J226" s="713"/>
      <c r="K226" s="714"/>
      <c r="L226" s="716"/>
      <c r="M226" s="717"/>
      <c r="N226" s="717"/>
      <c r="O226" s="718"/>
      <c r="P226" s="725" t="s">
        <v>1281</v>
      </c>
      <c r="Q226" s="726"/>
      <c r="R226" s="727"/>
      <c r="S226" s="417"/>
      <c r="T226" s="418"/>
      <c r="U226" s="418"/>
      <c r="V226" s="418"/>
      <c r="W226" s="418"/>
      <c r="X226" s="418"/>
      <c r="Y226" s="419"/>
      <c r="Z226" s="417"/>
      <c r="AA226" s="418"/>
      <c r="AB226" s="418"/>
      <c r="AC226" s="418"/>
      <c r="AD226" s="418"/>
      <c r="AE226" s="418"/>
      <c r="AF226" s="419"/>
      <c r="AG226" s="417"/>
      <c r="AH226" s="418"/>
      <c r="AI226" s="418"/>
      <c r="AJ226" s="418"/>
      <c r="AK226" s="418"/>
      <c r="AL226" s="418"/>
      <c r="AM226" s="419"/>
      <c r="AN226" s="417"/>
      <c r="AO226" s="418"/>
      <c r="AP226" s="418"/>
      <c r="AQ226" s="418"/>
      <c r="AR226" s="418"/>
      <c r="AS226" s="418"/>
      <c r="AT226" s="419"/>
      <c r="AU226" s="417"/>
      <c r="AV226" s="418"/>
      <c r="AW226" s="418"/>
      <c r="AX226" s="672"/>
      <c r="AY226" s="673"/>
      <c r="AZ226" s="674"/>
      <c r="BA226" s="675"/>
      <c r="BB226" s="758"/>
      <c r="BC226" s="717"/>
      <c r="BD226" s="717"/>
      <c r="BE226" s="717"/>
      <c r="BF226" s="718"/>
    </row>
    <row r="227" spans="2:58" ht="20.25" customHeight="1">
      <c r="B227" s="699"/>
      <c r="C227" s="752"/>
      <c r="D227" s="753"/>
      <c r="E227" s="754"/>
      <c r="F227" s="420"/>
      <c r="G227" s="710"/>
      <c r="H227" s="715"/>
      <c r="I227" s="713"/>
      <c r="J227" s="713"/>
      <c r="K227" s="714"/>
      <c r="L227" s="719"/>
      <c r="M227" s="720"/>
      <c r="N227" s="720"/>
      <c r="O227" s="721"/>
      <c r="P227" s="685" t="s">
        <v>1282</v>
      </c>
      <c r="Q227" s="686"/>
      <c r="R227" s="687"/>
      <c r="S227" s="421" t="str">
        <f>IF(S226="","",VLOOKUP(S226,'[1]シフト記号表（勤務時間帯）'!$C$6:$K$35,9,FALSE))</f>
        <v/>
      </c>
      <c r="T227" s="422" t="str">
        <f>IF(T226="","",VLOOKUP(T226,'[1]シフト記号表（勤務時間帯）'!$C$6:$K$35,9,FALSE))</f>
        <v/>
      </c>
      <c r="U227" s="422" t="str">
        <f>IF(U226="","",VLOOKUP(U226,'[1]シフト記号表（勤務時間帯）'!$C$6:$K$35,9,FALSE))</f>
        <v/>
      </c>
      <c r="V227" s="422" t="str">
        <f>IF(V226="","",VLOOKUP(V226,'[1]シフト記号表（勤務時間帯）'!$C$6:$K$35,9,FALSE))</f>
        <v/>
      </c>
      <c r="W227" s="422" t="str">
        <f>IF(W226="","",VLOOKUP(W226,'[1]シフト記号表（勤務時間帯）'!$C$6:$K$35,9,FALSE))</f>
        <v/>
      </c>
      <c r="X227" s="422" t="str">
        <f>IF(X226="","",VLOOKUP(X226,'[1]シフト記号表（勤務時間帯）'!$C$6:$K$35,9,FALSE))</f>
        <v/>
      </c>
      <c r="Y227" s="423" t="str">
        <f>IF(Y226="","",VLOOKUP(Y226,'[1]シフト記号表（勤務時間帯）'!$C$6:$K$35,9,FALSE))</f>
        <v/>
      </c>
      <c r="Z227" s="421" t="str">
        <f>IF(Z226="","",VLOOKUP(Z226,'[1]シフト記号表（勤務時間帯）'!$C$6:$K$35,9,FALSE))</f>
        <v/>
      </c>
      <c r="AA227" s="422" t="str">
        <f>IF(AA226="","",VLOOKUP(AA226,'[1]シフト記号表（勤務時間帯）'!$C$6:$K$35,9,FALSE))</f>
        <v/>
      </c>
      <c r="AB227" s="422" t="str">
        <f>IF(AB226="","",VLOOKUP(AB226,'[1]シフト記号表（勤務時間帯）'!$C$6:$K$35,9,FALSE))</f>
        <v/>
      </c>
      <c r="AC227" s="422" t="str">
        <f>IF(AC226="","",VLOOKUP(AC226,'[1]シフト記号表（勤務時間帯）'!$C$6:$K$35,9,FALSE))</f>
        <v/>
      </c>
      <c r="AD227" s="422" t="str">
        <f>IF(AD226="","",VLOOKUP(AD226,'[1]シフト記号表（勤務時間帯）'!$C$6:$K$35,9,FALSE))</f>
        <v/>
      </c>
      <c r="AE227" s="422" t="str">
        <f>IF(AE226="","",VLOOKUP(AE226,'[1]シフト記号表（勤務時間帯）'!$C$6:$K$35,9,FALSE))</f>
        <v/>
      </c>
      <c r="AF227" s="423" t="str">
        <f>IF(AF226="","",VLOOKUP(AF226,'[1]シフト記号表（勤務時間帯）'!$C$6:$K$35,9,FALSE))</f>
        <v/>
      </c>
      <c r="AG227" s="421" t="str">
        <f>IF(AG226="","",VLOOKUP(AG226,'[1]シフト記号表（勤務時間帯）'!$C$6:$K$35,9,FALSE))</f>
        <v/>
      </c>
      <c r="AH227" s="422" t="str">
        <f>IF(AH226="","",VLOOKUP(AH226,'[1]シフト記号表（勤務時間帯）'!$C$6:$K$35,9,FALSE))</f>
        <v/>
      </c>
      <c r="AI227" s="422" t="str">
        <f>IF(AI226="","",VLOOKUP(AI226,'[1]シフト記号表（勤務時間帯）'!$C$6:$K$35,9,FALSE))</f>
        <v/>
      </c>
      <c r="AJ227" s="422" t="str">
        <f>IF(AJ226="","",VLOOKUP(AJ226,'[1]シフト記号表（勤務時間帯）'!$C$6:$K$35,9,FALSE))</f>
        <v/>
      </c>
      <c r="AK227" s="422" t="str">
        <f>IF(AK226="","",VLOOKUP(AK226,'[1]シフト記号表（勤務時間帯）'!$C$6:$K$35,9,FALSE))</f>
        <v/>
      </c>
      <c r="AL227" s="422" t="str">
        <f>IF(AL226="","",VLOOKUP(AL226,'[1]シフト記号表（勤務時間帯）'!$C$6:$K$35,9,FALSE))</f>
        <v/>
      </c>
      <c r="AM227" s="423" t="str">
        <f>IF(AM226="","",VLOOKUP(AM226,'[1]シフト記号表（勤務時間帯）'!$C$6:$K$35,9,FALSE))</f>
        <v/>
      </c>
      <c r="AN227" s="421" t="str">
        <f>IF(AN226="","",VLOOKUP(AN226,'[1]シフト記号表（勤務時間帯）'!$C$6:$K$35,9,FALSE))</f>
        <v/>
      </c>
      <c r="AO227" s="422" t="str">
        <f>IF(AO226="","",VLOOKUP(AO226,'[1]シフト記号表（勤務時間帯）'!$C$6:$K$35,9,FALSE))</f>
        <v/>
      </c>
      <c r="AP227" s="422" t="str">
        <f>IF(AP226="","",VLOOKUP(AP226,'[1]シフト記号表（勤務時間帯）'!$C$6:$K$35,9,FALSE))</f>
        <v/>
      </c>
      <c r="AQ227" s="422" t="str">
        <f>IF(AQ226="","",VLOOKUP(AQ226,'[1]シフト記号表（勤務時間帯）'!$C$6:$K$35,9,FALSE))</f>
        <v/>
      </c>
      <c r="AR227" s="422" t="str">
        <f>IF(AR226="","",VLOOKUP(AR226,'[1]シフト記号表（勤務時間帯）'!$C$6:$K$35,9,FALSE))</f>
        <v/>
      </c>
      <c r="AS227" s="422" t="str">
        <f>IF(AS226="","",VLOOKUP(AS226,'[1]シフト記号表（勤務時間帯）'!$C$6:$K$35,9,FALSE))</f>
        <v/>
      </c>
      <c r="AT227" s="423" t="str">
        <f>IF(AT226="","",VLOOKUP(AT226,'[1]シフト記号表（勤務時間帯）'!$C$6:$K$35,9,FALSE))</f>
        <v/>
      </c>
      <c r="AU227" s="421" t="str">
        <f>IF(AU226="","",VLOOKUP(AU226,'[1]シフト記号表（勤務時間帯）'!$C$6:$K$35,9,FALSE))</f>
        <v/>
      </c>
      <c r="AV227" s="422" t="str">
        <f>IF(AV226="","",VLOOKUP(AV226,'[1]シフト記号表（勤務時間帯）'!$C$6:$K$35,9,FALSE))</f>
        <v/>
      </c>
      <c r="AW227" s="422" t="str">
        <f>IF(AW226="","",VLOOKUP(AW226,'[1]シフト記号表（勤務時間帯）'!$C$6:$K$35,9,FALSE))</f>
        <v/>
      </c>
      <c r="AX227" s="688">
        <f>IF($BB$3="４週",SUM(S227:AT227),IF($BB$3="暦月",SUM(S227:AW227),""))</f>
        <v>0</v>
      </c>
      <c r="AY227" s="689"/>
      <c r="AZ227" s="690">
        <f>IF($BB$3="４週",AX227/4,IF($BB$3="暦月",②勤務形態一覧表!AX227/(②勤務形態一覧表!$BB$8/7),""))</f>
        <v>0</v>
      </c>
      <c r="BA227" s="691"/>
      <c r="BB227" s="759"/>
      <c r="BC227" s="720"/>
      <c r="BD227" s="720"/>
      <c r="BE227" s="720"/>
      <c r="BF227" s="721"/>
    </row>
    <row r="228" spans="2:58" ht="20.25" customHeight="1">
      <c r="B228" s="699"/>
      <c r="C228" s="755"/>
      <c r="D228" s="756"/>
      <c r="E228" s="757"/>
      <c r="F228" s="429">
        <f>C226</f>
        <v>0</v>
      </c>
      <c r="G228" s="711"/>
      <c r="H228" s="715"/>
      <c r="I228" s="713"/>
      <c r="J228" s="713"/>
      <c r="K228" s="714"/>
      <c r="L228" s="722"/>
      <c r="M228" s="723"/>
      <c r="N228" s="723"/>
      <c r="O228" s="724"/>
      <c r="P228" s="692" t="s">
        <v>1283</v>
      </c>
      <c r="Q228" s="693"/>
      <c r="R228" s="694"/>
      <c r="S228" s="425" t="str">
        <f>IF(S226="","",VLOOKUP(S226,'[1]シフト記号表（勤務時間帯）'!$C$6:$U$35,19,FALSE))</f>
        <v/>
      </c>
      <c r="T228" s="426" t="str">
        <f>IF(T226="","",VLOOKUP(T226,'[1]シフト記号表（勤務時間帯）'!$C$6:$U$35,19,FALSE))</f>
        <v/>
      </c>
      <c r="U228" s="426" t="str">
        <f>IF(U226="","",VLOOKUP(U226,'[1]シフト記号表（勤務時間帯）'!$C$6:$U$35,19,FALSE))</f>
        <v/>
      </c>
      <c r="V228" s="426" t="str">
        <f>IF(V226="","",VLOOKUP(V226,'[1]シフト記号表（勤務時間帯）'!$C$6:$U$35,19,FALSE))</f>
        <v/>
      </c>
      <c r="W228" s="426" t="str">
        <f>IF(W226="","",VLOOKUP(W226,'[1]シフト記号表（勤務時間帯）'!$C$6:$U$35,19,FALSE))</f>
        <v/>
      </c>
      <c r="X228" s="426" t="str">
        <f>IF(X226="","",VLOOKUP(X226,'[1]シフト記号表（勤務時間帯）'!$C$6:$U$35,19,FALSE))</f>
        <v/>
      </c>
      <c r="Y228" s="427" t="str">
        <f>IF(Y226="","",VLOOKUP(Y226,'[1]シフト記号表（勤務時間帯）'!$C$6:$U$35,19,FALSE))</f>
        <v/>
      </c>
      <c r="Z228" s="425" t="str">
        <f>IF(Z226="","",VLOOKUP(Z226,'[1]シフト記号表（勤務時間帯）'!$C$6:$U$35,19,FALSE))</f>
        <v/>
      </c>
      <c r="AA228" s="426" t="str">
        <f>IF(AA226="","",VLOOKUP(AA226,'[1]シフト記号表（勤務時間帯）'!$C$6:$U$35,19,FALSE))</f>
        <v/>
      </c>
      <c r="AB228" s="426" t="str">
        <f>IF(AB226="","",VLOOKUP(AB226,'[1]シフト記号表（勤務時間帯）'!$C$6:$U$35,19,FALSE))</f>
        <v/>
      </c>
      <c r="AC228" s="426" t="str">
        <f>IF(AC226="","",VLOOKUP(AC226,'[1]シフト記号表（勤務時間帯）'!$C$6:$U$35,19,FALSE))</f>
        <v/>
      </c>
      <c r="AD228" s="426" t="str">
        <f>IF(AD226="","",VLOOKUP(AD226,'[1]シフト記号表（勤務時間帯）'!$C$6:$U$35,19,FALSE))</f>
        <v/>
      </c>
      <c r="AE228" s="426" t="str">
        <f>IF(AE226="","",VLOOKUP(AE226,'[1]シフト記号表（勤務時間帯）'!$C$6:$U$35,19,FALSE))</f>
        <v/>
      </c>
      <c r="AF228" s="427" t="str">
        <f>IF(AF226="","",VLOOKUP(AF226,'[1]シフト記号表（勤務時間帯）'!$C$6:$U$35,19,FALSE))</f>
        <v/>
      </c>
      <c r="AG228" s="425" t="str">
        <f>IF(AG226="","",VLOOKUP(AG226,'[1]シフト記号表（勤務時間帯）'!$C$6:$U$35,19,FALSE))</f>
        <v/>
      </c>
      <c r="AH228" s="426" t="str">
        <f>IF(AH226="","",VLOOKUP(AH226,'[1]シフト記号表（勤務時間帯）'!$C$6:$U$35,19,FALSE))</f>
        <v/>
      </c>
      <c r="AI228" s="426" t="str">
        <f>IF(AI226="","",VLOOKUP(AI226,'[1]シフト記号表（勤務時間帯）'!$C$6:$U$35,19,FALSE))</f>
        <v/>
      </c>
      <c r="AJ228" s="426" t="str">
        <f>IF(AJ226="","",VLOOKUP(AJ226,'[1]シフト記号表（勤務時間帯）'!$C$6:$U$35,19,FALSE))</f>
        <v/>
      </c>
      <c r="AK228" s="426" t="str">
        <f>IF(AK226="","",VLOOKUP(AK226,'[1]シフト記号表（勤務時間帯）'!$C$6:$U$35,19,FALSE))</f>
        <v/>
      </c>
      <c r="AL228" s="426" t="str">
        <f>IF(AL226="","",VLOOKUP(AL226,'[1]シフト記号表（勤務時間帯）'!$C$6:$U$35,19,FALSE))</f>
        <v/>
      </c>
      <c r="AM228" s="427" t="str">
        <f>IF(AM226="","",VLOOKUP(AM226,'[1]シフト記号表（勤務時間帯）'!$C$6:$U$35,19,FALSE))</f>
        <v/>
      </c>
      <c r="AN228" s="425" t="str">
        <f>IF(AN226="","",VLOOKUP(AN226,'[1]シフト記号表（勤務時間帯）'!$C$6:$U$35,19,FALSE))</f>
        <v/>
      </c>
      <c r="AO228" s="426" t="str">
        <f>IF(AO226="","",VLOOKUP(AO226,'[1]シフト記号表（勤務時間帯）'!$C$6:$U$35,19,FALSE))</f>
        <v/>
      </c>
      <c r="AP228" s="426" t="str">
        <f>IF(AP226="","",VLOOKUP(AP226,'[1]シフト記号表（勤務時間帯）'!$C$6:$U$35,19,FALSE))</f>
        <v/>
      </c>
      <c r="AQ228" s="426" t="str">
        <f>IF(AQ226="","",VLOOKUP(AQ226,'[1]シフト記号表（勤務時間帯）'!$C$6:$U$35,19,FALSE))</f>
        <v/>
      </c>
      <c r="AR228" s="426" t="str">
        <f>IF(AR226="","",VLOOKUP(AR226,'[1]シフト記号表（勤務時間帯）'!$C$6:$U$35,19,FALSE))</f>
        <v/>
      </c>
      <c r="AS228" s="426" t="str">
        <f>IF(AS226="","",VLOOKUP(AS226,'[1]シフト記号表（勤務時間帯）'!$C$6:$U$35,19,FALSE))</f>
        <v/>
      </c>
      <c r="AT228" s="427" t="str">
        <f>IF(AT226="","",VLOOKUP(AT226,'[1]シフト記号表（勤務時間帯）'!$C$6:$U$35,19,FALSE))</f>
        <v/>
      </c>
      <c r="AU228" s="425" t="str">
        <f>IF(AU226="","",VLOOKUP(AU226,'[1]シフト記号表（勤務時間帯）'!$C$6:$U$35,19,FALSE))</f>
        <v/>
      </c>
      <c r="AV228" s="426" t="str">
        <f>IF(AV226="","",VLOOKUP(AV226,'[1]シフト記号表（勤務時間帯）'!$C$6:$U$35,19,FALSE))</f>
        <v/>
      </c>
      <c r="AW228" s="426" t="str">
        <f>IF(AW226="","",VLOOKUP(AW226,'[1]シフト記号表（勤務時間帯）'!$C$6:$U$35,19,FALSE))</f>
        <v/>
      </c>
      <c r="AX228" s="695">
        <f>IF($BB$3="４週",SUM(S228:AT228),IF($BB$3="暦月",SUM(S228:AW228),""))</f>
        <v>0</v>
      </c>
      <c r="AY228" s="696"/>
      <c r="AZ228" s="697">
        <f>IF($BB$3="４週",AX228/4,IF($BB$3="暦月",②勤務形態一覧表!AX228/(②勤務形態一覧表!$BB$8/7),""))</f>
        <v>0</v>
      </c>
      <c r="BA228" s="698"/>
      <c r="BB228" s="760"/>
      <c r="BC228" s="723"/>
      <c r="BD228" s="723"/>
      <c r="BE228" s="723"/>
      <c r="BF228" s="724"/>
    </row>
    <row r="229" spans="2:58" ht="20.25" customHeight="1">
      <c r="B229" s="699">
        <f>B226+1</f>
        <v>70</v>
      </c>
      <c r="C229" s="749"/>
      <c r="D229" s="750"/>
      <c r="E229" s="751"/>
      <c r="F229" s="428"/>
      <c r="G229" s="709"/>
      <c r="H229" s="712"/>
      <c r="I229" s="713"/>
      <c r="J229" s="713"/>
      <c r="K229" s="714"/>
      <c r="L229" s="716"/>
      <c r="M229" s="717"/>
      <c r="N229" s="717"/>
      <c r="O229" s="718"/>
      <c r="P229" s="725" t="s">
        <v>1281</v>
      </c>
      <c r="Q229" s="726"/>
      <c r="R229" s="727"/>
      <c r="S229" s="417"/>
      <c r="T229" s="418"/>
      <c r="U229" s="418"/>
      <c r="V229" s="418"/>
      <c r="W229" s="418"/>
      <c r="X229" s="418"/>
      <c r="Y229" s="419"/>
      <c r="Z229" s="417"/>
      <c r="AA229" s="418"/>
      <c r="AB229" s="418"/>
      <c r="AC229" s="418"/>
      <c r="AD229" s="418"/>
      <c r="AE229" s="418"/>
      <c r="AF229" s="419"/>
      <c r="AG229" s="417"/>
      <c r="AH229" s="418"/>
      <c r="AI229" s="418"/>
      <c r="AJ229" s="418"/>
      <c r="AK229" s="418"/>
      <c r="AL229" s="418"/>
      <c r="AM229" s="419"/>
      <c r="AN229" s="417"/>
      <c r="AO229" s="418"/>
      <c r="AP229" s="418"/>
      <c r="AQ229" s="418"/>
      <c r="AR229" s="418"/>
      <c r="AS229" s="418"/>
      <c r="AT229" s="419"/>
      <c r="AU229" s="417"/>
      <c r="AV229" s="418"/>
      <c r="AW229" s="418"/>
      <c r="AX229" s="672"/>
      <c r="AY229" s="673"/>
      <c r="AZ229" s="674"/>
      <c r="BA229" s="675"/>
      <c r="BB229" s="758"/>
      <c r="BC229" s="717"/>
      <c r="BD229" s="717"/>
      <c r="BE229" s="717"/>
      <c r="BF229" s="718"/>
    </row>
    <row r="230" spans="2:58" ht="20.25" customHeight="1">
      <c r="B230" s="699"/>
      <c r="C230" s="752"/>
      <c r="D230" s="753"/>
      <c r="E230" s="754"/>
      <c r="F230" s="420"/>
      <c r="G230" s="710"/>
      <c r="H230" s="715"/>
      <c r="I230" s="713"/>
      <c r="J230" s="713"/>
      <c r="K230" s="714"/>
      <c r="L230" s="719"/>
      <c r="M230" s="720"/>
      <c r="N230" s="720"/>
      <c r="O230" s="721"/>
      <c r="P230" s="685" t="s">
        <v>1282</v>
      </c>
      <c r="Q230" s="686"/>
      <c r="R230" s="687"/>
      <c r="S230" s="421" t="str">
        <f>IF(S229="","",VLOOKUP(S229,'[1]シフト記号表（勤務時間帯）'!$C$6:$K$35,9,FALSE))</f>
        <v/>
      </c>
      <c r="T230" s="422" t="str">
        <f>IF(T229="","",VLOOKUP(T229,'[1]シフト記号表（勤務時間帯）'!$C$6:$K$35,9,FALSE))</f>
        <v/>
      </c>
      <c r="U230" s="422" t="str">
        <f>IF(U229="","",VLOOKUP(U229,'[1]シフト記号表（勤務時間帯）'!$C$6:$K$35,9,FALSE))</f>
        <v/>
      </c>
      <c r="V230" s="422" t="str">
        <f>IF(V229="","",VLOOKUP(V229,'[1]シフト記号表（勤務時間帯）'!$C$6:$K$35,9,FALSE))</f>
        <v/>
      </c>
      <c r="W230" s="422" t="str">
        <f>IF(W229="","",VLOOKUP(W229,'[1]シフト記号表（勤務時間帯）'!$C$6:$K$35,9,FALSE))</f>
        <v/>
      </c>
      <c r="X230" s="422" t="str">
        <f>IF(X229="","",VLOOKUP(X229,'[1]シフト記号表（勤務時間帯）'!$C$6:$K$35,9,FALSE))</f>
        <v/>
      </c>
      <c r="Y230" s="423" t="str">
        <f>IF(Y229="","",VLOOKUP(Y229,'[1]シフト記号表（勤務時間帯）'!$C$6:$K$35,9,FALSE))</f>
        <v/>
      </c>
      <c r="Z230" s="421" t="str">
        <f>IF(Z229="","",VLOOKUP(Z229,'[1]シフト記号表（勤務時間帯）'!$C$6:$K$35,9,FALSE))</f>
        <v/>
      </c>
      <c r="AA230" s="422" t="str">
        <f>IF(AA229="","",VLOOKUP(AA229,'[1]シフト記号表（勤務時間帯）'!$C$6:$K$35,9,FALSE))</f>
        <v/>
      </c>
      <c r="AB230" s="422" t="str">
        <f>IF(AB229="","",VLOOKUP(AB229,'[1]シフト記号表（勤務時間帯）'!$C$6:$K$35,9,FALSE))</f>
        <v/>
      </c>
      <c r="AC230" s="422" t="str">
        <f>IF(AC229="","",VLOOKUP(AC229,'[1]シフト記号表（勤務時間帯）'!$C$6:$K$35,9,FALSE))</f>
        <v/>
      </c>
      <c r="AD230" s="422" t="str">
        <f>IF(AD229="","",VLOOKUP(AD229,'[1]シフト記号表（勤務時間帯）'!$C$6:$K$35,9,FALSE))</f>
        <v/>
      </c>
      <c r="AE230" s="422" t="str">
        <f>IF(AE229="","",VLOOKUP(AE229,'[1]シフト記号表（勤務時間帯）'!$C$6:$K$35,9,FALSE))</f>
        <v/>
      </c>
      <c r="AF230" s="423" t="str">
        <f>IF(AF229="","",VLOOKUP(AF229,'[1]シフト記号表（勤務時間帯）'!$C$6:$K$35,9,FALSE))</f>
        <v/>
      </c>
      <c r="AG230" s="421" t="str">
        <f>IF(AG229="","",VLOOKUP(AG229,'[1]シフト記号表（勤務時間帯）'!$C$6:$K$35,9,FALSE))</f>
        <v/>
      </c>
      <c r="AH230" s="422" t="str">
        <f>IF(AH229="","",VLOOKUP(AH229,'[1]シフト記号表（勤務時間帯）'!$C$6:$K$35,9,FALSE))</f>
        <v/>
      </c>
      <c r="AI230" s="422" t="str">
        <f>IF(AI229="","",VLOOKUP(AI229,'[1]シフト記号表（勤務時間帯）'!$C$6:$K$35,9,FALSE))</f>
        <v/>
      </c>
      <c r="AJ230" s="422" t="str">
        <f>IF(AJ229="","",VLOOKUP(AJ229,'[1]シフト記号表（勤務時間帯）'!$C$6:$K$35,9,FALSE))</f>
        <v/>
      </c>
      <c r="AK230" s="422" t="str">
        <f>IF(AK229="","",VLOOKUP(AK229,'[1]シフト記号表（勤務時間帯）'!$C$6:$K$35,9,FALSE))</f>
        <v/>
      </c>
      <c r="AL230" s="422" t="str">
        <f>IF(AL229="","",VLOOKUP(AL229,'[1]シフト記号表（勤務時間帯）'!$C$6:$K$35,9,FALSE))</f>
        <v/>
      </c>
      <c r="AM230" s="423" t="str">
        <f>IF(AM229="","",VLOOKUP(AM229,'[1]シフト記号表（勤務時間帯）'!$C$6:$K$35,9,FALSE))</f>
        <v/>
      </c>
      <c r="AN230" s="421" t="str">
        <f>IF(AN229="","",VLOOKUP(AN229,'[1]シフト記号表（勤務時間帯）'!$C$6:$K$35,9,FALSE))</f>
        <v/>
      </c>
      <c r="AO230" s="422" t="str">
        <f>IF(AO229="","",VLOOKUP(AO229,'[1]シフト記号表（勤務時間帯）'!$C$6:$K$35,9,FALSE))</f>
        <v/>
      </c>
      <c r="AP230" s="422" t="str">
        <f>IF(AP229="","",VLOOKUP(AP229,'[1]シフト記号表（勤務時間帯）'!$C$6:$K$35,9,FALSE))</f>
        <v/>
      </c>
      <c r="AQ230" s="422" t="str">
        <f>IF(AQ229="","",VLOOKUP(AQ229,'[1]シフト記号表（勤務時間帯）'!$C$6:$K$35,9,FALSE))</f>
        <v/>
      </c>
      <c r="AR230" s="422" t="str">
        <f>IF(AR229="","",VLOOKUP(AR229,'[1]シフト記号表（勤務時間帯）'!$C$6:$K$35,9,FALSE))</f>
        <v/>
      </c>
      <c r="AS230" s="422" t="str">
        <f>IF(AS229="","",VLOOKUP(AS229,'[1]シフト記号表（勤務時間帯）'!$C$6:$K$35,9,FALSE))</f>
        <v/>
      </c>
      <c r="AT230" s="423" t="str">
        <f>IF(AT229="","",VLOOKUP(AT229,'[1]シフト記号表（勤務時間帯）'!$C$6:$K$35,9,FALSE))</f>
        <v/>
      </c>
      <c r="AU230" s="421" t="str">
        <f>IF(AU229="","",VLOOKUP(AU229,'[1]シフト記号表（勤務時間帯）'!$C$6:$K$35,9,FALSE))</f>
        <v/>
      </c>
      <c r="AV230" s="422" t="str">
        <f>IF(AV229="","",VLOOKUP(AV229,'[1]シフト記号表（勤務時間帯）'!$C$6:$K$35,9,FALSE))</f>
        <v/>
      </c>
      <c r="AW230" s="422" t="str">
        <f>IF(AW229="","",VLOOKUP(AW229,'[1]シフト記号表（勤務時間帯）'!$C$6:$K$35,9,FALSE))</f>
        <v/>
      </c>
      <c r="AX230" s="688">
        <f>IF($BB$3="４週",SUM(S230:AT230),IF($BB$3="暦月",SUM(S230:AW230),""))</f>
        <v>0</v>
      </c>
      <c r="AY230" s="689"/>
      <c r="AZ230" s="690">
        <f>IF($BB$3="４週",AX230/4,IF($BB$3="暦月",②勤務形態一覧表!AX230/(②勤務形態一覧表!$BB$8/7),""))</f>
        <v>0</v>
      </c>
      <c r="BA230" s="691"/>
      <c r="BB230" s="759"/>
      <c r="BC230" s="720"/>
      <c r="BD230" s="720"/>
      <c r="BE230" s="720"/>
      <c r="BF230" s="721"/>
    </row>
    <row r="231" spans="2:58" ht="20.25" customHeight="1">
      <c r="B231" s="699"/>
      <c r="C231" s="755"/>
      <c r="D231" s="756"/>
      <c r="E231" s="757"/>
      <c r="F231" s="429">
        <f>C229</f>
        <v>0</v>
      </c>
      <c r="G231" s="711"/>
      <c r="H231" s="715"/>
      <c r="I231" s="713"/>
      <c r="J231" s="713"/>
      <c r="K231" s="714"/>
      <c r="L231" s="722"/>
      <c r="M231" s="723"/>
      <c r="N231" s="723"/>
      <c r="O231" s="724"/>
      <c r="P231" s="692" t="s">
        <v>1283</v>
      </c>
      <c r="Q231" s="693"/>
      <c r="R231" s="694"/>
      <c r="S231" s="425" t="str">
        <f>IF(S229="","",VLOOKUP(S229,'[1]シフト記号表（勤務時間帯）'!$C$6:$U$35,19,FALSE))</f>
        <v/>
      </c>
      <c r="T231" s="426" t="str">
        <f>IF(T229="","",VLOOKUP(T229,'[1]シフト記号表（勤務時間帯）'!$C$6:$U$35,19,FALSE))</f>
        <v/>
      </c>
      <c r="U231" s="426" t="str">
        <f>IF(U229="","",VLOOKUP(U229,'[1]シフト記号表（勤務時間帯）'!$C$6:$U$35,19,FALSE))</f>
        <v/>
      </c>
      <c r="V231" s="426" t="str">
        <f>IF(V229="","",VLOOKUP(V229,'[1]シフト記号表（勤務時間帯）'!$C$6:$U$35,19,FALSE))</f>
        <v/>
      </c>
      <c r="W231" s="426" t="str">
        <f>IF(W229="","",VLOOKUP(W229,'[1]シフト記号表（勤務時間帯）'!$C$6:$U$35,19,FALSE))</f>
        <v/>
      </c>
      <c r="X231" s="426" t="str">
        <f>IF(X229="","",VLOOKUP(X229,'[1]シフト記号表（勤務時間帯）'!$C$6:$U$35,19,FALSE))</f>
        <v/>
      </c>
      <c r="Y231" s="427" t="str">
        <f>IF(Y229="","",VLOOKUP(Y229,'[1]シフト記号表（勤務時間帯）'!$C$6:$U$35,19,FALSE))</f>
        <v/>
      </c>
      <c r="Z231" s="425" t="str">
        <f>IF(Z229="","",VLOOKUP(Z229,'[1]シフト記号表（勤務時間帯）'!$C$6:$U$35,19,FALSE))</f>
        <v/>
      </c>
      <c r="AA231" s="426" t="str">
        <f>IF(AA229="","",VLOOKUP(AA229,'[1]シフト記号表（勤務時間帯）'!$C$6:$U$35,19,FALSE))</f>
        <v/>
      </c>
      <c r="AB231" s="426" t="str">
        <f>IF(AB229="","",VLOOKUP(AB229,'[1]シフト記号表（勤務時間帯）'!$C$6:$U$35,19,FALSE))</f>
        <v/>
      </c>
      <c r="AC231" s="426" t="str">
        <f>IF(AC229="","",VLOOKUP(AC229,'[1]シフト記号表（勤務時間帯）'!$C$6:$U$35,19,FALSE))</f>
        <v/>
      </c>
      <c r="AD231" s="426" t="str">
        <f>IF(AD229="","",VLOOKUP(AD229,'[1]シフト記号表（勤務時間帯）'!$C$6:$U$35,19,FALSE))</f>
        <v/>
      </c>
      <c r="AE231" s="426" t="str">
        <f>IF(AE229="","",VLOOKUP(AE229,'[1]シフト記号表（勤務時間帯）'!$C$6:$U$35,19,FALSE))</f>
        <v/>
      </c>
      <c r="AF231" s="427" t="str">
        <f>IF(AF229="","",VLOOKUP(AF229,'[1]シフト記号表（勤務時間帯）'!$C$6:$U$35,19,FALSE))</f>
        <v/>
      </c>
      <c r="AG231" s="425" t="str">
        <f>IF(AG229="","",VLOOKUP(AG229,'[1]シフト記号表（勤務時間帯）'!$C$6:$U$35,19,FALSE))</f>
        <v/>
      </c>
      <c r="AH231" s="426" t="str">
        <f>IF(AH229="","",VLOOKUP(AH229,'[1]シフト記号表（勤務時間帯）'!$C$6:$U$35,19,FALSE))</f>
        <v/>
      </c>
      <c r="AI231" s="426" t="str">
        <f>IF(AI229="","",VLOOKUP(AI229,'[1]シフト記号表（勤務時間帯）'!$C$6:$U$35,19,FALSE))</f>
        <v/>
      </c>
      <c r="AJ231" s="426" t="str">
        <f>IF(AJ229="","",VLOOKUP(AJ229,'[1]シフト記号表（勤務時間帯）'!$C$6:$U$35,19,FALSE))</f>
        <v/>
      </c>
      <c r="AK231" s="426" t="str">
        <f>IF(AK229="","",VLOOKUP(AK229,'[1]シフト記号表（勤務時間帯）'!$C$6:$U$35,19,FALSE))</f>
        <v/>
      </c>
      <c r="AL231" s="426" t="str">
        <f>IF(AL229="","",VLOOKUP(AL229,'[1]シフト記号表（勤務時間帯）'!$C$6:$U$35,19,FALSE))</f>
        <v/>
      </c>
      <c r="AM231" s="427" t="str">
        <f>IF(AM229="","",VLOOKUP(AM229,'[1]シフト記号表（勤務時間帯）'!$C$6:$U$35,19,FALSE))</f>
        <v/>
      </c>
      <c r="AN231" s="425" t="str">
        <f>IF(AN229="","",VLOOKUP(AN229,'[1]シフト記号表（勤務時間帯）'!$C$6:$U$35,19,FALSE))</f>
        <v/>
      </c>
      <c r="AO231" s="426" t="str">
        <f>IF(AO229="","",VLOOKUP(AO229,'[1]シフト記号表（勤務時間帯）'!$C$6:$U$35,19,FALSE))</f>
        <v/>
      </c>
      <c r="AP231" s="426" t="str">
        <f>IF(AP229="","",VLOOKUP(AP229,'[1]シフト記号表（勤務時間帯）'!$C$6:$U$35,19,FALSE))</f>
        <v/>
      </c>
      <c r="AQ231" s="426" t="str">
        <f>IF(AQ229="","",VLOOKUP(AQ229,'[1]シフト記号表（勤務時間帯）'!$C$6:$U$35,19,FALSE))</f>
        <v/>
      </c>
      <c r="AR231" s="426" t="str">
        <f>IF(AR229="","",VLOOKUP(AR229,'[1]シフト記号表（勤務時間帯）'!$C$6:$U$35,19,FALSE))</f>
        <v/>
      </c>
      <c r="AS231" s="426" t="str">
        <f>IF(AS229="","",VLOOKUP(AS229,'[1]シフト記号表（勤務時間帯）'!$C$6:$U$35,19,FALSE))</f>
        <v/>
      </c>
      <c r="AT231" s="427" t="str">
        <f>IF(AT229="","",VLOOKUP(AT229,'[1]シフト記号表（勤務時間帯）'!$C$6:$U$35,19,FALSE))</f>
        <v/>
      </c>
      <c r="AU231" s="425" t="str">
        <f>IF(AU229="","",VLOOKUP(AU229,'[1]シフト記号表（勤務時間帯）'!$C$6:$U$35,19,FALSE))</f>
        <v/>
      </c>
      <c r="AV231" s="426" t="str">
        <f>IF(AV229="","",VLOOKUP(AV229,'[1]シフト記号表（勤務時間帯）'!$C$6:$U$35,19,FALSE))</f>
        <v/>
      </c>
      <c r="AW231" s="426" t="str">
        <f>IF(AW229="","",VLOOKUP(AW229,'[1]シフト記号表（勤務時間帯）'!$C$6:$U$35,19,FALSE))</f>
        <v/>
      </c>
      <c r="AX231" s="695">
        <f>IF($BB$3="４週",SUM(S231:AT231),IF($BB$3="暦月",SUM(S231:AW231),""))</f>
        <v>0</v>
      </c>
      <c r="AY231" s="696"/>
      <c r="AZ231" s="697">
        <f>IF($BB$3="４週",AX231/4,IF($BB$3="暦月",②勤務形態一覧表!AX231/(②勤務形態一覧表!$BB$8/7),""))</f>
        <v>0</v>
      </c>
      <c r="BA231" s="698"/>
      <c r="BB231" s="760"/>
      <c r="BC231" s="723"/>
      <c r="BD231" s="723"/>
      <c r="BE231" s="723"/>
      <c r="BF231" s="724"/>
    </row>
    <row r="232" spans="2:58" ht="20.25" customHeight="1">
      <c r="B232" s="699">
        <f>B229+1</f>
        <v>71</v>
      </c>
      <c r="C232" s="749"/>
      <c r="D232" s="750"/>
      <c r="E232" s="751"/>
      <c r="F232" s="428"/>
      <c r="G232" s="709"/>
      <c r="H232" s="712"/>
      <c r="I232" s="713"/>
      <c r="J232" s="713"/>
      <c r="K232" s="714"/>
      <c r="L232" s="716"/>
      <c r="M232" s="717"/>
      <c r="N232" s="717"/>
      <c r="O232" s="718"/>
      <c r="P232" s="725" t="s">
        <v>1281</v>
      </c>
      <c r="Q232" s="726"/>
      <c r="R232" s="727"/>
      <c r="S232" s="417"/>
      <c r="T232" s="418"/>
      <c r="U232" s="418"/>
      <c r="V232" s="418"/>
      <c r="W232" s="418"/>
      <c r="X232" s="418"/>
      <c r="Y232" s="419"/>
      <c r="Z232" s="417"/>
      <c r="AA232" s="418"/>
      <c r="AB232" s="418"/>
      <c r="AC232" s="418"/>
      <c r="AD232" s="418"/>
      <c r="AE232" s="418"/>
      <c r="AF232" s="419"/>
      <c r="AG232" s="417"/>
      <c r="AH232" s="418"/>
      <c r="AI232" s="418"/>
      <c r="AJ232" s="418"/>
      <c r="AK232" s="418"/>
      <c r="AL232" s="418"/>
      <c r="AM232" s="419"/>
      <c r="AN232" s="417"/>
      <c r="AO232" s="418"/>
      <c r="AP232" s="418"/>
      <c r="AQ232" s="418"/>
      <c r="AR232" s="418"/>
      <c r="AS232" s="418"/>
      <c r="AT232" s="419"/>
      <c r="AU232" s="417"/>
      <c r="AV232" s="418"/>
      <c r="AW232" s="418"/>
      <c r="AX232" s="672"/>
      <c r="AY232" s="673"/>
      <c r="AZ232" s="674"/>
      <c r="BA232" s="675"/>
      <c r="BB232" s="758"/>
      <c r="BC232" s="717"/>
      <c r="BD232" s="717"/>
      <c r="BE232" s="717"/>
      <c r="BF232" s="718"/>
    </row>
    <row r="233" spans="2:58" ht="20.25" customHeight="1">
      <c r="B233" s="699"/>
      <c r="C233" s="752"/>
      <c r="D233" s="753"/>
      <c r="E233" s="754"/>
      <c r="F233" s="420"/>
      <c r="G233" s="710"/>
      <c r="H233" s="715"/>
      <c r="I233" s="713"/>
      <c r="J233" s="713"/>
      <c r="K233" s="714"/>
      <c r="L233" s="719"/>
      <c r="M233" s="720"/>
      <c r="N233" s="720"/>
      <c r="O233" s="721"/>
      <c r="P233" s="685" t="s">
        <v>1282</v>
      </c>
      <c r="Q233" s="686"/>
      <c r="R233" s="687"/>
      <c r="S233" s="421" t="str">
        <f>IF(S232="","",VLOOKUP(S232,'[1]シフト記号表（勤務時間帯）'!$C$6:$K$35,9,FALSE))</f>
        <v/>
      </c>
      <c r="T233" s="422" t="str">
        <f>IF(T232="","",VLOOKUP(T232,'[1]シフト記号表（勤務時間帯）'!$C$6:$K$35,9,FALSE))</f>
        <v/>
      </c>
      <c r="U233" s="422" t="str">
        <f>IF(U232="","",VLOOKUP(U232,'[1]シフト記号表（勤務時間帯）'!$C$6:$K$35,9,FALSE))</f>
        <v/>
      </c>
      <c r="V233" s="422" t="str">
        <f>IF(V232="","",VLOOKUP(V232,'[1]シフト記号表（勤務時間帯）'!$C$6:$K$35,9,FALSE))</f>
        <v/>
      </c>
      <c r="W233" s="422" t="str">
        <f>IF(W232="","",VLOOKUP(W232,'[1]シフト記号表（勤務時間帯）'!$C$6:$K$35,9,FALSE))</f>
        <v/>
      </c>
      <c r="X233" s="422" t="str">
        <f>IF(X232="","",VLOOKUP(X232,'[1]シフト記号表（勤務時間帯）'!$C$6:$K$35,9,FALSE))</f>
        <v/>
      </c>
      <c r="Y233" s="423" t="str">
        <f>IF(Y232="","",VLOOKUP(Y232,'[1]シフト記号表（勤務時間帯）'!$C$6:$K$35,9,FALSE))</f>
        <v/>
      </c>
      <c r="Z233" s="421" t="str">
        <f>IF(Z232="","",VLOOKUP(Z232,'[1]シフト記号表（勤務時間帯）'!$C$6:$K$35,9,FALSE))</f>
        <v/>
      </c>
      <c r="AA233" s="422" t="str">
        <f>IF(AA232="","",VLOOKUP(AA232,'[1]シフト記号表（勤務時間帯）'!$C$6:$K$35,9,FALSE))</f>
        <v/>
      </c>
      <c r="AB233" s="422" t="str">
        <f>IF(AB232="","",VLOOKUP(AB232,'[1]シフト記号表（勤務時間帯）'!$C$6:$K$35,9,FALSE))</f>
        <v/>
      </c>
      <c r="AC233" s="422" t="str">
        <f>IF(AC232="","",VLOOKUP(AC232,'[1]シフト記号表（勤務時間帯）'!$C$6:$K$35,9,FALSE))</f>
        <v/>
      </c>
      <c r="AD233" s="422" t="str">
        <f>IF(AD232="","",VLOOKUP(AD232,'[1]シフト記号表（勤務時間帯）'!$C$6:$K$35,9,FALSE))</f>
        <v/>
      </c>
      <c r="AE233" s="422" t="str">
        <f>IF(AE232="","",VLOOKUP(AE232,'[1]シフト記号表（勤務時間帯）'!$C$6:$K$35,9,FALSE))</f>
        <v/>
      </c>
      <c r="AF233" s="423" t="str">
        <f>IF(AF232="","",VLOOKUP(AF232,'[1]シフト記号表（勤務時間帯）'!$C$6:$K$35,9,FALSE))</f>
        <v/>
      </c>
      <c r="AG233" s="421" t="str">
        <f>IF(AG232="","",VLOOKUP(AG232,'[1]シフト記号表（勤務時間帯）'!$C$6:$K$35,9,FALSE))</f>
        <v/>
      </c>
      <c r="AH233" s="422" t="str">
        <f>IF(AH232="","",VLOOKUP(AH232,'[1]シフト記号表（勤務時間帯）'!$C$6:$K$35,9,FALSE))</f>
        <v/>
      </c>
      <c r="AI233" s="422" t="str">
        <f>IF(AI232="","",VLOOKUP(AI232,'[1]シフト記号表（勤務時間帯）'!$C$6:$K$35,9,FALSE))</f>
        <v/>
      </c>
      <c r="AJ233" s="422" t="str">
        <f>IF(AJ232="","",VLOOKUP(AJ232,'[1]シフト記号表（勤務時間帯）'!$C$6:$K$35,9,FALSE))</f>
        <v/>
      </c>
      <c r="AK233" s="422" t="str">
        <f>IF(AK232="","",VLOOKUP(AK232,'[1]シフト記号表（勤務時間帯）'!$C$6:$K$35,9,FALSE))</f>
        <v/>
      </c>
      <c r="AL233" s="422" t="str">
        <f>IF(AL232="","",VLOOKUP(AL232,'[1]シフト記号表（勤務時間帯）'!$C$6:$K$35,9,FALSE))</f>
        <v/>
      </c>
      <c r="AM233" s="423" t="str">
        <f>IF(AM232="","",VLOOKUP(AM232,'[1]シフト記号表（勤務時間帯）'!$C$6:$K$35,9,FALSE))</f>
        <v/>
      </c>
      <c r="AN233" s="421" t="str">
        <f>IF(AN232="","",VLOOKUP(AN232,'[1]シフト記号表（勤務時間帯）'!$C$6:$K$35,9,FALSE))</f>
        <v/>
      </c>
      <c r="AO233" s="422" t="str">
        <f>IF(AO232="","",VLOOKUP(AO232,'[1]シフト記号表（勤務時間帯）'!$C$6:$K$35,9,FALSE))</f>
        <v/>
      </c>
      <c r="AP233" s="422" t="str">
        <f>IF(AP232="","",VLOOKUP(AP232,'[1]シフト記号表（勤務時間帯）'!$C$6:$K$35,9,FALSE))</f>
        <v/>
      </c>
      <c r="AQ233" s="422" t="str">
        <f>IF(AQ232="","",VLOOKUP(AQ232,'[1]シフト記号表（勤務時間帯）'!$C$6:$K$35,9,FALSE))</f>
        <v/>
      </c>
      <c r="AR233" s="422" t="str">
        <f>IF(AR232="","",VLOOKUP(AR232,'[1]シフト記号表（勤務時間帯）'!$C$6:$K$35,9,FALSE))</f>
        <v/>
      </c>
      <c r="AS233" s="422" t="str">
        <f>IF(AS232="","",VLOOKUP(AS232,'[1]シフト記号表（勤務時間帯）'!$C$6:$K$35,9,FALSE))</f>
        <v/>
      </c>
      <c r="AT233" s="423" t="str">
        <f>IF(AT232="","",VLOOKUP(AT232,'[1]シフト記号表（勤務時間帯）'!$C$6:$K$35,9,FALSE))</f>
        <v/>
      </c>
      <c r="AU233" s="421" t="str">
        <f>IF(AU232="","",VLOOKUP(AU232,'[1]シフト記号表（勤務時間帯）'!$C$6:$K$35,9,FALSE))</f>
        <v/>
      </c>
      <c r="AV233" s="422" t="str">
        <f>IF(AV232="","",VLOOKUP(AV232,'[1]シフト記号表（勤務時間帯）'!$C$6:$K$35,9,FALSE))</f>
        <v/>
      </c>
      <c r="AW233" s="422" t="str">
        <f>IF(AW232="","",VLOOKUP(AW232,'[1]シフト記号表（勤務時間帯）'!$C$6:$K$35,9,FALSE))</f>
        <v/>
      </c>
      <c r="AX233" s="688">
        <f>IF($BB$3="４週",SUM(S233:AT233),IF($BB$3="暦月",SUM(S233:AW233),""))</f>
        <v>0</v>
      </c>
      <c r="AY233" s="689"/>
      <c r="AZ233" s="690">
        <f>IF($BB$3="４週",AX233/4,IF($BB$3="暦月",②勤務形態一覧表!AX233/(②勤務形態一覧表!$BB$8/7),""))</f>
        <v>0</v>
      </c>
      <c r="BA233" s="691"/>
      <c r="BB233" s="759"/>
      <c r="BC233" s="720"/>
      <c r="BD233" s="720"/>
      <c r="BE233" s="720"/>
      <c r="BF233" s="721"/>
    </row>
    <row r="234" spans="2:58" ht="20.25" customHeight="1">
      <c r="B234" s="699"/>
      <c r="C234" s="755"/>
      <c r="D234" s="756"/>
      <c r="E234" s="757"/>
      <c r="F234" s="429">
        <f>C232</f>
        <v>0</v>
      </c>
      <c r="G234" s="711"/>
      <c r="H234" s="715"/>
      <c r="I234" s="713"/>
      <c r="J234" s="713"/>
      <c r="K234" s="714"/>
      <c r="L234" s="722"/>
      <c r="M234" s="723"/>
      <c r="N234" s="723"/>
      <c r="O234" s="724"/>
      <c r="P234" s="692" t="s">
        <v>1283</v>
      </c>
      <c r="Q234" s="693"/>
      <c r="R234" s="694"/>
      <c r="S234" s="425" t="str">
        <f>IF(S232="","",VLOOKUP(S232,'[1]シフト記号表（勤務時間帯）'!$C$6:$U$35,19,FALSE))</f>
        <v/>
      </c>
      <c r="T234" s="426" t="str">
        <f>IF(T232="","",VLOOKUP(T232,'[1]シフト記号表（勤務時間帯）'!$C$6:$U$35,19,FALSE))</f>
        <v/>
      </c>
      <c r="U234" s="426" t="str">
        <f>IF(U232="","",VLOOKUP(U232,'[1]シフト記号表（勤務時間帯）'!$C$6:$U$35,19,FALSE))</f>
        <v/>
      </c>
      <c r="V234" s="426" t="str">
        <f>IF(V232="","",VLOOKUP(V232,'[1]シフト記号表（勤務時間帯）'!$C$6:$U$35,19,FALSE))</f>
        <v/>
      </c>
      <c r="W234" s="426" t="str">
        <f>IF(W232="","",VLOOKUP(W232,'[1]シフト記号表（勤務時間帯）'!$C$6:$U$35,19,FALSE))</f>
        <v/>
      </c>
      <c r="X234" s="426" t="str">
        <f>IF(X232="","",VLOOKUP(X232,'[1]シフト記号表（勤務時間帯）'!$C$6:$U$35,19,FALSE))</f>
        <v/>
      </c>
      <c r="Y234" s="427" t="str">
        <f>IF(Y232="","",VLOOKUP(Y232,'[1]シフト記号表（勤務時間帯）'!$C$6:$U$35,19,FALSE))</f>
        <v/>
      </c>
      <c r="Z234" s="425" t="str">
        <f>IF(Z232="","",VLOOKUP(Z232,'[1]シフト記号表（勤務時間帯）'!$C$6:$U$35,19,FALSE))</f>
        <v/>
      </c>
      <c r="AA234" s="426" t="str">
        <f>IF(AA232="","",VLOOKUP(AA232,'[1]シフト記号表（勤務時間帯）'!$C$6:$U$35,19,FALSE))</f>
        <v/>
      </c>
      <c r="AB234" s="426" t="str">
        <f>IF(AB232="","",VLOOKUP(AB232,'[1]シフト記号表（勤務時間帯）'!$C$6:$U$35,19,FALSE))</f>
        <v/>
      </c>
      <c r="AC234" s="426" t="str">
        <f>IF(AC232="","",VLOOKUP(AC232,'[1]シフト記号表（勤務時間帯）'!$C$6:$U$35,19,FALSE))</f>
        <v/>
      </c>
      <c r="AD234" s="426" t="str">
        <f>IF(AD232="","",VLOOKUP(AD232,'[1]シフト記号表（勤務時間帯）'!$C$6:$U$35,19,FALSE))</f>
        <v/>
      </c>
      <c r="AE234" s="426" t="str">
        <f>IF(AE232="","",VLOOKUP(AE232,'[1]シフト記号表（勤務時間帯）'!$C$6:$U$35,19,FALSE))</f>
        <v/>
      </c>
      <c r="AF234" s="427" t="str">
        <f>IF(AF232="","",VLOOKUP(AF232,'[1]シフト記号表（勤務時間帯）'!$C$6:$U$35,19,FALSE))</f>
        <v/>
      </c>
      <c r="AG234" s="425" t="str">
        <f>IF(AG232="","",VLOOKUP(AG232,'[1]シフト記号表（勤務時間帯）'!$C$6:$U$35,19,FALSE))</f>
        <v/>
      </c>
      <c r="AH234" s="426" t="str">
        <f>IF(AH232="","",VLOOKUP(AH232,'[1]シフト記号表（勤務時間帯）'!$C$6:$U$35,19,FALSE))</f>
        <v/>
      </c>
      <c r="AI234" s="426" t="str">
        <f>IF(AI232="","",VLOOKUP(AI232,'[1]シフト記号表（勤務時間帯）'!$C$6:$U$35,19,FALSE))</f>
        <v/>
      </c>
      <c r="AJ234" s="426" t="str">
        <f>IF(AJ232="","",VLOOKUP(AJ232,'[1]シフト記号表（勤務時間帯）'!$C$6:$U$35,19,FALSE))</f>
        <v/>
      </c>
      <c r="AK234" s="426" t="str">
        <f>IF(AK232="","",VLOOKUP(AK232,'[1]シフト記号表（勤務時間帯）'!$C$6:$U$35,19,FALSE))</f>
        <v/>
      </c>
      <c r="AL234" s="426" t="str">
        <f>IF(AL232="","",VLOOKUP(AL232,'[1]シフト記号表（勤務時間帯）'!$C$6:$U$35,19,FALSE))</f>
        <v/>
      </c>
      <c r="AM234" s="427" t="str">
        <f>IF(AM232="","",VLOOKUP(AM232,'[1]シフト記号表（勤務時間帯）'!$C$6:$U$35,19,FALSE))</f>
        <v/>
      </c>
      <c r="AN234" s="425" t="str">
        <f>IF(AN232="","",VLOOKUP(AN232,'[1]シフト記号表（勤務時間帯）'!$C$6:$U$35,19,FALSE))</f>
        <v/>
      </c>
      <c r="AO234" s="426" t="str">
        <f>IF(AO232="","",VLOOKUP(AO232,'[1]シフト記号表（勤務時間帯）'!$C$6:$U$35,19,FALSE))</f>
        <v/>
      </c>
      <c r="AP234" s="426" t="str">
        <f>IF(AP232="","",VLOOKUP(AP232,'[1]シフト記号表（勤務時間帯）'!$C$6:$U$35,19,FALSE))</f>
        <v/>
      </c>
      <c r="AQ234" s="426" t="str">
        <f>IF(AQ232="","",VLOOKUP(AQ232,'[1]シフト記号表（勤務時間帯）'!$C$6:$U$35,19,FALSE))</f>
        <v/>
      </c>
      <c r="AR234" s="426" t="str">
        <f>IF(AR232="","",VLOOKUP(AR232,'[1]シフト記号表（勤務時間帯）'!$C$6:$U$35,19,FALSE))</f>
        <v/>
      </c>
      <c r="AS234" s="426" t="str">
        <f>IF(AS232="","",VLOOKUP(AS232,'[1]シフト記号表（勤務時間帯）'!$C$6:$U$35,19,FALSE))</f>
        <v/>
      </c>
      <c r="AT234" s="427" t="str">
        <f>IF(AT232="","",VLOOKUP(AT232,'[1]シフト記号表（勤務時間帯）'!$C$6:$U$35,19,FALSE))</f>
        <v/>
      </c>
      <c r="AU234" s="425" t="str">
        <f>IF(AU232="","",VLOOKUP(AU232,'[1]シフト記号表（勤務時間帯）'!$C$6:$U$35,19,FALSE))</f>
        <v/>
      </c>
      <c r="AV234" s="426" t="str">
        <f>IF(AV232="","",VLOOKUP(AV232,'[1]シフト記号表（勤務時間帯）'!$C$6:$U$35,19,FALSE))</f>
        <v/>
      </c>
      <c r="AW234" s="426" t="str">
        <f>IF(AW232="","",VLOOKUP(AW232,'[1]シフト記号表（勤務時間帯）'!$C$6:$U$35,19,FALSE))</f>
        <v/>
      </c>
      <c r="AX234" s="695">
        <f>IF($BB$3="４週",SUM(S234:AT234),IF($BB$3="暦月",SUM(S234:AW234),""))</f>
        <v>0</v>
      </c>
      <c r="AY234" s="696"/>
      <c r="AZ234" s="697">
        <f>IF($BB$3="４週",AX234/4,IF($BB$3="暦月",②勤務形態一覧表!AX234/(②勤務形態一覧表!$BB$8/7),""))</f>
        <v>0</v>
      </c>
      <c r="BA234" s="698"/>
      <c r="BB234" s="760"/>
      <c r="BC234" s="723"/>
      <c r="BD234" s="723"/>
      <c r="BE234" s="723"/>
      <c r="BF234" s="724"/>
    </row>
    <row r="235" spans="2:58" ht="20.25" customHeight="1">
      <c r="B235" s="699">
        <f>B232+1</f>
        <v>72</v>
      </c>
      <c r="C235" s="749"/>
      <c r="D235" s="750"/>
      <c r="E235" s="751"/>
      <c r="F235" s="428"/>
      <c r="G235" s="709"/>
      <c r="H235" s="712"/>
      <c r="I235" s="713"/>
      <c r="J235" s="713"/>
      <c r="K235" s="714"/>
      <c r="L235" s="716"/>
      <c r="M235" s="717"/>
      <c r="N235" s="717"/>
      <c r="O235" s="718"/>
      <c r="P235" s="725" t="s">
        <v>1281</v>
      </c>
      <c r="Q235" s="726"/>
      <c r="R235" s="727"/>
      <c r="S235" s="417"/>
      <c r="T235" s="418"/>
      <c r="U235" s="418"/>
      <c r="V235" s="418"/>
      <c r="W235" s="418"/>
      <c r="X235" s="418"/>
      <c r="Y235" s="419"/>
      <c r="Z235" s="417"/>
      <c r="AA235" s="418"/>
      <c r="AB235" s="418"/>
      <c r="AC235" s="418"/>
      <c r="AD235" s="418"/>
      <c r="AE235" s="418"/>
      <c r="AF235" s="419"/>
      <c r="AG235" s="417"/>
      <c r="AH235" s="418"/>
      <c r="AI235" s="418"/>
      <c r="AJ235" s="418"/>
      <c r="AK235" s="418"/>
      <c r="AL235" s="418"/>
      <c r="AM235" s="419"/>
      <c r="AN235" s="417"/>
      <c r="AO235" s="418"/>
      <c r="AP235" s="418"/>
      <c r="AQ235" s="418"/>
      <c r="AR235" s="418"/>
      <c r="AS235" s="418"/>
      <c r="AT235" s="419"/>
      <c r="AU235" s="417"/>
      <c r="AV235" s="418"/>
      <c r="AW235" s="418"/>
      <c r="AX235" s="672"/>
      <c r="AY235" s="673"/>
      <c r="AZ235" s="674"/>
      <c r="BA235" s="675"/>
      <c r="BB235" s="758"/>
      <c r="BC235" s="717"/>
      <c r="BD235" s="717"/>
      <c r="BE235" s="717"/>
      <c r="BF235" s="718"/>
    </row>
    <row r="236" spans="2:58" ht="20.25" customHeight="1">
      <c r="B236" s="699"/>
      <c r="C236" s="752"/>
      <c r="D236" s="753"/>
      <c r="E236" s="754"/>
      <c r="F236" s="420"/>
      <c r="G236" s="710"/>
      <c r="H236" s="715"/>
      <c r="I236" s="713"/>
      <c r="J236" s="713"/>
      <c r="K236" s="714"/>
      <c r="L236" s="719"/>
      <c r="M236" s="720"/>
      <c r="N236" s="720"/>
      <c r="O236" s="721"/>
      <c r="P236" s="685" t="s">
        <v>1282</v>
      </c>
      <c r="Q236" s="686"/>
      <c r="R236" s="687"/>
      <c r="S236" s="421" t="str">
        <f>IF(S235="","",VLOOKUP(S235,'[1]シフト記号表（勤務時間帯）'!$C$6:$K$35,9,FALSE))</f>
        <v/>
      </c>
      <c r="T236" s="422" t="str">
        <f>IF(T235="","",VLOOKUP(T235,'[1]シフト記号表（勤務時間帯）'!$C$6:$K$35,9,FALSE))</f>
        <v/>
      </c>
      <c r="U236" s="422" t="str">
        <f>IF(U235="","",VLOOKUP(U235,'[1]シフト記号表（勤務時間帯）'!$C$6:$K$35,9,FALSE))</f>
        <v/>
      </c>
      <c r="V236" s="422" t="str">
        <f>IF(V235="","",VLOOKUP(V235,'[1]シフト記号表（勤務時間帯）'!$C$6:$K$35,9,FALSE))</f>
        <v/>
      </c>
      <c r="W236" s="422" t="str">
        <f>IF(W235="","",VLOOKUP(W235,'[1]シフト記号表（勤務時間帯）'!$C$6:$K$35,9,FALSE))</f>
        <v/>
      </c>
      <c r="X236" s="422" t="str">
        <f>IF(X235="","",VLOOKUP(X235,'[1]シフト記号表（勤務時間帯）'!$C$6:$K$35,9,FALSE))</f>
        <v/>
      </c>
      <c r="Y236" s="423" t="str">
        <f>IF(Y235="","",VLOOKUP(Y235,'[1]シフト記号表（勤務時間帯）'!$C$6:$K$35,9,FALSE))</f>
        <v/>
      </c>
      <c r="Z236" s="421" t="str">
        <f>IF(Z235="","",VLOOKUP(Z235,'[1]シフト記号表（勤務時間帯）'!$C$6:$K$35,9,FALSE))</f>
        <v/>
      </c>
      <c r="AA236" s="422" t="str">
        <f>IF(AA235="","",VLOOKUP(AA235,'[1]シフト記号表（勤務時間帯）'!$C$6:$K$35,9,FALSE))</f>
        <v/>
      </c>
      <c r="AB236" s="422" t="str">
        <f>IF(AB235="","",VLOOKUP(AB235,'[1]シフト記号表（勤務時間帯）'!$C$6:$K$35,9,FALSE))</f>
        <v/>
      </c>
      <c r="AC236" s="422" t="str">
        <f>IF(AC235="","",VLOOKUP(AC235,'[1]シフト記号表（勤務時間帯）'!$C$6:$K$35,9,FALSE))</f>
        <v/>
      </c>
      <c r="AD236" s="422" t="str">
        <f>IF(AD235="","",VLOOKUP(AD235,'[1]シフト記号表（勤務時間帯）'!$C$6:$K$35,9,FALSE))</f>
        <v/>
      </c>
      <c r="AE236" s="422" t="str">
        <f>IF(AE235="","",VLOOKUP(AE235,'[1]シフト記号表（勤務時間帯）'!$C$6:$K$35,9,FALSE))</f>
        <v/>
      </c>
      <c r="AF236" s="423" t="str">
        <f>IF(AF235="","",VLOOKUP(AF235,'[1]シフト記号表（勤務時間帯）'!$C$6:$K$35,9,FALSE))</f>
        <v/>
      </c>
      <c r="AG236" s="421" t="str">
        <f>IF(AG235="","",VLOOKUP(AG235,'[1]シフト記号表（勤務時間帯）'!$C$6:$K$35,9,FALSE))</f>
        <v/>
      </c>
      <c r="AH236" s="422" t="str">
        <f>IF(AH235="","",VLOOKUP(AH235,'[1]シフト記号表（勤務時間帯）'!$C$6:$K$35,9,FALSE))</f>
        <v/>
      </c>
      <c r="AI236" s="422" t="str">
        <f>IF(AI235="","",VLOOKUP(AI235,'[1]シフト記号表（勤務時間帯）'!$C$6:$K$35,9,FALSE))</f>
        <v/>
      </c>
      <c r="AJ236" s="422" t="str">
        <f>IF(AJ235="","",VLOOKUP(AJ235,'[1]シフト記号表（勤務時間帯）'!$C$6:$K$35,9,FALSE))</f>
        <v/>
      </c>
      <c r="AK236" s="422" t="str">
        <f>IF(AK235="","",VLOOKUP(AK235,'[1]シフト記号表（勤務時間帯）'!$C$6:$K$35,9,FALSE))</f>
        <v/>
      </c>
      <c r="AL236" s="422" t="str">
        <f>IF(AL235="","",VLOOKUP(AL235,'[1]シフト記号表（勤務時間帯）'!$C$6:$K$35,9,FALSE))</f>
        <v/>
      </c>
      <c r="AM236" s="423" t="str">
        <f>IF(AM235="","",VLOOKUP(AM235,'[1]シフト記号表（勤務時間帯）'!$C$6:$K$35,9,FALSE))</f>
        <v/>
      </c>
      <c r="AN236" s="421" t="str">
        <f>IF(AN235="","",VLOOKUP(AN235,'[1]シフト記号表（勤務時間帯）'!$C$6:$K$35,9,FALSE))</f>
        <v/>
      </c>
      <c r="AO236" s="422" t="str">
        <f>IF(AO235="","",VLOOKUP(AO235,'[1]シフト記号表（勤務時間帯）'!$C$6:$K$35,9,FALSE))</f>
        <v/>
      </c>
      <c r="AP236" s="422" t="str">
        <f>IF(AP235="","",VLOOKUP(AP235,'[1]シフト記号表（勤務時間帯）'!$C$6:$K$35,9,FALSE))</f>
        <v/>
      </c>
      <c r="AQ236" s="422" t="str">
        <f>IF(AQ235="","",VLOOKUP(AQ235,'[1]シフト記号表（勤務時間帯）'!$C$6:$K$35,9,FALSE))</f>
        <v/>
      </c>
      <c r="AR236" s="422" t="str">
        <f>IF(AR235="","",VLOOKUP(AR235,'[1]シフト記号表（勤務時間帯）'!$C$6:$K$35,9,FALSE))</f>
        <v/>
      </c>
      <c r="AS236" s="422" t="str">
        <f>IF(AS235="","",VLOOKUP(AS235,'[1]シフト記号表（勤務時間帯）'!$C$6:$K$35,9,FALSE))</f>
        <v/>
      </c>
      <c r="AT236" s="423" t="str">
        <f>IF(AT235="","",VLOOKUP(AT235,'[1]シフト記号表（勤務時間帯）'!$C$6:$K$35,9,FALSE))</f>
        <v/>
      </c>
      <c r="AU236" s="421" t="str">
        <f>IF(AU235="","",VLOOKUP(AU235,'[1]シフト記号表（勤務時間帯）'!$C$6:$K$35,9,FALSE))</f>
        <v/>
      </c>
      <c r="AV236" s="422" t="str">
        <f>IF(AV235="","",VLOOKUP(AV235,'[1]シフト記号表（勤務時間帯）'!$C$6:$K$35,9,FALSE))</f>
        <v/>
      </c>
      <c r="AW236" s="422" t="str">
        <f>IF(AW235="","",VLOOKUP(AW235,'[1]シフト記号表（勤務時間帯）'!$C$6:$K$35,9,FALSE))</f>
        <v/>
      </c>
      <c r="AX236" s="688">
        <f>IF($BB$3="４週",SUM(S236:AT236),IF($BB$3="暦月",SUM(S236:AW236),""))</f>
        <v>0</v>
      </c>
      <c r="AY236" s="689"/>
      <c r="AZ236" s="690">
        <f>IF($BB$3="４週",AX236/4,IF($BB$3="暦月",②勤務形態一覧表!AX236/(②勤務形態一覧表!$BB$8/7),""))</f>
        <v>0</v>
      </c>
      <c r="BA236" s="691"/>
      <c r="BB236" s="759"/>
      <c r="BC236" s="720"/>
      <c r="BD236" s="720"/>
      <c r="BE236" s="720"/>
      <c r="BF236" s="721"/>
    </row>
    <row r="237" spans="2:58" ht="20.25" customHeight="1">
      <c r="B237" s="699"/>
      <c r="C237" s="755"/>
      <c r="D237" s="756"/>
      <c r="E237" s="757"/>
      <c r="F237" s="429">
        <f>C235</f>
        <v>0</v>
      </c>
      <c r="G237" s="711"/>
      <c r="H237" s="715"/>
      <c r="I237" s="713"/>
      <c r="J237" s="713"/>
      <c r="K237" s="714"/>
      <c r="L237" s="722"/>
      <c r="M237" s="723"/>
      <c r="N237" s="723"/>
      <c r="O237" s="724"/>
      <c r="P237" s="692" t="s">
        <v>1283</v>
      </c>
      <c r="Q237" s="693"/>
      <c r="R237" s="694"/>
      <c r="S237" s="425" t="str">
        <f>IF(S235="","",VLOOKUP(S235,'[1]シフト記号表（勤務時間帯）'!$C$6:$U$35,19,FALSE))</f>
        <v/>
      </c>
      <c r="T237" s="426" t="str">
        <f>IF(T235="","",VLOOKUP(T235,'[1]シフト記号表（勤務時間帯）'!$C$6:$U$35,19,FALSE))</f>
        <v/>
      </c>
      <c r="U237" s="426" t="str">
        <f>IF(U235="","",VLOOKUP(U235,'[1]シフト記号表（勤務時間帯）'!$C$6:$U$35,19,FALSE))</f>
        <v/>
      </c>
      <c r="V237" s="426" t="str">
        <f>IF(V235="","",VLOOKUP(V235,'[1]シフト記号表（勤務時間帯）'!$C$6:$U$35,19,FALSE))</f>
        <v/>
      </c>
      <c r="W237" s="426" t="str">
        <f>IF(W235="","",VLOOKUP(W235,'[1]シフト記号表（勤務時間帯）'!$C$6:$U$35,19,FALSE))</f>
        <v/>
      </c>
      <c r="X237" s="426" t="str">
        <f>IF(X235="","",VLOOKUP(X235,'[1]シフト記号表（勤務時間帯）'!$C$6:$U$35,19,FALSE))</f>
        <v/>
      </c>
      <c r="Y237" s="427" t="str">
        <f>IF(Y235="","",VLOOKUP(Y235,'[1]シフト記号表（勤務時間帯）'!$C$6:$U$35,19,FALSE))</f>
        <v/>
      </c>
      <c r="Z237" s="425" t="str">
        <f>IF(Z235="","",VLOOKUP(Z235,'[1]シフト記号表（勤務時間帯）'!$C$6:$U$35,19,FALSE))</f>
        <v/>
      </c>
      <c r="AA237" s="426" t="str">
        <f>IF(AA235="","",VLOOKUP(AA235,'[1]シフト記号表（勤務時間帯）'!$C$6:$U$35,19,FALSE))</f>
        <v/>
      </c>
      <c r="AB237" s="426" t="str">
        <f>IF(AB235="","",VLOOKUP(AB235,'[1]シフト記号表（勤務時間帯）'!$C$6:$U$35,19,FALSE))</f>
        <v/>
      </c>
      <c r="AC237" s="426" t="str">
        <f>IF(AC235="","",VLOOKUP(AC235,'[1]シフト記号表（勤務時間帯）'!$C$6:$U$35,19,FALSE))</f>
        <v/>
      </c>
      <c r="AD237" s="426" t="str">
        <f>IF(AD235="","",VLOOKUP(AD235,'[1]シフト記号表（勤務時間帯）'!$C$6:$U$35,19,FALSE))</f>
        <v/>
      </c>
      <c r="AE237" s="426" t="str">
        <f>IF(AE235="","",VLOOKUP(AE235,'[1]シフト記号表（勤務時間帯）'!$C$6:$U$35,19,FALSE))</f>
        <v/>
      </c>
      <c r="AF237" s="427" t="str">
        <f>IF(AF235="","",VLOOKUP(AF235,'[1]シフト記号表（勤務時間帯）'!$C$6:$U$35,19,FALSE))</f>
        <v/>
      </c>
      <c r="AG237" s="425" t="str">
        <f>IF(AG235="","",VLOOKUP(AG235,'[1]シフト記号表（勤務時間帯）'!$C$6:$U$35,19,FALSE))</f>
        <v/>
      </c>
      <c r="AH237" s="426" t="str">
        <f>IF(AH235="","",VLOOKUP(AH235,'[1]シフト記号表（勤務時間帯）'!$C$6:$U$35,19,FALSE))</f>
        <v/>
      </c>
      <c r="AI237" s="426" t="str">
        <f>IF(AI235="","",VLOOKUP(AI235,'[1]シフト記号表（勤務時間帯）'!$C$6:$U$35,19,FALSE))</f>
        <v/>
      </c>
      <c r="AJ237" s="426" t="str">
        <f>IF(AJ235="","",VLOOKUP(AJ235,'[1]シフト記号表（勤務時間帯）'!$C$6:$U$35,19,FALSE))</f>
        <v/>
      </c>
      <c r="AK237" s="426" t="str">
        <f>IF(AK235="","",VLOOKUP(AK235,'[1]シフト記号表（勤務時間帯）'!$C$6:$U$35,19,FALSE))</f>
        <v/>
      </c>
      <c r="AL237" s="426" t="str">
        <f>IF(AL235="","",VLOOKUP(AL235,'[1]シフト記号表（勤務時間帯）'!$C$6:$U$35,19,FALSE))</f>
        <v/>
      </c>
      <c r="AM237" s="427" t="str">
        <f>IF(AM235="","",VLOOKUP(AM235,'[1]シフト記号表（勤務時間帯）'!$C$6:$U$35,19,FALSE))</f>
        <v/>
      </c>
      <c r="AN237" s="425" t="str">
        <f>IF(AN235="","",VLOOKUP(AN235,'[1]シフト記号表（勤務時間帯）'!$C$6:$U$35,19,FALSE))</f>
        <v/>
      </c>
      <c r="AO237" s="426" t="str">
        <f>IF(AO235="","",VLOOKUP(AO235,'[1]シフト記号表（勤務時間帯）'!$C$6:$U$35,19,FALSE))</f>
        <v/>
      </c>
      <c r="AP237" s="426" t="str">
        <f>IF(AP235="","",VLOOKUP(AP235,'[1]シフト記号表（勤務時間帯）'!$C$6:$U$35,19,FALSE))</f>
        <v/>
      </c>
      <c r="AQ237" s="426" t="str">
        <f>IF(AQ235="","",VLOOKUP(AQ235,'[1]シフト記号表（勤務時間帯）'!$C$6:$U$35,19,FALSE))</f>
        <v/>
      </c>
      <c r="AR237" s="426" t="str">
        <f>IF(AR235="","",VLOOKUP(AR235,'[1]シフト記号表（勤務時間帯）'!$C$6:$U$35,19,FALSE))</f>
        <v/>
      </c>
      <c r="AS237" s="426" t="str">
        <f>IF(AS235="","",VLOOKUP(AS235,'[1]シフト記号表（勤務時間帯）'!$C$6:$U$35,19,FALSE))</f>
        <v/>
      </c>
      <c r="AT237" s="427" t="str">
        <f>IF(AT235="","",VLOOKUP(AT235,'[1]シフト記号表（勤務時間帯）'!$C$6:$U$35,19,FALSE))</f>
        <v/>
      </c>
      <c r="AU237" s="425" t="str">
        <f>IF(AU235="","",VLOOKUP(AU235,'[1]シフト記号表（勤務時間帯）'!$C$6:$U$35,19,FALSE))</f>
        <v/>
      </c>
      <c r="AV237" s="426" t="str">
        <f>IF(AV235="","",VLOOKUP(AV235,'[1]シフト記号表（勤務時間帯）'!$C$6:$U$35,19,FALSE))</f>
        <v/>
      </c>
      <c r="AW237" s="426" t="str">
        <f>IF(AW235="","",VLOOKUP(AW235,'[1]シフト記号表（勤務時間帯）'!$C$6:$U$35,19,FALSE))</f>
        <v/>
      </c>
      <c r="AX237" s="695">
        <f>IF($BB$3="４週",SUM(S237:AT237),IF($BB$3="暦月",SUM(S237:AW237),""))</f>
        <v>0</v>
      </c>
      <c r="AY237" s="696"/>
      <c r="AZ237" s="697">
        <f>IF($BB$3="４週",AX237/4,IF($BB$3="暦月",②勤務形態一覧表!AX237/(②勤務形態一覧表!$BB$8/7),""))</f>
        <v>0</v>
      </c>
      <c r="BA237" s="698"/>
      <c r="BB237" s="760"/>
      <c r="BC237" s="723"/>
      <c r="BD237" s="723"/>
      <c r="BE237" s="723"/>
      <c r="BF237" s="724"/>
    </row>
    <row r="238" spans="2:58" ht="20.25" customHeight="1">
      <c r="B238" s="699">
        <f>B235+1</f>
        <v>73</v>
      </c>
      <c r="C238" s="749"/>
      <c r="D238" s="750"/>
      <c r="E238" s="751"/>
      <c r="F238" s="428"/>
      <c r="G238" s="709"/>
      <c r="H238" s="712"/>
      <c r="I238" s="713"/>
      <c r="J238" s="713"/>
      <c r="K238" s="714"/>
      <c r="L238" s="716"/>
      <c r="M238" s="717"/>
      <c r="N238" s="717"/>
      <c r="O238" s="718"/>
      <c r="P238" s="725" t="s">
        <v>1281</v>
      </c>
      <c r="Q238" s="726"/>
      <c r="R238" s="727"/>
      <c r="S238" s="417"/>
      <c r="T238" s="418"/>
      <c r="U238" s="418"/>
      <c r="V238" s="418"/>
      <c r="W238" s="418"/>
      <c r="X238" s="418"/>
      <c r="Y238" s="419"/>
      <c r="Z238" s="417"/>
      <c r="AA238" s="418"/>
      <c r="AB238" s="418"/>
      <c r="AC238" s="418"/>
      <c r="AD238" s="418"/>
      <c r="AE238" s="418"/>
      <c r="AF238" s="419"/>
      <c r="AG238" s="417"/>
      <c r="AH238" s="418"/>
      <c r="AI238" s="418"/>
      <c r="AJ238" s="418"/>
      <c r="AK238" s="418"/>
      <c r="AL238" s="418"/>
      <c r="AM238" s="419"/>
      <c r="AN238" s="417"/>
      <c r="AO238" s="418"/>
      <c r="AP238" s="418"/>
      <c r="AQ238" s="418"/>
      <c r="AR238" s="418"/>
      <c r="AS238" s="418"/>
      <c r="AT238" s="419"/>
      <c r="AU238" s="417"/>
      <c r="AV238" s="418"/>
      <c r="AW238" s="418"/>
      <c r="AX238" s="672"/>
      <c r="AY238" s="673"/>
      <c r="AZ238" s="674"/>
      <c r="BA238" s="675"/>
      <c r="BB238" s="758"/>
      <c r="BC238" s="717"/>
      <c r="BD238" s="717"/>
      <c r="BE238" s="717"/>
      <c r="BF238" s="718"/>
    </row>
    <row r="239" spans="2:58" ht="20.25" customHeight="1">
      <c r="B239" s="699"/>
      <c r="C239" s="752"/>
      <c r="D239" s="753"/>
      <c r="E239" s="754"/>
      <c r="F239" s="420"/>
      <c r="G239" s="710"/>
      <c r="H239" s="715"/>
      <c r="I239" s="713"/>
      <c r="J239" s="713"/>
      <c r="K239" s="714"/>
      <c r="L239" s="719"/>
      <c r="M239" s="720"/>
      <c r="N239" s="720"/>
      <c r="O239" s="721"/>
      <c r="P239" s="685" t="s">
        <v>1282</v>
      </c>
      <c r="Q239" s="686"/>
      <c r="R239" s="687"/>
      <c r="S239" s="421" t="str">
        <f>IF(S238="","",VLOOKUP(S238,'[1]シフト記号表（勤務時間帯）'!$C$6:$K$35,9,FALSE))</f>
        <v/>
      </c>
      <c r="T239" s="422" t="str">
        <f>IF(T238="","",VLOOKUP(T238,'[1]シフト記号表（勤務時間帯）'!$C$6:$K$35,9,FALSE))</f>
        <v/>
      </c>
      <c r="U239" s="422" t="str">
        <f>IF(U238="","",VLOOKUP(U238,'[1]シフト記号表（勤務時間帯）'!$C$6:$K$35,9,FALSE))</f>
        <v/>
      </c>
      <c r="V239" s="422" t="str">
        <f>IF(V238="","",VLOOKUP(V238,'[1]シフト記号表（勤務時間帯）'!$C$6:$K$35,9,FALSE))</f>
        <v/>
      </c>
      <c r="W239" s="422" t="str">
        <f>IF(W238="","",VLOOKUP(W238,'[1]シフト記号表（勤務時間帯）'!$C$6:$K$35,9,FALSE))</f>
        <v/>
      </c>
      <c r="X239" s="422" t="str">
        <f>IF(X238="","",VLOOKUP(X238,'[1]シフト記号表（勤務時間帯）'!$C$6:$K$35,9,FALSE))</f>
        <v/>
      </c>
      <c r="Y239" s="423" t="str">
        <f>IF(Y238="","",VLOOKUP(Y238,'[1]シフト記号表（勤務時間帯）'!$C$6:$K$35,9,FALSE))</f>
        <v/>
      </c>
      <c r="Z239" s="421" t="str">
        <f>IF(Z238="","",VLOOKUP(Z238,'[1]シフト記号表（勤務時間帯）'!$C$6:$K$35,9,FALSE))</f>
        <v/>
      </c>
      <c r="AA239" s="422" t="str">
        <f>IF(AA238="","",VLOOKUP(AA238,'[1]シフト記号表（勤務時間帯）'!$C$6:$K$35,9,FALSE))</f>
        <v/>
      </c>
      <c r="AB239" s="422" t="str">
        <f>IF(AB238="","",VLOOKUP(AB238,'[1]シフト記号表（勤務時間帯）'!$C$6:$K$35,9,FALSE))</f>
        <v/>
      </c>
      <c r="AC239" s="422" t="str">
        <f>IF(AC238="","",VLOOKUP(AC238,'[1]シフト記号表（勤務時間帯）'!$C$6:$K$35,9,FALSE))</f>
        <v/>
      </c>
      <c r="AD239" s="422" t="str">
        <f>IF(AD238="","",VLOOKUP(AD238,'[1]シフト記号表（勤務時間帯）'!$C$6:$K$35,9,FALSE))</f>
        <v/>
      </c>
      <c r="AE239" s="422" t="str">
        <f>IF(AE238="","",VLOOKUP(AE238,'[1]シフト記号表（勤務時間帯）'!$C$6:$K$35,9,FALSE))</f>
        <v/>
      </c>
      <c r="AF239" s="423" t="str">
        <f>IF(AF238="","",VLOOKUP(AF238,'[1]シフト記号表（勤務時間帯）'!$C$6:$K$35,9,FALSE))</f>
        <v/>
      </c>
      <c r="AG239" s="421" t="str">
        <f>IF(AG238="","",VLOOKUP(AG238,'[1]シフト記号表（勤務時間帯）'!$C$6:$K$35,9,FALSE))</f>
        <v/>
      </c>
      <c r="AH239" s="422" t="str">
        <f>IF(AH238="","",VLOOKUP(AH238,'[1]シフト記号表（勤務時間帯）'!$C$6:$K$35,9,FALSE))</f>
        <v/>
      </c>
      <c r="AI239" s="422" t="str">
        <f>IF(AI238="","",VLOOKUP(AI238,'[1]シフト記号表（勤務時間帯）'!$C$6:$K$35,9,FALSE))</f>
        <v/>
      </c>
      <c r="AJ239" s="422" t="str">
        <f>IF(AJ238="","",VLOOKUP(AJ238,'[1]シフト記号表（勤務時間帯）'!$C$6:$K$35,9,FALSE))</f>
        <v/>
      </c>
      <c r="AK239" s="422" t="str">
        <f>IF(AK238="","",VLOOKUP(AK238,'[1]シフト記号表（勤務時間帯）'!$C$6:$K$35,9,FALSE))</f>
        <v/>
      </c>
      <c r="AL239" s="422" t="str">
        <f>IF(AL238="","",VLOOKUP(AL238,'[1]シフト記号表（勤務時間帯）'!$C$6:$K$35,9,FALSE))</f>
        <v/>
      </c>
      <c r="AM239" s="423" t="str">
        <f>IF(AM238="","",VLOOKUP(AM238,'[1]シフト記号表（勤務時間帯）'!$C$6:$K$35,9,FALSE))</f>
        <v/>
      </c>
      <c r="AN239" s="421" t="str">
        <f>IF(AN238="","",VLOOKUP(AN238,'[1]シフト記号表（勤務時間帯）'!$C$6:$K$35,9,FALSE))</f>
        <v/>
      </c>
      <c r="AO239" s="422" t="str">
        <f>IF(AO238="","",VLOOKUP(AO238,'[1]シフト記号表（勤務時間帯）'!$C$6:$K$35,9,FALSE))</f>
        <v/>
      </c>
      <c r="AP239" s="422" t="str">
        <f>IF(AP238="","",VLOOKUP(AP238,'[1]シフト記号表（勤務時間帯）'!$C$6:$K$35,9,FALSE))</f>
        <v/>
      </c>
      <c r="AQ239" s="422" t="str">
        <f>IF(AQ238="","",VLOOKUP(AQ238,'[1]シフト記号表（勤務時間帯）'!$C$6:$K$35,9,FALSE))</f>
        <v/>
      </c>
      <c r="AR239" s="422" t="str">
        <f>IF(AR238="","",VLOOKUP(AR238,'[1]シフト記号表（勤務時間帯）'!$C$6:$K$35,9,FALSE))</f>
        <v/>
      </c>
      <c r="AS239" s="422" t="str">
        <f>IF(AS238="","",VLOOKUP(AS238,'[1]シフト記号表（勤務時間帯）'!$C$6:$K$35,9,FALSE))</f>
        <v/>
      </c>
      <c r="AT239" s="423" t="str">
        <f>IF(AT238="","",VLOOKUP(AT238,'[1]シフト記号表（勤務時間帯）'!$C$6:$K$35,9,FALSE))</f>
        <v/>
      </c>
      <c r="AU239" s="421" t="str">
        <f>IF(AU238="","",VLOOKUP(AU238,'[1]シフト記号表（勤務時間帯）'!$C$6:$K$35,9,FALSE))</f>
        <v/>
      </c>
      <c r="AV239" s="422" t="str">
        <f>IF(AV238="","",VLOOKUP(AV238,'[1]シフト記号表（勤務時間帯）'!$C$6:$K$35,9,FALSE))</f>
        <v/>
      </c>
      <c r="AW239" s="422" t="str">
        <f>IF(AW238="","",VLOOKUP(AW238,'[1]シフト記号表（勤務時間帯）'!$C$6:$K$35,9,FALSE))</f>
        <v/>
      </c>
      <c r="AX239" s="688">
        <f>IF($BB$3="４週",SUM(S239:AT239),IF($BB$3="暦月",SUM(S239:AW239),""))</f>
        <v>0</v>
      </c>
      <c r="AY239" s="689"/>
      <c r="AZ239" s="690">
        <f>IF($BB$3="４週",AX239/4,IF($BB$3="暦月",②勤務形態一覧表!AX239/(②勤務形態一覧表!$BB$8/7),""))</f>
        <v>0</v>
      </c>
      <c r="BA239" s="691"/>
      <c r="BB239" s="759"/>
      <c r="BC239" s="720"/>
      <c r="BD239" s="720"/>
      <c r="BE239" s="720"/>
      <c r="BF239" s="721"/>
    </row>
    <row r="240" spans="2:58" ht="20.25" customHeight="1">
      <c r="B240" s="699"/>
      <c r="C240" s="755"/>
      <c r="D240" s="756"/>
      <c r="E240" s="757"/>
      <c r="F240" s="429">
        <f>C238</f>
        <v>0</v>
      </c>
      <c r="G240" s="711"/>
      <c r="H240" s="715"/>
      <c r="I240" s="713"/>
      <c r="J240" s="713"/>
      <c r="K240" s="714"/>
      <c r="L240" s="722"/>
      <c r="M240" s="723"/>
      <c r="N240" s="723"/>
      <c r="O240" s="724"/>
      <c r="P240" s="692" t="s">
        <v>1283</v>
      </c>
      <c r="Q240" s="693"/>
      <c r="R240" s="694"/>
      <c r="S240" s="425" t="str">
        <f>IF(S238="","",VLOOKUP(S238,'[1]シフト記号表（勤務時間帯）'!$C$6:$U$35,19,FALSE))</f>
        <v/>
      </c>
      <c r="T240" s="426" t="str">
        <f>IF(T238="","",VLOOKUP(T238,'[1]シフト記号表（勤務時間帯）'!$C$6:$U$35,19,FALSE))</f>
        <v/>
      </c>
      <c r="U240" s="426" t="str">
        <f>IF(U238="","",VLOOKUP(U238,'[1]シフト記号表（勤務時間帯）'!$C$6:$U$35,19,FALSE))</f>
        <v/>
      </c>
      <c r="V240" s="426" t="str">
        <f>IF(V238="","",VLOOKUP(V238,'[1]シフト記号表（勤務時間帯）'!$C$6:$U$35,19,FALSE))</f>
        <v/>
      </c>
      <c r="W240" s="426" t="str">
        <f>IF(W238="","",VLOOKUP(W238,'[1]シフト記号表（勤務時間帯）'!$C$6:$U$35,19,FALSE))</f>
        <v/>
      </c>
      <c r="X240" s="426" t="str">
        <f>IF(X238="","",VLOOKUP(X238,'[1]シフト記号表（勤務時間帯）'!$C$6:$U$35,19,FALSE))</f>
        <v/>
      </c>
      <c r="Y240" s="427" t="str">
        <f>IF(Y238="","",VLOOKUP(Y238,'[1]シフト記号表（勤務時間帯）'!$C$6:$U$35,19,FALSE))</f>
        <v/>
      </c>
      <c r="Z240" s="425" t="str">
        <f>IF(Z238="","",VLOOKUP(Z238,'[1]シフト記号表（勤務時間帯）'!$C$6:$U$35,19,FALSE))</f>
        <v/>
      </c>
      <c r="AA240" s="426" t="str">
        <f>IF(AA238="","",VLOOKUP(AA238,'[1]シフト記号表（勤務時間帯）'!$C$6:$U$35,19,FALSE))</f>
        <v/>
      </c>
      <c r="AB240" s="426" t="str">
        <f>IF(AB238="","",VLOOKUP(AB238,'[1]シフト記号表（勤務時間帯）'!$C$6:$U$35,19,FALSE))</f>
        <v/>
      </c>
      <c r="AC240" s="426" t="str">
        <f>IF(AC238="","",VLOOKUP(AC238,'[1]シフト記号表（勤務時間帯）'!$C$6:$U$35,19,FALSE))</f>
        <v/>
      </c>
      <c r="AD240" s="426" t="str">
        <f>IF(AD238="","",VLOOKUP(AD238,'[1]シフト記号表（勤務時間帯）'!$C$6:$U$35,19,FALSE))</f>
        <v/>
      </c>
      <c r="AE240" s="426" t="str">
        <f>IF(AE238="","",VLOOKUP(AE238,'[1]シフト記号表（勤務時間帯）'!$C$6:$U$35,19,FALSE))</f>
        <v/>
      </c>
      <c r="AF240" s="427" t="str">
        <f>IF(AF238="","",VLOOKUP(AF238,'[1]シフト記号表（勤務時間帯）'!$C$6:$U$35,19,FALSE))</f>
        <v/>
      </c>
      <c r="AG240" s="425" t="str">
        <f>IF(AG238="","",VLOOKUP(AG238,'[1]シフト記号表（勤務時間帯）'!$C$6:$U$35,19,FALSE))</f>
        <v/>
      </c>
      <c r="AH240" s="426" t="str">
        <f>IF(AH238="","",VLOOKUP(AH238,'[1]シフト記号表（勤務時間帯）'!$C$6:$U$35,19,FALSE))</f>
        <v/>
      </c>
      <c r="AI240" s="426" t="str">
        <f>IF(AI238="","",VLOOKUP(AI238,'[1]シフト記号表（勤務時間帯）'!$C$6:$U$35,19,FALSE))</f>
        <v/>
      </c>
      <c r="AJ240" s="426" t="str">
        <f>IF(AJ238="","",VLOOKUP(AJ238,'[1]シフト記号表（勤務時間帯）'!$C$6:$U$35,19,FALSE))</f>
        <v/>
      </c>
      <c r="AK240" s="426" t="str">
        <f>IF(AK238="","",VLOOKUP(AK238,'[1]シフト記号表（勤務時間帯）'!$C$6:$U$35,19,FALSE))</f>
        <v/>
      </c>
      <c r="AL240" s="426" t="str">
        <f>IF(AL238="","",VLOOKUP(AL238,'[1]シフト記号表（勤務時間帯）'!$C$6:$U$35,19,FALSE))</f>
        <v/>
      </c>
      <c r="AM240" s="427" t="str">
        <f>IF(AM238="","",VLOOKUP(AM238,'[1]シフト記号表（勤務時間帯）'!$C$6:$U$35,19,FALSE))</f>
        <v/>
      </c>
      <c r="AN240" s="425" t="str">
        <f>IF(AN238="","",VLOOKUP(AN238,'[1]シフト記号表（勤務時間帯）'!$C$6:$U$35,19,FALSE))</f>
        <v/>
      </c>
      <c r="AO240" s="426" t="str">
        <f>IF(AO238="","",VLOOKUP(AO238,'[1]シフト記号表（勤務時間帯）'!$C$6:$U$35,19,FALSE))</f>
        <v/>
      </c>
      <c r="AP240" s="426" t="str">
        <f>IF(AP238="","",VLOOKUP(AP238,'[1]シフト記号表（勤務時間帯）'!$C$6:$U$35,19,FALSE))</f>
        <v/>
      </c>
      <c r="AQ240" s="426" t="str">
        <f>IF(AQ238="","",VLOOKUP(AQ238,'[1]シフト記号表（勤務時間帯）'!$C$6:$U$35,19,FALSE))</f>
        <v/>
      </c>
      <c r="AR240" s="426" t="str">
        <f>IF(AR238="","",VLOOKUP(AR238,'[1]シフト記号表（勤務時間帯）'!$C$6:$U$35,19,FALSE))</f>
        <v/>
      </c>
      <c r="AS240" s="426" t="str">
        <f>IF(AS238="","",VLOOKUP(AS238,'[1]シフト記号表（勤務時間帯）'!$C$6:$U$35,19,FALSE))</f>
        <v/>
      </c>
      <c r="AT240" s="427" t="str">
        <f>IF(AT238="","",VLOOKUP(AT238,'[1]シフト記号表（勤務時間帯）'!$C$6:$U$35,19,FALSE))</f>
        <v/>
      </c>
      <c r="AU240" s="425" t="str">
        <f>IF(AU238="","",VLOOKUP(AU238,'[1]シフト記号表（勤務時間帯）'!$C$6:$U$35,19,FALSE))</f>
        <v/>
      </c>
      <c r="AV240" s="426" t="str">
        <f>IF(AV238="","",VLOOKUP(AV238,'[1]シフト記号表（勤務時間帯）'!$C$6:$U$35,19,FALSE))</f>
        <v/>
      </c>
      <c r="AW240" s="426" t="str">
        <f>IF(AW238="","",VLOOKUP(AW238,'[1]シフト記号表（勤務時間帯）'!$C$6:$U$35,19,FALSE))</f>
        <v/>
      </c>
      <c r="AX240" s="695">
        <f>IF($BB$3="４週",SUM(S240:AT240),IF($BB$3="暦月",SUM(S240:AW240),""))</f>
        <v>0</v>
      </c>
      <c r="AY240" s="696"/>
      <c r="AZ240" s="697">
        <f>IF($BB$3="４週",AX240/4,IF($BB$3="暦月",②勤務形態一覧表!AX240/(②勤務形態一覧表!$BB$8/7),""))</f>
        <v>0</v>
      </c>
      <c r="BA240" s="698"/>
      <c r="BB240" s="760"/>
      <c r="BC240" s="723"/>
      <c r="BD240" s="723"/>
      <c r="BE240" s="723"/>
      <c r="BF240" s="724"/>
    </row>
    <row r="241" spans="2:58" ht="20.25" customHeight="1">
      <c r="B241" s="699">
        <f>B238+1</f>
        <v>74</v>
      </c>
      <c r="C241" s="749"/>
      <c r="D241" s="750"/>
      <c r="E241" s="751"/>
      <c r="F241" s="428"/>
      <c r="G241" s="709"/>
      <c r="H241" s="712"/>
      <c r="I241" s="713"/>
      <c r="J241" s="713"/>
      <c r="K241" s="714"/>
      <c r="L241" s="716"/>
      <c r="M241" s="717"/>
      <c r="N241" s="717"/>
      <c r="O241" s="718"/>
      <c r="P241" s="725" t="s">
        <v>1281</v>
      </c>
      <c r="Q241" s="726"/>
      <c r="R241" s="727"/>
      <c r="S241" s="417"/>
      <c r="T241" s="418"/>
      <c r="U241" s="418"/>
      <c r="V241" s="418"/>
      <c r="W241" s="418"/>
      <c r="X241" s="418"/>
      <c r="Y241" s="419"/>
      <c r="Z241" s="417"/>
      <c r="AA241" s="418"/>
      <c r="AB241" s="418"/>
      <c r="AC241" s="418"/>
      <c r="AD241" s="418"/>
      <c r="AE241" s="418"/>
      <c r="AF241" s="419"/>
      <c r="AG241" s="417"/>
      <c r="AH241" s="418"/>
      <c r="AI241" s="418"/>
      <c r="AJ241" s="418"/>
      <c r="AK241" s="418"/>
      <c r="AL241" s="418"/>
      <c r="AM241" s="419"/>
      <c r="AN241" s="417"/>
      <c r="AO241" s="418"/>
      <c r="AP241" s="418"/>
      <c r="AQ241" s="418"/>
      <c r="AR241" s="418"/>
      <c r="AS241" s="418"/>
      <c r="AT241" s="419"/>
      <c r="AU241" s="417"/>
      <c r="AV241" s="418"/>
      <c r="AW241" s="418"/>
      <c r="AX241" s="672"/>
      <c r="AY241" s="673"/>
      <c r="AZ241" s="674"/>
      <c r="BA241" s="675"/>
      <c r="BB241" s="758"/>
      <c r="BC241" s="717"/>
      <c r="BD241" s="717"/>
      <c r="BE241" s="717"/>
      <c r="BF241" s="718"/>
    </row>
    <row r="242" spans="2:58" ht="20.25" customHeight="1">
      <c r="B242" s="699"/>
      <c r="C242" s="752"/>
      <c r="D242" s="753"/>
      <c r="E242" s="754"/>
      <c r="F242" s="420"/>
      <c r="G242" s="710"/>
      <c r="H242" s="715"/>
      <c r="I242" s="713"/>
      <c r="J242" s="713"/>
      <c r="K242" s="714"/>
      <c r="L242" s="719"/>
      <c r="M242" s="720"/>
      <c r="N242" s="720"/>
      <c r="O242" s="721"/>
      <c r="P242" s="685" t="s">
        <v>1282</v>
      </c>
      <c r="Q242" s="686"/>
      <c r="R242" s="687"/>
      <c r="S242" s="421" t="str">
        <f>IF(S241="","",VLOOKUP(S241,'[1]シフト記号表（勤務時間帯）'!$C$6:$K$35,9,FALSE))</f>
        <v/>
      </c>
      <c r="T242" s="422" t="str">
        <f>IF(T241="","",VLOOKUP(T241,'[1]シフト記号表（勤務時間帯）'!$C$6:$K$35,9,FALSE))</f>
        <v/>
      </c>
      <c r="U242" s="422" t="str">
        <f>IF(U241="","",VLOOKUP(U241,'[1]シフト記号表（勤務時間帯）'!$C$6:$K$35,9,FALSE))</f>
        <v/>
      </c>
      <c r="V242" s="422" t="str">
        <f>IF(V241="","",VLOOKUP(V241,'[1]シフト記号表（勤務時間帯）'!$C$6:$K$35,9,FALSE))</f>
        <v/>
      </c>
      <c r="W242" s="422" t="str">
        <f>IF(W241="","",VLOOKUP(W241,'[1]シフト記号表（勤務時間帯）'!$C$6:$K$35,9,FALSE))</f>
        <v/>
      </c>
      <c r="X242" s="422" t="str">
        <f>IF(X241="","",VLOOKUP(X241,'[1]シフト記号表（勤務時間帯）'!$C$6:$K$35,9,FALSE))</f>
        <v/>
      </c>
      <c r="Y242" s="423" t="str">
        <f>IF(Y241="","",VLOOKUP(Y241,'[1]シフト記号表（勤務時間帯）'!$C$6:$K$35,9,FALSE))</f>
        <v/>
      </c>
      <c r="Z242" s="421" t="str">
        <f>IF(Z241="","",VLOOKUP(Z241,'[1]シフト記号表（勤務時間帯）'!$C$6:$K$35,9,FALSE))</f>
        <v/>
      </c>
      <c r="AA242" s="422" t="str">
        <f>IF(AA241="","",VLOOKUP(AA241,'[1]シフト記号表（勤務時間帯）'!$C$6:$K$35,9,FALSE))</f>
        <v/>
      </c>
      <c r="AB242" s="422" t="str">
        <f>IF(AB241="","",VLOOKUP(AB241,'[1]シフト記号表（勤務時間帯）'!$C$6:$K$35,9,FALSE))</f>
        <v/>
      </c>
      <c r="AC242" s="422" t="str">
        <f>IF(AC241="","",VLOOKUP(AC241,'[1]シフト記号表（勤務時間帯）'!$C$6:$K$35,9,FALSE))</f>
        <v/>
      </c>
      <c r="AD242" s="422" t="str">
        <f>IF(AD241="","",VLOOKUP(AD241,'[1]シフト記号表（勤務時間帯）'!$C$6:$K$35,9,FALSE))</f>
        <v/>
      </c>
      <c r="AE242" s="422" t="str">
        <f>IF(AE241="","",VLOOKUP(AE241,'[1]シフト記号表（勤務時間帯）'!$C$6:$K$35,9,FALSE))</f>
        <v/>
      </c>
      <c r="AF242" s="423" t="str">
        <f>IF(AF241="","",VLOOKUP(AF241,'[1]シフト記号表（勤務時間帯）'!$C$6:$K$35,9,FALSE))</f>
        <v/>
      </c>
      <c r="AG242" s="421" t="str">
        <f>IF(AG241="","",VLOOKUP(AG241,'[1]シフト記号表（勤務時間帯）'!$C$6:$K$35,9,FALSE))</f>
        <v/>
      </c>
      <c r="AH242" s="422" t="str">
        <f>IF(AH241="","",VLOOKUP(AH241,'[1]シフト記号表（勤務時間帯）'!$C$6:$K$35,9,FALSE))</f>
        <v/>
      </c>
      <c r="AI242" s="422" t="str">
        <f>IF(AI241="","",VLOOKUP(AI241,'[1]シフト記号表（勤務時間帯）'!$C$6:$K$35,9,FALSE))</f>
        <v/>
      </c>
      <c r="AJ242" s="422" t="str">
        <f>IF(AJ241="","",VLOOKUP(AJ241,'[1]シフト記号表（勤務時間帯）'!$C$6:$K$35,9,FALSE))</f>
        <v/>
      </c>
      <c r="AK242" s="422" t="str">
        <f>IF(AK241="","",VLOOKUP(AK241,'[1]シフト記号表（勤務時間帯）'!$C$6:$K$35,9,FALSE))</f>
        <v/>
      </c>
      <c r="AL242" s="422" t="str">
        <f>IF(AL241="","",VLOOKUP(AL241,'[1]シフト記号表（勤務時間帯）'!$C$6:$K$35,9,FALSE))</f>
        <v/>
      </c>
      <c r="AM242" s="423" t="str">
        <f>IF(AM241="","",VLOOKUP(AM241,'[1]シフト記号表（勤務時間帯）'!$C$6:$K$35,9,FALSE))</f>
        <v/>
      </c>
      <c r="AN242" s="421" t="str">
        <f>IF(AN241="","",VLOOKUP(AN241,'[1]シフト記号表（勤務時間帯）'!$C$6:$K$35,9,FALSE))</f>
        <v/>
      </c>
      <c r="AO242" s="422" t="str">
        <f>IF(AO241="","",VLOOKUP(AO241,'[1]シフト記号表（勤務時間帯）'!$C$6:$K$35,9,FALSE))</f>
        <v/>
      </c>
      <c r="AP242" s="422" t="str">
        <f>IF(AP241="","",VLOOKUP(AP241,'[1]シフト記号表（勤務時間帯）'!$C$6:$K$35,9,FALSE))</f>
        <v/>
      </c>
      <c r="AQ242" s="422" t="str">
        <f>IF(AQ241="","",VLOOKUP(AQ241,'[1]シフト記号表（勤務時間帯）'!$C$6:$K$35,9,FALSE))</f>
        <v/>
      </c>
      <c r="AR242" s="422" t="str">
        <f>IF(AR241="","",VLOOKUP(AR241,'[1]シフト記号表（勤務時間帯）'!$C$6:$K$35,9,FALSE))</f>
        <v/>
      </c>
      <c r="AS242" s="422" t="str">
        <f>IF(AS241="","",VLOOKUP(AS241,'[1]シフト記号表（勤務時間帯）'!$C$6:$K$35,9,FALSE))</f>
        <v/>
      </c>
      <c r="AT242" s="423" t="str">
        <f>IF(AT241="","",VLOOKUP(AT241,'[1]シフト記号表（勤務時間帯）'!$C$6:$K$35,9,FALSE))</f>
        <v/>
      </c>
      <c r="AU242" s="421" t="str">
        <f>IF(AU241="","",VLOOKUP(AU241,'[1]シフト記号表（勤務時間帯）'!$C$6:$K$35,9,FALSE))</f>
        <v/>
      </c>
      <c r="AV242" s="422" t="str">
        <f>IF(AV241="","",VLOOKUP(AV241,'[1]シフト記号表（勤務時間帯）'!$C$6:$K$35,9,FALSE))</f>
        <v/>
      </c>
      <c r="AW242" s="422" t="str">
        <f>IF(AW241="","",VLOOKUP(AW241,'[1]シフト記号表（勤務時間帯）'!$C$6:$K$35,9,FALSE))</f>
        <v/>
      </c>
      <c r="AX242" s="688">
        <f>IF($BB$3="４週",SUM(S242:AT242),IF($BB$3="暦月",SUM(S242:AW242),""))</f>
        <v>0</v>
      </c>
      <c r="AY242" s="689"/>
      <c r="AZ242" s="690">
        <f>IF($BB$3="４週",AX242/4,IF($BB$3="暦月",②勤務形態一覧表!AX242/(②勤務形態一覧表!$BB$8/7),""))</f>
        <v>0</v>
      </c>
      <c r="BA242" s="691"/>
      <c r="BB242" s="759"/>
      <c r="BC242" s="720"/>
      <c r="BD242" s="720"/>
      <c r="BE242" s="720"/>
      <c r="BF242" s="721"/>
    </row>
    <row r="243" spans="2:58" ht="20.25" customHeight="1">
      <c r="B243" s="699"/>
      <c r="C243" s="755"/>
      <c r="D243" s="756"/>
      <c r="E243" s="757"/>
      <c r="F243" s="429">
        <f>C241</f>
        <v>0</v>
      </c>
      <c r="G243" s="711"/>
      <c r="H243" s="715"/>
      <c r="I243" s="713"/>
      <c r="J243" s="713"/>
      <c r="K243" s="714"/>
      <c r="L243" s="722"/>
      <c r="M243" s="723"/>
      <c r="N243" s="723"/>
      <c r="O243" s="724"/>
      <c r="P243" s="692" t="s">
        <v>1283</v>
      </c>
      <c r="Q243" s="693"/>
      <c r="R243" s="694"/>
      <c r="S243" s="425" t="str">
        <f>IF(S241="","",VLOOKUP(S241,'[1]シフト記号表（勤務時間帯）'!$C$6:$U$35,19,FALSE))</f>
        <v/>
      </c>
      <c r="T243" s="426" t="str">
        <f>IF(T241="","",VLOOKUP(T241,'[1]シフト記号表（勤務時間帯）'!$C$6:$U$35,19,FALSE))</f>
        <v/>
      </c>
      <c r="U243" s="426" t="str">
        <f>IF(U241="","",VLOOKUP(U241,'[1]シフト記号表（勤務時間帯）'!$C$6:$U$35,19,FALSE))</f>
        <v/>
      </c>
      <c r="V243" s="426" t="str">
        <f>IF(V241="","",VLOOKUP(V241,'[1]シフト記号表（勤務時間帯）'!$C$6:$U$35,19,FALSE))</f>
        <v/>
      </c>
      <c r="W243" s="426" t="str">
        <f>IF(W241="","",VLOOKUP(W241,'[1]シフト記号表（勤務時間帯）'!$C$6:$U$35,19,FALSE))</f>
        <v/>
      </c>
      <c r="X243" s="426" t="str">
        <f>IF(X241="","",VLOOKUP(X241,'[1]シフト記号表（勤務時間帯）'!$C$6:$U$35,19,FALSE))</f>
        <v/>
      </c>
      <c r="Y243" s="427" t="str">
        <f>IF(Y241="","",VLOOKUP(Y241,'[1]シフト記号表（勤務時間帯）'!$C$6:$U$35,19,FALSE))</f>
        <v/>
      </c>
      <c r="Z243" s="425" t="str">
        <f>IF(Z241="","",VLOOKUP(Z241,'[1]シフト記号表（勤務時間帯）'!$C$6:$U$35,19,FALSE))</f>
        <v/>
      </c>
      <c r="AA243" s="426" t="str">
        <f>IF(AA241="","",VLOOKUP(AA241,'[1]シフト記号表（勤務時間帯）'!$C$6:$U$35,19,FALSE))</f>
        <v/>
      </c>
      <c r="AB243" s="426" t="str">
        <f>IF(AB241="","",VLOOKUP(AB241,'[1]シフト記号表（勤務時間帯）'!$C$6:$U$35,19,FALSE))</f>
        <v/>
      </c>
      <c r="AC243" s="426" t="str">
        <f>IF(AC241="","",VLOOKUP(AC241,'[1]シフト記号表（勤務時間帯）'!$C$6:$U$35,19,FALSE))</f>
        <v/>
      </c>
      <c r="AD243" s="426" t="str">
        <f>IF(AD241="","",VLOOKUP(AD241,'[1]シフト記号表（勤務時間帯）'!$C$6:$U$35,19,FALSE))</f>
        <v/>
      </c>
      <c r="AE243" s="426" t="str">
        <f>IF(AE241="","",VLOOKUP(AE241,'[1]シフト記号表（勤務時間帯）'!$C$6:$U$35,19,FALSE))</f>
        <v/>
      </c>
      <c r="AF243" s="427" t="str">
        <f>IF(AF241="","",VLOOKUP(AF241,'[1]シフト記号表（勤務時間帯）'!$C$6:$U$35,19,FALSE))</f>
        <v/>
      </c>
      <c r="AG243" s="425" t="str">
        <f>IF(AG241="","",VLOOKUP(AG241,'[1]シフト記号表（勤務時間帯）'!$C$6:$U$35,19,FALSE))</f>
        <v/>
      </c>
      <c r="AH243" s="426" t="str">
        <f>IF(AH241="","",VLOOKUP(AH241,'[1]シフト記号表（勤務時間帯）'!$C$6:$U$35,19,FALSE))</f>
        <v/>
      </c>
      <c r="AI243" s="426" t="str">
        <f>IF(AI241="","",VLOOKUP(AI241,'[1]シフト記号表（勤務時間帯）'!$C$6:$U$35,19,FALSE))</f>
        <v/>
      </c>
      <c r="AJ243" s="426" t="str">
        <f>IF(AJ241="","",VLOOKUP(AJ241,'[1]シフト記号表（勤務時間帯）'!$C$6:$U$35,19,FALSE))</f>
        <v/>
      </c>
      <c r="AK243" s="426" t="str">
        <f>IF(AK241="","",VLOOKUP(AK241,'[1]シフト記号表（勤務時間帯）'!$C$6:$U$35,19,FALSE))</f>
        <v/>
      </c>
      <c r="AL243" s="426" t="str">
        <f>IF(AL241="","",VLOOKUP(AL241,'[1]シフト記号表（勤務時間帯）'!$C$6:$U$35,19,FALSE))</f>
        <v/>
      </c>
      <c r="AM243" s="427" t="str">
        <f>IF(AM241="","",VLOOKUP(AM241,'[1]シフト記号表（勤務時間帯）'!$C$6:$U$35,19,FALSE))</f>
        <v/>
      </c>
      <c r="AN243" s="425" t="str">
        <f>IF(AN241="","",VLOOKUP(AN241,'[1]シフト記号表（勤務時間帯）'!$C$6:$U$35,19,FALSE))</f>
        <v/>
      </c>
      <c r="AO243" s="426" t="str">
        <f>IF(AO241="","",VLOOKUP(AO241,'[1]シフト記号表（勤務時間帯）'!$C$6:$U$35,19,FALSE))</f>
        <v/>
      </c>
      <c r="AP243" s="426" t="str">
        <f>IF(AP241="","",VLOOKUP(AP241,'[1]シフト記号表（勤務時間帯）'!$C$6:$U$35,19,FALSE))</f>
        <v/>
      </c>
      <c r="AQ243" s="426" t="str">
        <f>IF(AQ241="","",VLOOKUP(AQ241,'[1]シフト記号表（勤務時間帯）'!$C$6:$U$35,19,FALSE))</f>
        <v/>
      </c>
      <c r="AR243" s="426" t="str">
        <f>IF(AR241="","",VLOOKUP(AR241,'[1]シフト記号表（勤務時間帯）'!$C$6:$U$35,19,FALSE))</f>
        <v/>
      </c>
      <c r="AS243" s="426" t="str">
        <f>IF(AS241="","",VLOOKUP(AS241,'[1]シフト記号表（勤務時間帯）'!$C$6:$U$35,19,FALSE))</f>
        <v/>
      </c>
      <c r="AT243" s="427" t="str">
        <f>IF(AT241="","",VLOOKUP(AT241,'[1]シフト記号表（勤務時間帯）'!$C$6:$U$35,19,FALSE))</f>
        <v/>
      </c>
      <c r="AU243" s="425" t="str">
        <f>IF(AU241="","",VLOOKUP(AU241,'[1]シフト記号表（勤務時間帯）'!$C$6:$U$35,19,FALSE))</f>
        <v/>
      </c>
      <c r="AV243" s="426" t="str">
        <f>IF(AV241="","",VLOOKUP(AV241,'[1]シフト記号表（勤務時間帯）'!$C$6:$U$35,19,FALSE))</f>
        <v/>
      </c>
      <c r="AW243" s="426" t="str">
        <f>IF(AW241="","",VLOOKUP(AW241,'[1]シフト記号表（勤務時間帯）'!$C$6:$U$35,19,FALSE))</f>
        <v/>
      </c>
      <c r="AX243" s="695">
        <f>IF($BB$3="４週",SUM(S243:AT243),IF($BB$3="暦月",SUM(S243:AW243),""))</f>
        <v>0</v>
      </c>
      <c r="AY243" s="696"/>
      <c r="AZ243" s="697">
        <f>IF($BB$3="４週",AX243/4,IF($BB$3="暦月",②勤務形態一覧表!AX243/(②勤務形態一覧表!$BB$8/7),""))</f>
        <v>0</v>
      </c>
      <c r="BA243" s="698"/>
      <c r="BB243" s="760"/>
      <c r="BC243" s="723"/>
      <c r="BD243" s="723"/>
      <c r="BE243" s="723"/>
      <c r="BF243" s="724"/>
    </row>
    <row r="244" spans="2:58" ht="20.25" customHeight="1">
      <c r="B244" s="699">
        <f>B241+1</f>
        <v>75</v>
      </c>
      <c r="C244" s="749"/>
      <c r="D244" s="750"/>
      <c r="E244" s="751"/>
      <c r="F244" s="428"/>
      <c r="G244" s="709"/>
      <c r="H244" s="712"/>
      <c r="I244" s="713"/>
      <c r="J244" s="713"/>
      <c r="K244" s="714"/>
      <c r="L244" s="716"/>
      <c r="M244" s="717"/>
      <c r="N244" s="717"/>
      <c r="O244" s="718"/>
      <c r="P244" s="725" t="s">
        <v>1281</v>
      </c>
      <c r="Q244" s="726"/>
      <c r="R244" s="727"/>
      <c r="S244" s="417"/>
      <c r="T244" s="418"/>
      <c r="U244" s="418"/>
      <c r="V244" s="418"/>
      <c r="W244" s="418"/>
      <c r="X244" s="418"/>
      <c r="Y244" s="419"/>
      <c r="Z244" s="417"/>
      <c r="AA244" s="418"/>
      <c r="AB244" s="418"/>
      <c r="AC244" s="418"/>
      <c r="AD244" s="418"/>
      <c r="AE244" s="418"/>
      <c r="AF244" s="419"/>
      <c r="AG244" s="417"/>
      <c r="AH244" s="418"/>
      <c r="AI244" s="418"/>
      <c r="AJ244" s="418"/>
      <c r="AK244" s="418"/>
      <c r="AL244" s="418"/>
      <c r="AM244" s="419"/>
      <c r="AN244" s="417"/>
      <c r="AO244" s="418"/>
      <c r="AP244" s="418"/>
      <c r="AQ244" s="418"/>
      <c r="AR244" s="418"/>
      <c r="AS244" s="418"/>
      <c r="AT244" s="419"/>
      <c r="AU244" s="417"/>
      <c r="AV244" s="418"/>
      <c r="AW244" s="418"/>
      <c r="AX244" s="672"/>
      <c r="AY244" s="673"/>
      <c r="AZ244" s="674"/>
      <c r="BA244" s="675"/>
      <c r="BB244" s="758"/>
      <c r="BC244" s="717"/>
      <c r="BD244" s="717"/>
      <c r="BE244" s="717"/>
      <c r="BF244" s="718"/>
    </row>
    <row r="245" spans="2:58" ht="20.25" customHeight="1">
      <c r="B245" s="699"/>
      <c r="C245" s="752"/>
      <c r="D245" s="753"/>
      <c r="E245" s="754"/>
      <c r="F245" s="420"/>
      <c r="G245" s="710"/>
      <c r="H245" s="715"/>
      <c r="I245" s="713"/>
      <c r="J245" s="713"/>
      <c r="K245" s="714"/>
      <c r="L245" s="719"/>
      <c r="M245" s="720"/>
      <c r="N245" s="720"/>
      <c r="O245" s="721"/>
      <c r="P245" s="685" t="s">
        <v>1282</v>
      </c>
      <c r="Q245" s="686"/>
      <c r="R245" s="687"/>
      <c r="S245" s="421" t="str">
        <f>IF(S244="","",VLOOKUP(S244,'[1]シフト記号表（勤務時間帯）'!$C$6:$K$35,9,FALSE))</f>
        <v/>
      </c>
      <c r="T245" s="422" t="str">
        <f>IF(T244="","",VLOOKUP(T244,'[1]シフト記号表（勤務時間帯）'!$C$6:$K$35,9,FALSE))</f>
        <v/>
      </c>
      <c r="U245" s="422" t="str">
        <f>IF(U244="","",VLOOKUP(U244,'[1]シフト記号表（勤務時間帯）'!$C$6:$K$35,9,FALSE))</f>
        <v/>
      </c>
      <c r="V245" s="422" t="str">
        <f>IF(V244="","",VLOOKUP(V244,'[1]シフト記号表（勤務時間帯）'!$C$6:$K$35,9,FALSE))</f>
        <v/>
      </c>
      <c r="W245" s="422" t="str">
        <f>IF(W244="","",VLOOKUP(W244,'[1]シフト記号表（勤務時間帯）'!$C$6:$K$35,9,FALSE))</f>
        <v/>
      </c>
      <c r="X245" s="422" t="str">
        <f>IF(X244="","",VLOOKUP(X244,'[1]シフト記号表（勤務時間帯）'!$C$6:$K$35,9,FALSE))</f>
        <v/>
      </c>
      <c r="Y245" s="423" t="str">
        <f>IF(Y244="","",VLOOKUP(Y244,'[1]シフト記号表（勤務時間帯）'!$C$6:$K$35,9,FALSE))</f>
        <v/>
      </c>
      <c r="Z245" s="421" t="str">
        <f>IF(Z244="","",VLOOKUP(Z244,'[1]シフト記号表（勤務時間帯）'!$C$6:$K$35,9,FALSE))</f>
        <v/>
      </c>
      <c r="AA245" s="422" t="str">
        <f>IF(AA244="","",VLOOKUP(AA244,'[1]シフト記号表（勤務時間帯）'!$C$6:$K$35,9,FALSE))</f>
        <v/>
      </c>
      <c r="AB245" s="422" t="str">
        <f>IF(AB244="","",VLOOKUP(AB244,'[1]シフト記号表（勤務時間帯）'!$C$6:$K$35,9,FALSE))</f>
        <v/>
      </c>
      <c r="AC245" s="422" t="str">
        <f>IF(AC244="","",VLOOKUP(AC244,'[1]シフト記号表（勤務時間帯）'!$C$6:$K$35,9,FALSE))</f>
        <v/>
      </c>
      <c r="AD245" s="422" t="str">
        <f>IF(AD244="","",VLOOKUP(AD244,'[1]シフト記号表（勤務時間帯）'!$C$6:$K$35,9,FALSE))</f>
        <v/>
      </c>
      <c r="AE245" s="422" t="str">
        <f>IF(AE244="","",VLOOKUP(AE244,'[1]シフト記号表（勤務時間帯）'!$C$6:$K$35,9,FALSE))</f>
        <v/>
      </c>
      <c r="AF245" s="423" t="str">
        <f>IF(AF244="","",VLOOKUP(AF244,'[1]シフト記号表（勤務時間帯）'!$C$6:$K$35,9,FALSE))</f>
        <v/>
      </c>
      <c r="AG245" s="421" t="str">
        <f>IF(AG244="","",VLOOKUP(AG244,'[1]シフト記号表（勤務時間帯）'!$C$6:$K$35,9,FALSE))</f>
        <v/>
      </c>
      <c r="AH245" s="422" t="str">
        <f>IF(AH244="","",VLOOKUP(AH244,'[1]シフト記号表（勤務時間帯）'!$C$6:$K$35,9,FALSE))</f>
        <v/>
      </c>
      <c r="AI245" s="422" t="str">
        <f>IF(AI244="","",VLOOKUP(AI244,'[1]シフト記号表（勤務時間帯）'!$C$6:$K$35,9,FALSE))</f>
        <v/>
      </c>
      <c r="AJ245" s="422" t="str">
        <f>IF(AJ244="","",VLOOKUP(AJ244,'[1]シフト記号表（勤務時間帯）'!$C$6:$K$35,9,FALSE))</f>
        <v/>
      </c>
      <c r="AK245" s="422" t="str">
        <f>IF(AK244="","",VLOOKUP(AK244,'[1]シフト記号表（勤務時間帯）'!$C$6:$K$35,9,FALSE))</f>
        <v/>
      </c>
      <c r="AL245" s="422" t="str">
        <f>IF(AL244="","",VLOOKUP(AL244,'[1]シフト記号表（勤務時間帯）'!$C$6:$K$35,9,FALSE))</f>
        <v/>
      </c>
      <c r="AM245" s="423" t="str">
        <f>IF(AM244="","",VLOOKUP(AM244,'[1]シフト記号表（勤務時間帯）'!$C$6:$K$35,9,FALSE))</f>
        <v/>
      </c>
      <c r="AN245" s="421" t="str">
        <f>IF(AN244="","",VLOOKUP(AN244,'[1]シフト記号表（勤務時間帯）'!$C$6:$K$35,9,FALSE))</f>
        <v/>
      </c>
      <c r="AO245" s="422" t="str">
        <f>IF(AO244="","",VLOOKUP(AO244,'[1]シフト記号表（勤務時間帯）'!$C$6:$K$35,9,FALSE))</f>
        <v/>
      </c>
      <c r="AP245" s="422" t="str">
        <f>IF(AP244="","",VLOOKUP(AP244,'[1]シフト記号表（勤務時間帯）'!$C$6:$K$35,9,FALSE))</f>
        <v/>
      </c>
      <c r="AQ245" s="422" t="str">
        <f>IF(AQ244="","",VLOOKUP(AQ244,'[1]シフト記号表（勤務時間帯）'!$C$6:$K$35,9,FALSE))</f>
        <v/>
      </c>
      <c r="AR245" s="422" t="str">
        <f>IF(AR244="","",VLOOKUP(AR244,'[1]シフト記号表（勤務時間帯）'!$C$6:$K$35,9,FALSE))</f>
        <v/>
      </c>
      <c r="AS245" s="422" t="str">
        <f>IF(AS244="","",VLOOKUP(AS244,'[1]シフト記号表（勤務時間帯）'!$C$6:$K$35,9,FALSE))</f>
        <v/>
      </c>
      <c r="AT245" s="423" t="str">
        <f>IF(AT244="","",VLOOKUP(AT244,'[1]シフト記号表（勤務時間帯）'!$C$6:$K$35,9,FALSE))</f>
        <v/>
      </c>
      <c r="AU245" s="421" t="str">
        <f>IF(AU244="","",VLOOKUP(AU244,'[1]シフト記号表（勤務時間帯）'!$C$6:$K$35,9,FALSE))</f>
        <v/>
      </c>
      <c r="AV245" s="422" t="str">
        <f>IF(AV244="","",VLOOKUP(AV244,'[1]シフト記号表（勤務時間帯）'!$C$6:$K$35,9,FALSE))</f>
        <v/>
      </c>
      <c r="AW245" s="422" t="str">
        <f>IF(AW244="","",VLOOKUP(AW244,'[1]シフト記号表（勤務時間帯）'!$C$6:$K$35,9,FALSE))</f>
        <v/>
      </c>
      <c r="AX245" s="688">
        <f>IF($BB$3="４週",SUM(S245:AT245),IF($BB$3="暦月",SUM(S245:AW245),""))</f>
        <v>0</v>
      </c>
      <c r="AY245" s="689"/>
      <c r="AZ245" s="690">
        <f>IF($BB$3="４週",AX245/4,IF($BB$3="暦月",②勤務形態一覧表!AX245/(②勤務形態一覧表!$BB$8/7),""))</f>
        <v>0</v>
      </c>
      <c r="BA245" s="691"/>
      <c r="BB245" s="759"/>
      <c r="BC245" s="720"/>
      <c r="BD245" s="720"/>
      <c r="BE245" s="720"/>
      <c r="BF245" s="721"/>
    </row>
    <row r="246" spans="2:58" ht="20.25" customHeight="1">
      <c r="B246" s="699"/>
      <c r="C246" s="755"/>
      <c r="D246" s="756"/>
      <c r="E246" s="757"/>
      <c r="F246" s="429">
        <f>C244</f>
        <v>0</v>
      </c>
      <c r="G246" s="711"/>
      <c r="H246" s="715"/>
      <c r="I246" s="713"/>
      <c r="J246" s="713"/>
      <c r="K246" s="714"/>
      <c r="L246" s="722"/>
      <c r="M246" s="723"/>
      <c r="N246" s="723"/>
      <c r="O246" s="724"/>
      <c r="P246" s="692" t="s">
        <v>1283</v>
      </c>
      <c r="Q246" s="693"/>
      <c r="R246" s="694"/>
      <c r="S246" s="425" t="str">
        <f>IF(S244="","",VLOOKUP(S244,'[1]シフト記号表（勤務時間帯）'!$C$6:$U$35,19,FALSE))</f>
        <v/>
      </c>
      <c r="T246" s="426" t="str">
        <f>IF(T244="","",VLOOKUP(T244,'[1]シフト記号表（勤務時間帯）'!$C$6:$U$35,19,FALSE))</f>
        <v/>
      </c>
      <c r="U246" s="426" t="str">
        <f>IF(U244="","",VLOOKUP(U244,'[1]シフト記号表（勤務時間帯）'!$C$6:$U$35,19,FALSE))</f>
        <v/>
      </c>
      <c r="V246" s="426" t="str">
        <f>IF(V244="","",VLOOKUP(V244,'[1]シフト記号表（勤務時間帯）'!$C$6:$U$35,19,FALSE))</f>
        <v/>
      </c>
      <c r="W246" s="426" t="str">
        <f>IF(W244="","",VLOOKUP(W244,'[1]シフト記号表（勤務時間帯）'!$C$6:$U$35,19,FALSE))</f>
        <v/>
      </c>
      <c r="X246" s="426" t="str">
        <f>IF(X244="","",VLOOKUP(X244,'[1]シフト記号表（勤務時間帯）'!$C$6:$U$35,19,FALSE))</f>
        <v/>
      </c>
      <c r="Y246" s="427" t="str">
        <f>IF(Y244="","",VLOOKUP(Y244,'[1]シフト記号表（勤務時間帯）'!$C$6:$U$35,19,FALSE))</f>
        <v/>
      </c>
      <c r="Z246" s="425" t="str">
        <f>IF(Z244="","",VLOOKUP(Z244,'[1]シフト記号表（勤務時間帯）'!$C$6:$U$35,19,FALSE))</f>
        <v/>
      </c>
      <c r="AA246" s="426" t="str">
        <f>IF(AA244="","",VLOOKUP(AA244,'[1]シフト記号表（勤務時間帯）'!$C$6:$U$35,19,FALSE))</f>
        <v/>
      </c>
      <c r="AB246" s="426" t="str">
        <f>IF(AB244="","",VLOOKUP(AB244,'[1]シフト記号表（勤務時間帯）'!$C$6:$U$35,19,FALSE))</f>
        <v/>
      </c>
      <c r="AC246" s="426" t="str">
        <f>IF(AC244="","",VLOOKUP(AC244,'[1]シフト記号表（勤務時間帯）'!$C$6:$U$35,19,FALSE))</f>
        <v/>
      </c>
      <c r="AD246" s="426" t="str">
        <f>IF(AD244="","",VLOOKUP(AD244,'[1]シフト記号表（勤務時間帯）'!$C$6:$U$35,19,FALSE))</f>
        <v/>
      </c>
      <c r="AE246" s="426" t="str">
        <f>IF(AE244="","",VLOOKUP(AE244,'[1]シフト記号表（勤務時間帯）'!$C$6:$U$35,19,FALSE))</f>
        <v/>
      </c>
      <c r="AF246" s="427" t="str">
        <f>IF(AF244="","",VLOOKUP(AF244,'[1]シフト記号表（勤務時間帯）'!$C$6:$U$35,19,FALSE))</f>
        <v/>
      </c>
      <c r="AG246" s="425" t="str">
        <f>IF(AG244="","",VLOOKUP(AG244,'[1]シフト記号表（勤務時間帯）'!$C$6:$U$35,19,FALSE))</f>
        <v/>
      </c>
      <c r="AH246" s="426" t="str">
        <f>IF(AH244="","",VLOOKUP(AH244,'[1]シフト記号表（勤務時間帯）'!$C$6:$U$35,19,FALSE))</f>
        <v/>
      </c>
      <c r="AI246" s="426" t="str">
        <f>IF(AI244="","",VLOOKUP(AI244,'[1]シフト記号表（勤務時間帯）'!$C$6:$U$35,19,FALSE))</f>
        <v/>
      </c>
      <c r="AJ246" s="426" t="str">
        <f>IF(AJ244="","",VLOOKUP(AJ244,'[1]シフト記号表（勤務時間帯）'!$C$6:$U$35,19,FALSE))</f>
        <v/>
      </c>
      <c r="AK246" s="426" t="str">
        <f>IF(AK244="","",VLOOKUP(AK244,'[1]シフト記号表（勤務時間帯）'!$C$6:$U$35,19,FALSE))</f>
        <v/>
      </c>
      <c r="AL246" s="426" t="str">
        <f>IF(AL244="","",VLOOKUP(AL244,'[1]シフト記号表（勤務時間帯）'!$C$6:$U$35,19,FALSE))</f>
        <v/>
      </c>
      <c r="AM246" s="427" t="str">
        <f>IF(AM244="","",VLOOKUP(AM244,'[1]シフト記号表（勤務時間帯）'!$C$6:$U$35,19,FALSE))</f>
        <v/>
      </c>
      <c r="AN246" s="425" t="str">
        <f>IF(AN244="","",VLOOKUP(AN244,'[1]シフト記号表（勤務時間帯）'!$C$6:$U$35,19,FALSE))</f>
        <v/>
      </c>
      <c r="AO246" s="426" t="str">
        <f>IF(AO244="","",VLOOKUP(AO244,'[1]シフト記号表（勤務時間帯）'!$C$6:$U$35,19,FALSE))</f>
        <v/>
      </c>
      <c r="AP246" s="426" t="str">
        <f>IF(AP244="","",VLOOKUP(AP244,'[1]シフト記号表（勤務時間帯）'!$C$6:$U$35,19,FALSE))</f>
        <v/>
      </c>
      <c r="AQ246" s="426" t="str">
        <f>IF(AQ244="","",VLOOKUP(AQ244,'[1]シフト記号表（勤務時間帯）'!$C$6:$U$35,19,FALSE))</f>
        <v/>
      </c>
      <c r="AR246" s="426" t="str">
        <f>IF(AR244="","",VLOOKUP(AR244,'[1]シフト記号表（勤務時間帯）'!$C$6:$U$35,19,FALSE))</f>
        <v/>
      </c>
      <c r="AS246" s="426" t="str">
        <f>IF(AS244="","",VLOOKUP(AS244,'[1]シフト記号表（勤務時間帯）'!$C$6:$U$35,19,FALSE))</f>
        <v/>
      </c>
      <c r="AT246" s="427" t="str">
        <f>IF(AT244="","",VLOOKUP(AT244,'[1]シフト記号表（勤務時間帯）'!$C$6:$U$35,19,FALSE))</f>
        <v/>
      </c>
      <c r="AU246" s="425" t="str">
        <f>IF(AU244="","",VLOOKUP(AU244,'[1]シフト記号表（勤務時間帯）'!$C$6:$U$35,19,FALSE))</f>
        <v/>
      </c>
      <c r="AV246" s="426" t="str">
        <f>IF(AV244="","",VLOOKUP(AV244,'[1]シフト記号表（勤務時間帯）'!$C$6:$U$35,19,FALSE))</f>
        <v/>
      </c>
      <c r="AW246" s="426" t="str">
        <f>IF(AW244="","",VLOOKUP(AW244,'[1]シフト記号表（勤務時間帯）'!$C$6:$U$35,19,FALSE))</f>
        <v/>
      </c>
      <c r="AX246" s="695">
        <f>IF($BB$3="４週",SUM(S246:AT246),IF($BB$3="暦月",SUM(S246:AW246),""))</f>
        <v>0</v>
      </c>
      <c r="AY246" s="696"/>
      <c r="AZ246" s="697">
        <f>IF($BB$3="４週",AX246/4,IF($BB$3="暦月",②勤務形態一覧表!AX246/(②勤務形態一覧表!$BB$8/7),""))</f>
        <v>0</v>
      </c>
      <c r="BA246" s="698"/>
      <c r="BB246" s="760"/>
      <c r="BC246" s="723"/>
      <c r="BD246" s="723"/>
      <c r="BE246" s="723"/>
      <c r="BF246" s="724"/>
    </row>
    <row r="247" spans="2:58" ht="20.25" customHeight="1">
      <c r="B247" s="699">
        <f>B244+1</f>
        <v>76</v>
      </c>
      <c r="C247" s="749"/>
      <c r="D247" s="750"/>
      <c r="E247" s="751"/>
      <c r="F247" s="428"/>
      <c r="G247" s="709"/>
      <c r="H247" s="712"/>
      <c r="I247" s="713"/>
      <c r="J247" s="713"/>
      <c r="K247" s="714"/>
      <c r="L247" s="716"/>
      <c r="M247" s="717"/>
      <c r="N247" s="717"/>
      <c r="O247" s="718"/>
      <c r="P247" s="725" t="s">
        <v>1281</v>
      </c>
      <c r="Q247" s="726"/>
      <c r="R247" s="727"/>
      <c r="S247" s="417"/>
      <c r="T247" s="418"/>
      <c r="U247" s="418"/>
      <c r="V247" s="418"/>
      <c r="W247" s="418"/>
      <c r="X247" s="418"/>
      <c r="Y247" s="419"/>
      <c r="Z247" s="417"/>
      <c r="AA247" s="418"/>
      <c r="AB247" s="418"/>
      <c r="AC247" s="418"/>
      <c r="AD247" s="418"/>
      <c r="AE247" s="418"/>
      <c r="AF247" s="419"/>
      <c r="AG247" s="417"/>
      <c r="AH247" s="418"/>
      <c r="AI247" s="418"/>
      <c r="AJ247" s="418"/>
      <c r="AK247" s="418"/>
      <c r="AL247" s="418"/>
      <c r="AM247" s="419"/>
      <c r="AN247" s="417"/>
      <c r="AO247" s="418"/>
      <c r="AP247" s="418"/>
      <c r="AQ247" s="418"/>
      <c r="AR247" s="418"/>
      <c r="AS247" s="418"/>
      <c r="AT247" s="419"/>
      <c r="AU247" s="417"/>
      <c r="AV247" s="418"/>
      <c r="AW247" s="418"/>
      <c r="AX247" s="672"/>
      <c r="AY247" s="673"/>
      <c r="AZ247" s="674"/>
      <c r="BA247" s="675"/>
      <c r="BB247" s="758"/>
      <c r="BC247" s="717"/>
      <c r="BD247" s="717"/>
      <c r="BE247" s="717"/>
      <c r="BF247" s="718"/>
    </row>
    <row r="248" spans="2:58" ht="20.25" customHeight="1">
      <c r="B248" s="699"/>
      <c r="C248" s="752"/>
      <c r="D248" s="753"/>
      <c r="E248" s="754"/>
      <c r="F248" s="420"/>
      <c r="G248" s="710"/>
      <c r="H248" s="715"/>
      <c r="I248" s="713"/>
      <c r="J248" s="713"/>
      <c r="K248" s="714"/>
      <c r="L248" s="719"/>
      <c r="M248" s="720"/>
      <c r="N248" s="720"/>
      <c r="O248" s="721"/>
      <c r="P248" s="685" t="s">
        <v>1282</v>
      </c>
      <c r="Q248" s="686"/>
      <c r="R248" s="687"/>
      <c r="S248" s="421" t="str">
        <f>IF(S247="","",VLOOKUP(S247,'[1]シフト記号表（勤務時間帯）'!$C$6:$K$35,9,FALSE))</f>
        <v/>
      </c>
      <c r="T248" s="422" t="str">
        <f>IF(T247="","",VLOOKUP(T247,'[1]シフト記号表（勤務時間帯）'!$C$6:$K$35,9,FALSE))</f>
        <v/>
      </c>
      <c r="U248" s="422" t="str">
        <f>IF(U247="","",VLOOKUP(U247,'[1]シフト記号表（勤務時間帯）'!$C$6:$K$35,9,FALSE))</f>
        <v/>
      </c>
      <c r="V248" s="422" t="str">
        <f>IF(V247="","",VLOOKUP(V247,'[1]シフト記号表（勤務時間帯）'!$C$6:$K$35,9,FALSE))</f>
        <v/>
      </c>
      <c r="W248" s="422" t="str">
        <f>IF(W247="","",VLOOKUP(W247,'[1]シフト記号表（勤務時間帯）'!$C$6:$K$35,9,FALSE))</f>
        <v/>
      </c>
      <c r="X248" s="422" t="str">
        <f>IF(X247="","",VLOOKUP(X247,'[1]シフト記号表（勤務時間帯）'!$C$6:$K$35,9,FALSE))</f>
        <v/>
      </c>
      <c r="Y248" s="423" t="str">
        <f>IF(Y247="","",VLOOKUP(Y247,'[1]シフト記号表（勤務時間帯）'!$C$6:$K$35,9,FALSE))</f>
        <v/>
      </c>
      <c r="Z248" s="421" t="str">
        <f>IF(Z247="","",VLOOKUP(Z247,'[1]シフト記号表（勤務時間帯）'!$C$6:$K$35,9,FALSE))</f>
        <v/>
      </c>
      <c r="AA248" s="422" t="str">
        <f>IF(AA247="","",VLOOKUP(AA247,'[1]シフト記号表（勤務時間帯）'!$C$6:$K$35,9,FALSE))</f>
        <v/>
      </c>
      <c r="AB248" s="422" t="str">
        <f>IF(AB247="","",VLOOKUP(AB247,'[1]シフト記号表（勤務時間帯）'!$C$6:$K$35,9,FALSE))</f>
        <v/>
      </c>
      <c r="AC248" s="422" t="str">
        <f>IF(AC247="","",VLOOKUP(AC247,'[1]シフト記号表（勤務時間帯）'!$C$6:$K$35,9,FALSE))</f>
        <v/>
      </c>
      <c r="AD248" s="422" t="str">
        <f>IF(AD247="","",VLOOKUP(AD247,'[1]シフト記号表（勤務時間帯）'!$C$6:$K$35,9,FALSE))</f>
        <v/>
      </c>
      <c r="AE248" s="422" t="str">
        <f>IF(AE247="","",VLOOKUP(AE247,'[1]シフト記号表（勤務時間帯）'!$C$6:$K$35,9,FALSE))</f>
        <v/>
      </c>
      <c r="AF248" s="423" t="str">
        <f>IF(AF247="","",VLOOKUP(AF247,'[1]シフト記号表（勤務時間帯）'!$C$6:$K$35,9,FALSE))</f>
        <v/>
      </c>
      <c r="AG248" s="421" t="str">
        <f>IF(AG247="","",VLOOKUP(AG247,'[1]シフト記号表（勤務時間帯）'!$C$6:$K$35,9,FALSE))</f>
        <v/>
      </c>
      <c r="AH248" s="422" t="str">
        <f>IF(AH247="","",VLOOKUP(AH247,'[1]シフト記号表（勤務時間帯）'!$C$6:$K$35,9,FALSE))</f>
        <v/>
      </c>
      <c r="AI248" s="422" t="str">
        <f>IF(AI247="","",VLOOKUP(AI247,'[1]シフト記号表（勤務時間帯）'!$C$6:$K$35,9,FALSE))</f>
        <v/>
      </c>
      <c r="AJ248" s="422" t="str">
        <f>IF(AJ247="","",VLOOKUP(AJ247,'[1]シフト記号表（勤務時間帯）'!$C$6:$K$35,9,FALSE))</f>
        <v/>
      </c>
      <c r="AK248" s="422" t="str">
        <f>IF(AK247="","",VLOOKUP(AK247,'[1]シフト記号表（勤務時間帯）'!$C$6:$K$35,9,FALSE))</f>
        <v/>
      </c>
      <c r="AL248" s="422" t="str">
        <f>IF(AL247="","",VLOOKUP(AL247,'[1]シフト記号表（勤務時間帯）'!$C$6:$K$35,9,FALSE))</f>
        <v/>
      </c>
      <c r="AM248" s="423" t="str">
        <f>IF(AM247="","",VLOOKUP(AM247,'[1]シフト記号表（勤務時間帯）'!$C$6:$K$35,9,FALSE))</f>
        <v/>
      </c>
      <c r="AN248" s="421" t="str">
        <f>IF(AN247="","",VLOOKUP(AN247,'[1]シフト記号表（勤務時間帯）'!$C$6:$K$35,9,FALSE))</f>
        <v/>
      </c>
      <c r="AO248" s="422" t="str">
        <f>IF(AO247="","",VLOOKUP(AO247,'[1]シフト記号表（勤務時間帯）'!$C$6:$K$35,9,FALSE))</f>
        <v/>
      </c>
      <c r="AP248" s="422" t="str">
        <f>IF(AP247="","",VLOOKUP(AP247,'[1]シフト記号表（勤務時間帯）'!$C$6:$K$35,9,FALSE))</f>
        <v/>
      </c>
      <c r="AQ248" s="422" t="str">
        <f>IF(AQ247="","",VLOOKUP(AQ247,'[1]シフト記号表（勤務時間帯）'!$C$6:$K$35,9,FALSE))</f>
        <v/>
      </c>
      <c r="AR248" s="422" t="str">
        <f>IF(AR247="","",VLOOKUP(AR247,'[1]シフト記号表（勤務時間帯）'!$C$6:$K$35,9,FALSE))</f>
        <v/>
      </c>
      <c r="AS248" s="422" t="str">
        <f>IF(AS247="","",VLOOKUP(AS247,'[1]シフト記号表（勤務時間帯）'!$C$6:$K$35,9,FALSE))</f>
        <v/>
      </c>
      <c r="AT248" s="423" t="str">
        <f>IF(AT247="","",VLOOKUP(AT247,'[1]シフト記号表（勤務時間帯）'!$C$6:$K$35,9,FALSE))</f>
        <v/>
      </c>
      <c r="AU248" s="421" t="str">
        <f>IF(AU247="","",VLOOKUP(AU247,'[1]シフト記号表（勤務時間帯）'!$C$6:$K$35,9,FALSE))</f>
        <v/>
      </c>
      <c r="AV248" s="422" t="str">
        <f>IF(AV247="","",VLOOKUP(AV247,'[1]シフト記号表（勤務時間帯）'!$C$6:$K$35,9,FALSE))</f>
        <v/>
      </c>
      <c r="AW248" s="422" t="str">
        <f>IF(AW247="","",VLOOKUP(AW247,'[1]シフト記号表（勤務時間帯）'!$C$6:$K$35,9,FALSE))</f>
        <v/>
      </c>
      <c r="AX248" s="688">
        <f>IF($BB$3="４週",SUM(S248:AT248),IF($BB$3="暦月",SUM(S248:AW248),""))</f>
        <v>0</v>
      </c>
      <c r="AY248" s="689"/>
      <c r="AZ248" s="690">
        <f>IF($BB$3="４週",AX248/4,IF($BB$3="暦月",②勤務形態一覧表!AX248/(②勤務形態一覧表!$BB$8/7),""))</f>
        <v>0</v>
      </c>
      <c r="BA248" s="691"/>
      <c r="BB248" s="759"/>
      <c r="BC248" s="720"/>
      <c r="BD248" s="720"/>
      <c r="BE248" s="720"/>
      <c r="BF248" s="721"/>
    </row>
    <row r="249" spans="2:58" ht="20.25" customHeight="1">
      <c r="B249" s="699"/>
      <c r="C249" s="755"/>
      <c r="D249" s="756"/>
      <c r="E249" s="757"/>
      <c r="F249" s="429">
        <f>C247</f>
        <v>0</v>
      </c>
      <c r="G249" s="711"/>
      <c r="H249" s="715"/>
      <c r="I249" s="713"/>
      <c r="J249" s="713"/>
      <c r="K249" s="714"/>
      <c r="L249" s="722"/>
      <c r="M249" s="723"/>
      <c r="N249" s="723"/>
      <c r="O249" s="724"/>
      <c r="P249" s="692" t="s">
        <v>1283</v>
      </c>
      <c r="Q249" s="693"/>
      <c r="R249" s="694"/>
      <c r="S249" s="425" t="str">
        <f>IF(S247="","",VLOOKUP(S247,'[1]シフト記号表（勤務時間帯）'!$C$6:$U$35,19,FALSE))</f>
        <v/>
      </c>
      <c r="T249" s="426" t="str">
        <f>IF(T247="","",VLOOKUP(T247,'[1]シフト記号表（勤務時間帯）'!$C$6:$U$35,19,FALSE))</f>
        <v/>
      </c>
      <c r="U249" s="426" t="str">
        <f>IF(U247="","",VLOOKUP(U247,'[1]シフト記号表（勤務時間帯）'!$C$6:$U$35,19,FALSE))</f>
        <v/>
      </c>
      <c r="V249" s="426" t="str">
        <f>IF(V247="","",VLOOKUP(V247,'[1]シフト記号表（勤務時間帯）'!$C$6:$U$35,19,FALSE))</f>
        <v/>
      </c>
      <c r="W249" s="426" t="str">
        <f>IF(W247="","",VLOOKUP(W247,'[1]シフト記号表（勤務時間帯）'!$C$6:$U$35,19,FALSE))</f>
        <v/>
      </c>
      <c r="X249" s="426" t="str">
        <f>IF(X247="","",VLOOKUP(X247,'[1]シフト記号表（勤務時間帯）'!$C$6:$U$35,19,FALSE))</f>
        <v/>
      </c>
      <c r="Y249" s="427" t="str">
        <f>IF(Y247="","",VLOOKUP(Y247,'[1]シフト記号表（勤務時間帯）'!$C$6:$U$35,19,FALSE))</f>
        <v/>
      </c>
      <c r="Z249" s="425" t="str">
        <f>IF(Z247="","",VLOOKUP(Z247,'[1]シフト記号表（勤務時間帯）'!$C$6:$U$35,19,FALSE))</f>
        <v/>
      </c>
      <c r="AA249" s="426" t="str">
        <f>IF(AA247="","",VLOOKUP(AA247,'[1]シフト記号表（勤務時間帯）'!$C$6:$U$35,19,FALSE))</f>
        <v/>
      </c>
      <c r="AB249" s="426" t="str">
        <f>IF(AB247="","",VLOOKUP(AB247,'[1]シフト記号表（勤務時間帯）'!$C$6:$U$35,19,FALSE))</f>
        <v/>
      </c>
      <c r="AC249" s="426" t="str">
        <f>IF(AC247="","",VLOOKUP(AC247,'[1]シフト記号表（勤務時間帯）'!$C$6:$U$35,19,FALSE))</f>
        <v/>
      </c>
      <c r="AD249" s="426" t="str">
        <f>IF(AD247="","",VLOOKUP(AD247,'[1]シフト記号表（勤務時間帯）'!$C$6:$U$35,19,FALSE))</f>
        <v/>
      </c>
      <c r="AE249" s="426" t="str">
        <f>IF(AE247="","",VLOOKUP(AE247,'[1]シフト記号表（勤務時間帯）'!$C$6:$U$35,19,FALSE))</f>
        <v/>
      </c>
      <c r="AF249" s="427" t="str">
        <f>IF(AF247="","",VLOOKUP(AF247,'[1]シフト記号表（勤務時間帯）'!$C$6:$U$35,19,FALSE))</f>
        <v/>
      </c>
      <c r="AG249" s="425" t="str">
        <f>IF(AG247="","",VLOOKUP(AG247,'[1]シフト記号表（勤務時間帯）'!$C$6:$U$35,19,FALSE))</f>
        <v/>
      </c>
      <c r="AH249" s="426" t="str">
        <f>IF(AH247="","",VLOOKUP(AH247,'[1]シフト記号表（勤務時間帯）'!$C$6:$U$35,19,FALSE))</f>
        <v/>
      </c>
      <c r="AI249" s="426" t="str">
        <f>IF(AI247="","",VLOOKUP(AI247,'[1]シフト記号表（勤務時間帯）'!$C$6:$U$35,19,FALSE))</f>
        <v/>
      </c>
      <c r="AJ249" s="426" t="str">
        <f>IF(AJ247="","",VLOOKUP(AJ247,'[1]シフト記号表（勤務時間帯）'!$C$6:$U$35,19,FALSE))</f>
        <v/>
      </c>
      <c r="AK249" s="426" t="str">
        <f>IF(AK247="","",VLOOKUP(AK247,'[1]シフト記号表（勤務時間帯）'!$C$6:$U$35,19,FALSE))</f>
        <v/>
      </c>
      <c r="AL249" s="426" t="str">
        <f>IF(AL247="","",VLOOKUP(AL247,'[1]シフト記号表（勤務時間帯）'!$C$6:$U$35,19,FALSE))</f>
        <v/>
      </c>
      <c r="AM249" s="427" t="str">
        <f>IF(AM247="","",VLOOKUP(AM247,'[1]シフト記号表（勤務時間帯）'!$C$6:$U$35,19,FALSE))</f>
        <v/>
      </c>
      <c r="AN249" s="425" t="str">
        <f>IF(AN247="","",VLOOKUP(AN247,'[1]シフト記号表（勤務時間帯）'!$C$6:$U$35,19,FALSE))</f>
        <v/>
      </c>
      <c r="AO249" s="426" t="str">
        <f>IF(AO247="","",VLOOKUP(AO247,'[1]シフト記号表（勤務時間帯）'!$C$6:$U$35,19,FALSE))</f>
        <v/>
      </c>
      <c r="AP249" s="426" t="str">
        <f>IF(AP247="","",VLOOKUP(AP247,'[1]シフト記号表（勤務時間帯）'!$C$6:$U$35,19,FALSE))</f>
        <v/>
      </c>
      <c r="AQ249" s="426" t="str">
        <f>IF(AQ247="","",VLOOKUP(AQ247,'[1]シフト記号表（勤務時間帯）'!$C$6:$U$35,19,FALSE))</f>
        <v/>
      </c>
      <c r="AR249" s="426" t="str">
        <f>IF(AR247="","",VLOOKUP(AR247,'[1]シフト記号表（勤務時間帯）'!$C$6:$U$35,19,FALSE))</f>
        <v/>
      </c>
      <c r="AS249" s="426" t="str">
        <f>IF(AS247="","",VLOOKUP(AS247,'[1]シフト記号表（勤務時間帯）'!$C$6:$U$35,19,FALSE))</f>
        <v/>
      </c>
      <c r="AT249" s="427" t="str">
        <f>IF(AT247="","",VLOOKUP(AT247,'[1]シフト記号表（勤務時間帯）'!$C$6:$U$35,19,FALSE))</f>
        <v/>
      </c>
      <c r="AU249" s="425" t="str">
        <f>IF(AU247="","",VLOOKUP(AU247,'[1]シフト記号表（勤務時間帯）'!$C$6:$U$35,19,FALSE))</f>
        <v/>
      </c>
      <c r="AV249" s="426" t="str">
        <f>IF(AV247="","",VLOOKUP(AV247,'[1]シフト記号表（勤務時間帯）'!$C$6:$U$35,19,FALSE))</f>
        <v/>
      </c>
      <c r="AW249" s="426" t="str">
        <f>IF(AW247="","",VLOOKUP(AW247,'[1]シフト記号表（勤務時間帯）'!$C$6:$U$35,19,FALSE))</f>
        <v/>
      </c>
      <c r="AX249" s="695">
        <f>IF($BB$3="４週",SUM(S249:AT249),IF($BB$3="暦月",SUM(S249:AW249),""))</f>
        <v>0</v>
      </c>
      <c r="AY249" s="696"/>
      <c r="AZ249" s="697">
        <f>IF($BB$3="４週",AX249/4,IF($BB$3="暦月",②勤務形態一覧表!AX249/(②勤務形態一覧表!$BB$8/7),""))</f>
        <v>0</v>
      </c>
      <c r="BA249" s="698"/>
      <c r="BB249" s="760"/>
      <c r="BC249" s="723"/>
      <c r="BD249" s="723"/>
      <c r="BE249" s="723"/>
      <c r="BF249" s="724"/>
    </row>
    <row r="250" spans="2:58" ht="20.25" customHeight="1">
      <c r="B250" s="699">
        <f>B247+1</f>
        <v>77</v>
      </c>
      <c r="C250" s="749"/>
      <c r="D250" s="750"/>
      <c r="E250" s="751"/>
      <c r="F250" s="428"/>
      <c r="G250" s="709"/>
      <c r="H250" s="712"/>
      <c r="I250" s="713"/>
      <c r="J250" s="713"/>
      <c r="K250" s="714"/>
      <c r="L250" s="716"/>
      <c r="M250" s="717"/>
      <c r="N250" s="717"/>
      <c r="O250" s="718"/>
      <c r="P250" s="725" t="s">
        <v>1281</v>
      </c>
      <c r="Q250" s="726"/>
      <c r="R250" s="727"/>
      <c r="S250" s="417"/>
      <c r="T250" s="418"/>
      <c r="U250" s="418"/>
      <c r="V250" s="418"/>
      <c r="W250" s="418"/>
      <c r="X250" s="418"/>
      <c r="Y250" s="419"/>
      <c r="Z250" s="417"/>
      <c r="AA250" s="418"/>
      <c r="AB250" s="418"/>
      <c r="AC250" s="418"/>
      <c r="AD250" s="418"/>
      <c r="AE250" s="418"/>
      <c r="AF250" s="419"/>
      <c r="AG250" s="417"/>
      <c r="AH250" s="418"/>
      <c r="AI250" s="418"/>
      <c r="AJ250" s="418"/>
      <c r="AK250" s="418"/>
      <c r="AL250" s="418"/>
      <c r="AM250" s="419"/>
      <c r="AN250" s="417"/>
      <c r="AO250" s="418"/>
      <c r="AP250" s="418"/>
      <c r="AQ250" s="418"/>
      <c r="AR250" s="418"/>
      <c r="AS250" s="418"/>
      <c r="AT250" s="419"/>
      <c r="AU250" s="417"/>
      <c r="AV250" s="418"/>
      <c r="AW250" s="418"/>
      <c r="AX250" s="672"/>
      <c r="AY250" s="673"/>
      <c r="AZ250" s="674"/>
      <c r="BA250" s="675"/>
      <c r="BB250" s="758"/>
      <c r="BC250" s="717"/>
      <c r="BD250" s="717"/>
      <c r="BE250" s="717"/>
      <c r="BF250" s="718"/>
    </row>
    <row r="251" spans="2:58" ht="20.25" customHeight="1">
      <c r="B251" s="699"/>
      <c r="C251" s="752"/>
      <c r="D251" s="753"/>
      <c r="E251" s="754"/>
      <c r="F251" s="420"/>
      <c r="G251" s="710"/>
      <c r="H251" s="715"/>
      <c r="I251" s="713"/>
      <c r="J251" s="713"/>
      <c r="K251" s="714"/>
      <c r="L251" s="719"/>
      <c r="M251" s="720"/>
      <c r="N251" s="720"/>
      <c r="O251" s="721"/>
      <c r="P251" s="685" t="s">
        <v>1282</v>
      </c>
      <c r="Q251" s="686"/>
      <c r="R251" s="687"/>
      <c r="S251" s="421" t="str">
        <f>IF(S250="","",VLOOKUP(S250,'[1]シフト記号表（勤務時間帯）'!$C$6:$K$35,9,FALSE))</f>
        <v/>
      </c>
      <c r="T251" s="422" t="str">
        <f>IF(T250="","",VLOOKUP(T250,'[1]シフト記号表（勤務時間帯）'!$C$6:$K$35,9,FALSE))</f>
        <v/>
      </c>
      <c r="U251" s="422" t="str">
        <f>IF(U250="","",VLOOKUP(U250,'[1]シフト記号表（勤務時間帯）'!$C$6:$K$35,9,FALSE))</f>
        <v/>
      </c>
      <c r="V251" s="422" t="str">
        <f>IF(V250="","",VLOOKUP(V250,'[1]シフト記号表（勤務時間帯）'!$C$6:$K$35,9,FALSE))</f>
        <v/>
      </c>
      <c r="W251" s="422" t="str">
        <f>IF(W250="","",VLOOKUP(W250,'[1]シフト記号表（勤務時間帯）'!$C$6:$K$35,9,FALSE))</f>
        <v/>
      </c>
      <c r="X251" s="422" t="str">
        <f>IF(X250="","",VLOOKUP(X250,'[1]シフト記号表（勤務時間帯）'!$C$6:$K$35,9,FALSE))</f>
        <v/>
      </c>
      <c r="Y251" s="423" t="str">
        <f>IF(Y250="","",VLOOKUP(Y250,'[1]シフト記号表（勤務時間帯）'!$C$6:$K$35,9,FALSE))</f>
        <v/>
      </c>
      <c r="Z251" s="421" t="str">
        <f>IF(Z250="","",VLOOKUP(Z250,'[1]シフト記号表（勤務時間帯）'!$C$6:$K$35,9,FALSE))</f>
        <v/>
      </c>
      <c r="AA251" s="422" t="str">
        <f>IF(AA250="","",VLOOKUP(AA250,'[1]シフト記号表（勤務時間帯）'!$C$6:$K$35,9,FALSE))</f>
        <v/>
      </c>
      <c r="AB251" s="422" t="str">
        <f>IF(AB250="","",VLOOKUP(AB250,'[1]シフト記号表（勤務時間帯）'!$C$6:$K$35,9,FALSE))</f>
        <v/>
      </c>
      <c r="AC251" s="422" t="str">
        <f>IF(AC250="","",VLOOKUP(AC250,'[1]シフト記号表（勤務時間帯）'!$C$6:$K$35,9,FALSE))</f>
        <v/>
      </c>
      <c r="AD251" s="422" t="str">
        <f>IF(AD250="","",VLOOKUP(AD250,'[1]シフト記号表（勤務時間帯）'!$C$6:$K$35,9,FALSE))</f>
        <v/>
      </c>
      <c r="AE251" s="422" t="str">
        <f>IF(AE250="","",VLOOKUP(AE250,'[1]シフト記号表（勤務時間帯）'!$C$6:$K$35,9,FALSE))</f>
        <v/>
      </c>
      <c r="AF251" s="423" t="str">
        <f>IF(AF250="","",VLOOKUP(AF250,'[1]シフト記号表（勤務時間帯）'!$C$6:$K$35,9,FALSE))</f>
        <v/>
      </c>
      <c r="AG251" s="421" t="str">
        <f>IF(AG250="","",VLOOKUP(AG250,'[1]シフト記号表（勤務時間帯）'!$C$6:$K$35,9,FALSE))</f>
        <v/>
      </c>
      <c r="AH251" s="422" t="str">
        <f>IF(AH250="","",VLOOKUP(AH250,'[1]シフト記号表（勤務時間帯）'!$C$6:$K$35,9,FALSE))</f>
        <v/>
      </c>
      <c r="AI251" s="422" t="str">
        <f>IF(AI250="","",VLOOKUP(AI250,'[1]シフト記号表（勤務時間帯）'!$C$6:$K$35,9,FALSE))</f>
        <v/>
      </c>
      <c r="AJ251" s="422" t="str">
        <f>IF(AJ250="","",VLOOKUP(AJ250,'[1]シフト記号表（勤務時間帯）'!$C$6:$K$35,9,FALSE))</f>
        <v/>
      </c>
      <c r="AK251" s="422" t="str">
        <f>IF(AK250="","",VLOOKUP(AK250,'[1]シフト記号表（勤務時間帯）'!$C$6:$K$35,9,FALSE))</f>
        <v/>
      </c>
      <c r="AL251" s="422" t="str">
        <f>IF(AL250="","",VLOOKUP(AL250,'[1]シフト記号表（勤務時間帯）'!$C$6:$K$35,9,FALSE))</f>
        <v/>
      </c>
      <c r="AM251" s="423" t="str">
        <f>IF(AM250="","",VLOOKUP(AM250,'[1]シフト記号表（勤務時間帯）'!$C$6:$K$35,9,FALSE))</f>
        <v/>
      </c>
      <c r="AN251" s="421" t="str">
        <f>IF(AN250="","",VLOOKUP(AN250,'[1]シフト記号表（勤務時間帯）'!$C$6:$K$35,9,FALSE))</f>
        <v/>
      </c>
      <c r="AO251" s="422" t="str">
        <f>IF(AO250="","",VLOOKUP(AO250,'[1]シフト記号表（勤務時間帯）'!$C$6:$K$35,9,FALSE))</f>
        <v/>
      </c>
      <c r="AP251" s="422" t="str">
        <f>IF(AP250="","",VLOOKUP(AP250,'[1]シフト記号表（勤務時間帯）'!$C$6:$K$35,9,FALSE))</f>
        <v/>
      </c>
      <c r="AQ251" s="422" t="str">
        <f>IF(AQ250="","",VLOOKUP(AQ250,'[1]シフト記号表（勤務時間帯）'!$C$6:$K$35,9,FALSE))</f>
        <v/>
      </c>
      <c r="AR251" s="422" t="str">
        <f>IF(AR250="","",VLOOKUP(AR250,'[1]シフト記号表（勤務時間帯）'!$C$6:$K$35,9,FALSE))</f>
        <v/>
      </c>
      <c r="AS251" s="422" t="str">
        <f>IF(AS250="","",VLOOKUP(AS250,'[1]シフト記号表（勤務時間帯）'!$C$6:$K$35,9,FALSE))</f>
        <v/>
      </c>
      <c r="AT251" s="423" t="str">
        <f>IF(AT250="","",VLOOKUP(AT250,'[1]シフト記号表（勤務時間帯）'!$C$6:$K$35,9,FALSE))</f>
        <v/>
      </c>
      <c r="AU251" s="421" t="str">
        <f>IF(AU250="","",VLOOKUP(AU250,'[1]シフト記号表（勤務時間帯）'!$C$6:$K$35,9,FALSE))</f>
        <v/>
      </c>
      <c r="AV251" s="422" t="str">
        <f>IF(AV250="","",VLOOKUP(AV250,'[1]シフト記号表（勤務時間帯）'!$C$6:$K$35,9,FALSE))</f>
        <v/>
      </c>
      <c r="AW251" s="422" t="str">
        <f>IF(AW250="","",VLOOKUP(AW250,'[1]シフト記号表（勤務時間帯）'!$C$6:$K$35,9,FALSE))</f>
        <v/>
      </c>
      <c r="AX251" s="688">
        <f>IF($BB$3="４週",SUM(S251:AT251),IF($BB$3="暦月",SUM(S251:AW251),""))</f>
        <v>0</v>
      </c>
      <c r="AY251" s="689"/>
      <c r="AZ251" s="690">
        <f>IF($BB$3="４週",AX251/4,IF($BB$3="暦月",②勤務形態一覧表!AX251/(②勤務形態一覧表!$BB$8/7),""))</f>
        <v>0</v>
      </c>
      <c r="BA251" s="691"/>
      <c r="BB251" s="759"/>
      <c r="BC251" s="720"/>
      <c r="BD251" s="720"/>
      <c r="BE251" s="720"/>
      <c r="BF251" s="721"/>
    </row>
    <row r="252" spans="2:58" ht="20.25" customHeight="1">
      <c r="B252" s="699"/>
      <c r="C252" s="755"/>
      <c r="D252" s="756"/>
      <c r="E252" s="757"/>
      <c r="F252" s="429">
        <f>C250</f>
        <v>0</v>
      </c>
      <c r="G252" s="711"/>
      <c r="H252" s="715"/>
      <c r="I252" s="713"/>
      <c r="J252" s="713"/>
      <c r="K252" s="714"/>
      <c r="L252" s="722"/>
      <c r="M252" s="723"/>
      <c r="N252" s="723"/>
      <c r="O252" s="724"/>
      <c r="P252" s="692" t="s">
        <v>1283</v>
      </c>
      <c r="Q252" s="693"/>
      <c r="R252" s="694"/>
      <c r="S252" s="425" t="str">
        <f>IF(S250="","",VLOOKUP(S250,'[1]シフト記号表（勤務時間帯）'!$C$6:$U$35,19,FALSE))</f>
        <v/>
      </c>
      <c r="T252" s="426" t="str">
        <f>IF(T250="","",VLOOKUP(T250,'[1]シフト記号表（勤務時間帯）'!$C$6:$U$35,19,FALSE))</f>
        <v/>
      </c>
      <c r="U252" s="426" t="str">
        <f>IF(U250="","",VLOOKUP(U250,'[1]シフト記号表（勤務時間帯）'!$C$6:$U$35,19,FALSE))</f>
        <v/>
      </c>
      <c r="V252" s="426" t="str">
        <f>IF(V250="","",VLOOKUP(V250,'[1]シフト記号表（勤務時間帯）'!$C$6:$U$35,19,FALSE))</f>
        <v/>
      </c>
      <c r="W252" s="426" t="str">
        <f>IF(W250="","",VLOOKUP(W250,'[1]シフト記号表（勤務時間帯）'!$C$6:$U$35,19,FALSE))</f>
        <v/>
      </c>
      <c r="X252" s="426" t="str">
        <f>IF(X250="","",VLOOKUP(X250,'[1]シフト記号表（勤務時間帯）'!$C$6:$U$35,19,FALSE))</f>
        <v/>
      </c>
      <c r="Y252" s="427" t="str">
        <f>IF(Y250="","",VLOOKUP(Y250,'[1]シフト記号表（勤務時間帯）'!$C$6:$U$35,19,FALSE))</f>
        <v/>
      </c>
      <c r="Z252" s="425" t="str">
        <f>IF(Z250="","",VLOOKUP(Z250,'[1]シフト記号表（勤務時間帯）'!$C$6:$U$35,19,FALSE))</f>
        <v/>
      </c>
      <c r="AA252" s="426" t="str">
        <f>IF(AA250="","",VLOOKUP(AA250,'[1]シフト記号表（勤務時間帯）'!$C$6:$U$35,19,FALSE))</f>
        <v/>
      </c>
      <c r="AB252" s="426" t="str">
        <f>IF(AB250="","",VLOOKUP(AB250,'[1]シフト記号表（勤務時間帯）'!$C$6:$U$35,19,FALSE))</f>
        <v/>
      </c>
      <c r="AC252" s="426" t="str">
        <f>IF(AC250="","",VLOOKUP(AC250,'[1]シフト記号表（勤務時間帯）'!$C$6:$U$35,19,FALSE))</f>
        <v/>
      </c>
      <c r="AD252" s="426" t="str">
        <f>IF(AD250="","",VLOOKUP(AD250,'[1]シフト記号表（勤務時間帯）'!$C$6:$U$35,19,FALSE))</f>
        <v/>
      </c>
      <c r="AE252" s="426" t="str">
        <f>IF(AE250="","",VLOOKUP(AE250,'[1]シフト記号表（勤務時間帯）'!$C$6:$U$35,19,FALSE))</f>
        <v/>
      </c>
      <c r="AF252" s="427" t="str">
        <f>IF(AF250="","",VLOOKUP(AF250,'[1]シフト記号表（勤務時間帯）'!$C$6:$U$35,19,FALSE))</f>
        <v/>
      </c>
      <c r="AG252" s="425" t="str">
        <f>IF(AG250="","",VLOOKUP(AG250,'[1]シフト記号表（勤務時間帯）'!$C$6:$U$35,19,FALSE))</f>
        <v/>
      </c>
      <c r="AH252" s="426" t="str">
        <f>IF(AH250="","",VLOOKUP(AH250,'[1]シフト記号表（勤務時間帯）'!$C$6:$U$35,19,FALSE))</f>
        <v/>
      </c>
      <c r="AI252" s="426" t="str">
        <f>IF(AI250="","",VLOOKUP(AI250,'[1]シフト記号表（勤務時間帯）'!$C$6:$U$35,19,FALSE))</f>
        <v/>
      </c>
      <c r="AJ252" s="426" t="str">
        <f>IF(AJ250="","",VLOOKUP(AJ250,'[1]シフト記号表（勤務時間帯）'!$C$6:$U$35,19,FALSE))</f>
        <v/>
      </c>
      <c r="AK252" s="426" t="str">
        <f>IF(AK250="","",VLOOKUP(AK250,'[1]シフト記号表（勤務時間帯）'!$C$6:$U$35,19,FALSE))</f>
        <v/>
      </c>
      <c r="AL252" s="426" t="str">
        <f>IF(AL250="","",VLOOKUP(AL250,'[1]シフト記号表（勤務時間帯）'!$C$6:$U$35,19,FALSE))</f>
        <v/>
      </c>
      <c r="AM252" s="427" t="str">
        <f>IF(AM250="","",VLOOKUP(AM250,'[1]シフト記号表（勤務時間帯）'!$C$6:$U$35,19,FALSE))</f>
        <v/>
      </c>
      <c r="AN252" s="425" t="str">
        <f>IF(AN250="","",VLOOKUP(AN250,'[1]シフト記号表（勤務時間帯）'!$C$6:$U$35,19,FALSE))</f>
        <v/>
      </c>
      <c r="AO252" s="426" t="str">
        <f>IF(AO250="","",VLOOKUP(AO250,'[1]シフト記号表（勤務時間帯）'!$C$6:$U$35,19,FALSE))</f>
        <v/>
      </c>
      <c r="AP252" s="426" t="str">
        <f>IF(AP250="","",VLOOKUP(AP250,'[1]シフト記号表（勤務時間帯）'!$C$6:$U$35,19,FALSE))</f>
        <v/>
      </c>
      <c r="AQ252" s="426" t="str">
        <f>IF(AQ250="","",VLOOKUP(AQ250,'[1]シフト記号表（勤務時間帯）'!$C$6:$U$35,19,FALSE))</f>
        <v/>
      </c>
      <c r="AR252" s="426" t="str">
        <f>IF(AR250="","",VLOOKUP(AR250,'[1]シフト記号表（勤務時間帯）'!$C$6:$U$35,19,FALSE))</f>
        <v/>
      </c>
      <c r="AS252" s="426" t="str">
        <f>IF(AS250="","",VLOOKUP(AS250,'[1]シフト記号表（勤務時間帯）'!$C$6:$U$35,19,FALSE))</f>
        <v/>
      </c>
      <c r="AT252" s="427" t="str">
        <f>IF(AT250="","",VLOOKUP(AT250,'[1]シフト記号表（勤務時間帯）'!$C$6:$U$35,19,FALSE))</f>
        <v/>
      </c>
      <c r="AU252" s="425" t="str">
        <f>IF(AU250="","",VLOOKUP(AU250,'[1]シフト記号表（勤務時間帯）'!$C$6:$U$35,19,FALSE))</f>
        <v/>
      </c>
      <c r="AV252" s="426" t="str">
        <f>IF(AV250="","",VLOOKUP(AV250,'[1]シフト記号表（勤務時間帯）'!$C$6:$U$35,19,FALSE))</f>
        <v/>
      </c>
      <c r="AW252" s="426" t="str">
        <f>IF(AW250="","",VLOOKUP(AW250,'[1]シフト記号表（勤務時間帯）'!$C$6:$U$35,19,FALSE))</f>
        <v/>
      </c>
      <c r="AX252" s="695">
        <f>IF($BB$3="４週",SUM(S252:AT252),IF($BB$3="暦月",SUM(S252:AW252),""))</f>
        <v>0</v>
      </c>
      <c r="AY252" s="696"/>
      <c r="AZ252" s="697">
        <f>IF($BB$3="４週",AX252/4,IF($BB$3="暦月",②勤務形態一覧表!AX252/(②勤務形態一覧表!$BB$8/7),""))</f>
        <v>0</v>
      </c>
      <c r="BA252" s="698"/>
      <c r="BB252" s="760"/>
      <c r="BC252" s="723"/>
      <c r="BD252" s="723"/>
      <c r="BE252" s="723"/>
      <c r="BF252" s="724"/>
    </row>
    <row r="253" spans="2:58" ht="20.25" customHeight="1">
      <c r="B253" s="699">
        <f>B250+1</f>
        <v>78</v>
      </c>
      <c r="C253" s="749"/>
      <c r="D253" s="750"/>
      <c r="E253" s="751"/>
      <c r="F253" s="428"/>
      <c r="G253" s="709"/>
      <c r="H253" s="712"/>
      <c r="I253" s="713"/>
      <c r="J253" s="713"/>
      <c r="K253" s="714"/>
      <c r="L253" s="716"/>
      <c r="M253" s="717"/>
      <c r="N253" s="717"/>
      <c r="O253" s="718"/>
      <c r="P253" s="725" t="s">
        <v>1281</v>
      </c>
      <c r="Q253" s="726"/>
      <c r="R253" s="727"/>
      <c r="S253" s="417"/>
      <c r="T253" s="418"/>
      <c r="U253" s="418"/>
      <c r="V253" s="418"/>
      <c r="W253" s="418"/>
      <c r="X253" s="418"/>
      <c r="Y253" s="419"/>
      <c r="Z253" s="417"/>
      <c r="AA253" s="418"/>
      <c r="AB253" s="418"/>
      <c r="AC253" s="418"/>
      <c r="AD253" s="418"/>
      <c r="AE253" s="418"/>
      <c r="AF253" s="419"/>
      <c r="AG253" s="417"/>
      <c r="AH253" s="418"/>
      <c r="AI253" s="418"/>
      <c r="AJ253" s="418"/>
      <c r="AK253" s="418"/>
      <c r="AL253" s="418"/>
      <c r="AM253" s="419"/>
      <c r="AN253" s="417"/>
      <c r="AO253" s="418"/>
      <c r="AP253" s="418"/>
      <c r="AQ253" s="418"/>
      <c r="AR253" s="418"/>
      <c r="AS253" s="418"/>
      <c r="AT253" s="419"/>
      <c r="AU253" s="417"/>
      <c r="AV253" s="418"/>
      <c r="AW253" s="418"/>
      <c r="AX253" s="672"/>
      <c r="AY253" s="673"/>
      <c r="AZ253" s="674"/>
      <c r="BA253" s="675"/>
      <c r="BB253" s="758"/>
      <c r="BC253" s="717"/>
      <c r="BD253" s="717"/>
      <c r="BE253" s="717"/>
      <c r="BF253" s="718"/>
    </row>
    <row r="254" spans="2:58" ht="20.25" customHeight="1">
      <c r="B254" s="699"/>
      <c r="C254" s="752"/>
      <c r="D254" s="753"/>
      <c r="E254" s="754"/>
      <c r="F254" s="420"/>
      <c r="G254" s="710"/>
      <c r="H254" s="715"/>
      <c r="I254" s="713"/>
      <c r="J254" s="713"/>
      <c r="K254" s="714"/>
      <c r="L254" s="719"/>
      <c r="M254" s="720"/>
      <c r="N254" s="720"/>
      <c r="O254" s="721"/>
      <c r="P254" s="685" t="s">
        <v>1282</v>
      </c>
      <c r="Q254" s="686"/>
      <c r="R254" s="687"/>
      <c r="S254" s="421" t="str">
        <f>IF(S253="","",VLOOKUP(S253,'[1]シフト記号表（勤務時間帯）'!$C$6:$K$35,9,FALSE))</f>
        <v/>
      </c>
      <c r="T254" s="422" t="str">
        <f>IF(T253="","",VLOOKUP(T253,'[1]シフト記号表（勤務時間帯）'!$C$6:$K$35,9,FALSE))</f>
        <v/>
      </c>
      <c r="U254" s="422" t="str">
        <f>IF(U253="","",VLOOKUP(U253,'[1]シフト記号表（勤務時間帯）'!$C$6:$K$35,9,FALSE))</f>
        <v/>
      </c>
      <c r="V254" s="422" t="str">
        <f>IF(V253="","",VLOOKUP(V253,'[1]シフト記号表（勤務時間帯）'!$C$6:$K$35,9,FALSE))</f>
        <v/>
      </c>
      <c r="W254" s="422" t="str">
        <f>IF(W253="","",VLOOKUP(W253,'[1]シフト記号表（勤務時間帯）'!$C$6:$K$35,9,FALSE))</f>
        <v/>
      </c>
      <c r="X254" s="422" t="str">
        <f>IF(X253="","",VLOOKUP(X253,'[1]シフト記号表（勤務時間帯）'!$C$6:$K$35,9,FALSE))</f>
        <v/>
      </c>
      <c r="Y254" s="423" t="str">
        <f>IF(Y253="","",VLOOKUP(Y253,'[1]シフト記号表（勤務時間帯）'!$C$6:$K$35,9,FALSE))</f>
        <v/>
      </c>
      <c r="Z254" s="421" t="str">
        <f>IF(Z253="","",VLOOKUP(Z253,'[1]シフト記号表（勤務時間帯）'!$C$6:$K$35,9,FALSE))</f>
        <v/>
      </c>
      <c r="AA254" s="422" t="str">
        <f>IF(AA253="","",VLOOKUP(AA253,'[1]シフト記号表（勤務時間帯）'!$C$6:$K$35,9,FALSE))</f>
        <v/>
      </c>
      <c r="AB254" s="422" t="str">
        <f>IF(AB253="","",VLOOKUP(AB253,'[1]シフト記号表（勤務時間帯）'!$C$6:$K$35,9,FALSE))</f>
        <v/>
      </c>
      <c r="AC254" s="422" t="str">
        <f>IF(AC253="","",VLOOKUP(AC253,'[1]シフト記号表（勤務時間帯）'!$C$6:$K$35,9,FALSE))</f>
        <v/>
      </c>
      <c r="AD254" s="422" t="str">
        <f>IF(AD253="","",VLOOKUP(AD253,'[1]シフト記号表（勤務時間帯）'!$C$6:$K$35,9,FALSE))</f>
        <v/>
      </c>
      <c r="AE254" s="422" t="str">
        <f>IF(AE253="","",VLOOKUP(AE253,'[1]シフト記号表（勤務時間帯）'!$C$6:$K$35,9,FALSE))</f>
        <v/>
      </c>
      <c r="AF254" s="423" t="str">
        <f>IF(AF253="","",VLOOKUP(AF253,'[1]シフト記号表（勤務時間帯）'!$C$6:$K$35,9,FALSE))</f>
        <v/>
      </c>
      <c r="AG254" s="421" t="str">
        <f>IF(AG253="","",VLOOKUP(AG253,'[1]シフト記号表（勤務時間帯）'!$C$6:$K$35,9,FALSE))</f>
        <v/>
      </c>
      <c r="AH254" s="422" t="str">
        <f>IF(AH253="","",VLOOKUP(AH253,'[1]シフト記号表（勤務時間帯）'!$C$6:$K$35,9,FALSE))</f>
        <v/>
      </c>
      <c r="AI254" s="422" t="str">
        <f>IF(AI253="","",VLOOKUP(AI253,'[1]シフト記号表（勤務時間帯）'!$C$6:$K$35,9,FALSE))</f>
        <v/>
      </c>
      <c r="AJ254" s="422" t="str">
        <f>IF(AJ253="","",VLOOKUP(AJ253,'[1]シフト記号表（勤務時間帯）'!$C$6:$K$35,9,FALSE))</f>
        <v/>
      </c>
      <c r="AK254" s="422" t="str">
        <f>IF(AK253="","",VLOOKUP(AK253,'[1]シフト記号表（勤務時間帯）'!$C$6:$K$35,9,FALSE))</f>
        <v/>
      </c>
      <c r="AL254" s="422" t="str">
        <f>IF(AL253="","",VLOOKUP(AL253,'[1]シフト記号表（勤務時間帯）'!$C$6:$K$35,9,FALSE))</f>
        <v/>
      </c>
      <c r="AM254" s="423" t="str">
        <f>IF(AM253="","",VLOOKUP(AM253,'[1]シフト記号表（勤務時間帯）'!$C$6:$K$35,9,FALSE))</f>
        <v/>
      </c>
      <c r="AN254" s="421" t="str">
        <f>IF(AN253="","",VLOOKUP(AN253,'[1]シフト記号表（勤務時間帯）'!$C$6:$K$35,9,FALSE))</f>
        <v/>
      </c>
      <c r="AO254" s="422" t="str">
        <f>IF(AO253="","",VLOOKUP(AO253,'[1]シフト記号表（勤務時間帯）'!$C$6:$K$35,9,FALSE))</f>
        <v/>
      </c>
      <c r="AP254" s="422" t="str">
        <f>IF(AP253="","",VLOOKUP(AP253,'[1]シフト記号表（勤務時間帯）'!$C$6:$K$35,9,FALSE))</f>
        <v/>
      </c>
      <c r="AQ254" s="422" t="str">
        <f>IF(AQ253="","",VLOOKUP(AQ253,'[1]シフト記号表（勤務時間帯）'!$C$6:$K$35,9,FALSE))</f>
        <v/>
      </c>
      <c r="AR254" s="422" t="str">
        <f>IF(AR253="","",VLOOKUP(AR253,'[1]シフト記号表（勤務時間帯）'!$C$6:$K$35,9,FALSE))</f>
        <v/>
      </c>
      <c r="AS254" s="422" t="str">
        <f>IF(AS253="","",VLOOKUP(AS253,'[1]シフト記号表（勤務時間帯）'!$C$6:$K$35,9,FALSE))</f>
        <v/>
      </c>
      <c r="AT254" s="423" t="str">
        <f>IF(AT253="","",VLOOKUP(AT253,'[1]シフト記号表（勤務時間帯）'!$C$6:$K$35,9,FALSE))</f>
        <v/>
      </c>
      <c r="AU254" s="421" t="str">
        <f>IF(AU253="","",VLOOKUP(AU253,'[1]シフト記号表（勤務時間帯）'!$C$6:$K$35,9,FALSE))</f>
        <v/>
      </c>
      <c r="AV254" s="422" t="str">
        <f>IF(AV253="","",VLOOKUP(AV253,'[1]シフト記号表（勤務時間帯）'!$C$6:$K$35,9,FALSE))</f>
        <v/>
      </c>
      <c r="AW254" s="422" t="str">
        <f>IF(AW253="","",VLOOKUP(AW253,'[1]シフト記号表（勤務時間帯）'!$C$6:$K$35,9,FALSE))</f>
        <v/>
      </c>
      <c r="AX254" s="688">
        <f>IF($BB$3="４週",SUM(S254:AT254),IF($BB$3="暦月",SUM(S254:AW254),""))</f>
        <v>0</v>
      </c>
      <c r="AY254" s="689"/>
      <c r="AZ254" s="690">
        <f>IF($BB$3="４週",AX254/4,IF($BB$3="暦月",②勤務形態一覧表!AX254/(②勤務形態一覧表!$BB$8/7),""))</f>
        <v>0</v>
      </c>
      <c r="BA254" s="691"/>
      <c r="BB254" s="759"/>
      <c r="BC254" s="720"/>
      <c r="BD254" s="720"/>
      <c r="BE254" s="720"/>
      <c r="BF254" s="721"/>
    </row>
    <row r="255" spans="2:58" ht="20.25" customHeight="1">
      <c r="B255" s="699"/>
      <c r="C255" s="755"/>
      <c r="D255" s="756"/>
      <c r="E255" s="757"/>
      <c r="F255" s="429">
        <f>C253</f>
        <v>0</v>
      </c>
      <c r="G255" s="711"/>
      <c r="H255" s="715"/>
      <c r="I255" s="713"/>
      <c r="J255" s="713"/>
      <c r="K255" s="714"/>
      <c r="L255" s="722"/>
      <c r="M255" s="723"/>
      <c r="N255" s="723"/>
      <c r="O255" s="724"/>
      <c r="P255" s="692" t="s">
        <v>1283</v>
      </c>
      <c r="Q255" s="693"/>
      <c r="R255" s="694"/>
      <c r="S255" s="425" t="str">
        <f>IF(S253="","",VLOOKUP(S253,'[1]シフト記号表（勤務時間帯）'!$C$6:$U$35,19,FALSE))</f>
        <v/>
      </c>
      <c r="T255" s="426" t="str">
        <f>IF(T253="","",VLOOKUP(T253,'[1]シフト記号表（勤務時間帯）'!$C$6:$U$35,19,FALSE))</f>
        <v/>
      </c>
      <c r="U255" s="426" t="str">
        <f>IF(U253="","",VLOOKUP(U253,'[1]シフト記号表（勤務時間帯）'!$C$6:$U$35,19,FALSE))</f>
        <v/>
      </c>
      <c r="V255" s="426" t="str">
        <f>IF(V253="","",VLOOKUP(V253,'[1]シフト記号表（勤務時間帯）'!$C$6:$U$35,19,FALSE))</f>
        <v/>
      </c>
      <c r="W255" s="426" t="str">
        <f>IF(W253="","",VLOOKUP(W253,'[1]シフト記号表（勤務時間帯）'!$C$6:$U$35,19,FALSE))</f>
        <v/>
      </c>
      <c r="X255" s="426" t="str">
        <f>IF(X253="","",VLOOKUP(X253,'[1]シフト記号表（勤務時間帯）'!$C$6:$U$35,19,FALSE))</f>
        <v/>
      </c>
      <c r="Y255" s="427" t="str">
        <f>IF(Y253="","",VLOOKUP(Y253,'[1]シフト記号表（勤務時間帯）'!$C$6:$U$35,19,FALSE))</f>
        <v/>
      </c>
      <c r="Z255" s="425" t="str">
        <f>IF(Z253="","",VLOOKUP(Z253,'[1]シフト記号表（勤務時間帯）'!$C$6:$U$35,19,FALSE))</f>
        <v/>
      </c>
      <c r="AA255" s="426" t="str">
        <f>IF(AA253="","",VLOOKUP(AA253,'[1]シフト記号表（勤務時間帯）'!$C$6:$U$35,19,FALSE))</f>
        <v/>
      </c>
      <c r="AB255" s="426" t="str">
        <f>IF(AB253="","",VLOOKUP(AB253,'[1]シフト記号表（勤務時間帯）'!$C$6:$U$35,19,FALSE))</f>
        <v/>
      </c>
      <c r="AC255" s="426" t="str">
        <f>IF(AC253="","",VLOOKUP(AC253,'[1]シフト記号表（勤務時間帯）'!$C$6:$U$35,19,FALSE))</f>
        <v/>
      </c>
      <c r="AD255" s="426" t="str">
        <f>IF(AD253="","",VLOOKUP(AD253,'[1]シフト記号表（勤務時間帯）'!$C$6:$U$35,19,FALSE))</f>
        <v/>
      </c>
      <c r="AE255" s="426" t="str">
        <f>IF(AE253="","",VLOOKUP(AE253,'[1]シフト記号表（勤務時間帯）'!$C$6:$U$35,19,FALSE))</f>
        <v/>
      </c>
      <c r="AF255" s="427" t="str">
        <f>IF(AF253="","",VLOOKUP(AF253,'[1]シフト記号表（勤務時間帯）'!$C$6:$U$35,19,FALSE))</f>
        <v/>
      </c>
      <c r="AG255" s="425" t="str">
        <f>IF(AG253="","",VLOOKUP(AG253,'[1]シフト記号表（勤務時間帯）'!$C$6:$U$35,19,FALSE))</f>
        <v/>
      </c>
      <c r="AH255" s="426" t="str">
        <f>IF(AH253="","",VLOOKUP(AH253,'[1]シフト記号表（勤務時間帯）'!$C$6:$U$35,19,FALSE))</f>
        <v/>
      </c>
      <c r="AI255" s="426" t="str">
        <f>IF(AI253="","",VLOOKUP(AI253,'[1]シフト記号表（勤務時間帯）'!$C$6:$U$35,19,FALSE))</f>
        <v/>
      </c>
      <c r="AJ255" s="426" t="str">
        <f>IF(AJ253="","",VLOOKUP(AJ253,'[1]シフト記号表（勤務時間帯）'!$C$6:$U$35,19,FALSE))</f>
        <v/>
      </c>
      <c r="AK255" s="426" t="str">
        <f>IF(AK253="","",VLOOKUP(AK253,'[1]シフト記号表（勤務時間帯）'!$C$6:$U$35,19,FALSE))</f>
        <v/>
      </c>
      <c r="AL255" s="426" t="str">
        <f>IF(AL253="","",VLOOKUP(AL253,'[1]シフト記号表（勤務時間帯）'!$C$6:$U$35,19,FALSE))</f>
        <v/>
      </c>
      <c r="AM255" s="427" t="str">
        <f>IF(AM253="","",VLOOKUP(AM253,'[1]シフト記号表（勤務時間帯）'!$C$6:$U$35,19,FALSE))</f>
        <v/>
      </c>
      <c r="AN255" s="425" t="str">
        <f>IF(AN253="","",VLOOKUP(AN253,'[1]シフト記号表（勤務時間帯）'!$C$6:$U$35,19,FALSE))</f>
        <v/>
      </c>
      <c r="AO255" s="426" t="str">
        <f>IF(AO253="","",VLOOKUP(AO253,'[1]シフト記号表（勤務時間帯）'!$C$6:$U$35,19,FALSE))</f>
        <v/>
      </c>
      <c r="AP255" s="426" t="str">
        <f>IF(AP253="","",VLOOKUP(AP253,'[1]シフト記号表（勤務時間帯）'!$C$6:$U$35,19,FALSE))</f>
        <v/>
      </c>
      <c r="AQ255" s="426" t="str">
        <f>IF(AQ253="","",VLOOKUP(AQ253,'[1]シフト記号表（勤務時間帯）'!$C$6:$U$35,19,FALSE))</f>
        <v/>
      </c>
      <c r="AR255" s="426" t="str">
        <f>IF(AR253="","",VLOOKUP(AR253,'[1]シフト記号表（勤務時間帯）'!$C$6:$U$35,19,FALSE))</f>
        <v/>
      </c>
      <c r="AS255" s="426" t="str">
        <f>IF(AS253="","",VLOOKUP(AS253,'[1]シフト記号表（勤務時間帯）'!$C$6:$U$35,19,FALSE))</f>
        <v/>
      </c>
      <c r="AT255" s="427" t="str">
        <f>IF(AT253="","",VLOOKUP(AT253,'[1]シフト記号表（勤務時間帯）'!$C$6:$U$35,19,FALSE))</f>
        <v/>
      </c>
      <c r="AU255" s="425" t="str">
        <f>IF(AU253="","",VLOOKUP(AU253,'[1]シフト記号表（勤務時間帯）'!$C$6:$U$35,19,FALSE))</f>
        <v/>
      </c>
      <c r="AV255" s="426" t="str">
        <f>IF(AV253="","",VLOOKUP(AV253,'[1]シフト記号表（勤務時間帯）'!$C$6:$U$35,19,FALSE))</f>
        <v/>
      </c>
      <c r="AW255" s="426" t="str">
        <f>IF(AW253="","",VLOOKUP(AW253,'[1]シフト記号表（勤務時間帯）'!$C$6:$U$35,19,FALSE))</f>
        <v/>
      </c>
      <c r="AX255" s="695">
        <f>IF($BB$3="４週",SUM(S255:AT255),IF($BB$3="暦月",SUM(S255:AW255),""))</f>
        <v>0</v>
      </c>
      <c r="AY255" s="696"/>
      <c r="AZ255" s="697">
        <f>IF($BB$3="４週",AX255/4,IF($BB$3="暦月",②勤務形態一覧表!AX255/(②勤務形態一覧表!$BB$8/7),""))</f>
        <v>0</v>
      </c>
      <c r="BA255" s="698"/>
      <c r="BB255" s="760"/>
      <c r="BC255" s="723"/>
      <c r="BD255" s="723"/>
      <c r="BE255" s="723"/>
      <c r="BF255" s="724"/>
    </row>
    <row r="256" spans="2:58" ht="20.25" customHeight="1">
      <c r="B256" s="699">
        <f>B253+1</f>
        <v>79</v>
      </c>
      <c r="C256" s="749"/>
      <c r="D256" s="750"/>
      <c r="E256" s="751"/>
      <c r="F256" s="428"/>
      <c r="G256" s="709"/>
      <c r="H256" s="712"/>
      <c r="I256" s="713"/>
      <c r="J256" s="713"/>
      <c r="K256" s="714"/>
      <c r="L256" s="716"/>
      <c r="M256" s="717"/>
      <c r="N256" s="717"/>
      <c r="O256" s="718"/>
      <c r="P256" s="725" t="s">
        <v>1281</v>
      </c>
      <c r="Q256" s="726"/>
      <c r="R256" s="727"/>
      <c r="S256" s="417"/>
      <c r="T256" s="418"/>
      <c r="U256" s="418"/>
      <c r="V256" s="418"/>
      <c r="W256" s="418"/>
      <c r="X256" s="418"/>
      <c r="Y256" s="419"/>
      <c r="Z256" s="417"/>
      <c r="AA256" s="418"/>
      <c r="AB256" s="418"/>
      <c r="AC256" s="418"/>
      <c r="AD256" s="418"/>
      <c r="AE256" s="418"/>
      <c r="AF256" s="419"/>
      <c r="AG256" s="417"/>
      <c r="AH256" s="418"/>
      <c r="AI256" s="418"/>
      <c r="AJ256" s="418"/>
      <c r="AK256" s="418"/>
      <c r="AL256" s="418"/>
      <c r="AM256" s="419"/>
      <c r="AN256" s="417"/>
      <c r="AO256" s="418"/>
      <c r="AP256" s="418"/>
      <c r="AQ256" s="418"/>
      <c r="AR256" s="418"/>
      <c r="AS256" s="418"/>
      <c r="AT256" s="419"/>
      <c r="AU256" s="417"/>
      <c r="AV256" s="418"/>
      <c r="AW256" s="418"/>
      <c r="AX256" s="672"/>
      <c r="AY256" s="673"/>
      <c r="AZ256" s="674"/>
      <c r="BA256" s="675"/>
      <c r="BB256" s="758"/>
      <c r="BC256" s="717"/>
      <c r="BD256" s="717"/>
      <c r="BE256" s="717"/>
      <c r="BF256" s="718"/>
    </row>
    <row r="257" spans="2:58" ht="20.25" customHeight="1">
      <c r="B257" s="699"/>
      <c r="C257" s="752"/>
      <c r="D257" s="753"/>
      <c r="E257" s="754"/>
      <c r="F257" s="420"/>
      <c r="G257" s="710"/>
      <c r="H257" s="715"/>
      <c r="I257" s="713"/>
      <c r="J257" s="713"/>
      <c r="K257" s="714"/>
      <c r="L257" s="719"/>
      <c r="M257" s="720"/>
      <c r="N257" s="720"/>
      <c r="O257" s="721"/>
      <c r="P257" s="685" t="s">
        <v>1282</v>
      </c>
      <c r="Q257" s="686"/>
      <c r="R257" s="687"/>
      <c r="S257" s="421" t="str">
        <f>IF(S256="","",VLOOKUP(S256,'[1]シフト記号表（勤務時間帯）'!$C$6:$K$35,9,FALSE))</f>
        <v/>
      </c>
      <c r="T257" s="422" t="str">
        <f>IF(T256="","",VLOOKUP(T256,'[1]シフト記号表（勤務時間帯）'!$C$6:$K$35,9,FALSE))</f>
        <v/>
      </c>
      <c r="U257" s="422" t="str">
        <f>IF(U256="","",VLOOKUP(U256,'[1]シフト記号表（勤務時間帯）'!$C$6:$K$35,9,FALSE))</f>
        <v/>
      </c>
      <c r="V257" s="422" t="str">
        <f>IF(V256="","",VLOOKUP(V256,'[1]シフト記号表（勤務時間帯）'!$C$6:$K$35,9,FALSE))</f>
        <v/>
      </c>
      <c r="W257" s="422" t="str">
        <f>IF(W256="","",VLOOKUP(W256,'[1]シフト記号表（勤務時間帯）'!$C$6:$K$35,9,FALSE))</f>
        <v/>
      </c>
      <c r="X257" s="422" t="str">
        <f>IF(X256="","",VLOOKUP(X256,'[1]シフト記号表（勤務時間帯）'!$C$6:$K$35,9,FALSE))</f>
        <v/>
      </c>
      <c r="Y257" s="423" t="str">
        <f>IF(Y256="","",VLOOKUP(Y256,'[1]シフト記号表（勤務時間帯）'!$C$6:$K$35,9,FALSE))</f>
        <v/>
      </c>
      <c r="Z257" s="421" t="str">
        <f>IF(Z256="","",VLOOKUP(Z256,'[1]シフト記号表（勤務時間帯）'!$C$6:$K$35,9,FALSE))</f>
        <v/>
      </c>
      <c r="AA257" s="422" t="str">
        <f>IF(AA256="","",VLOOKUP(AA256,'[1]シフト記号表（勤務時間帯）'!$C$6:$K$35,9,FALSE))</f>
        <v/>
      </c>
      <c r="AB257" s="422" t="str">
        <f>IF(AB256="","",VLOOKUP(AB256,'[1]シフト記号表（勤務時間帯）'!$C$6:$K$35,9,FALSE))</f>
        <v/>
      </c>
      <c r="AC257" s="422" t="str">
        <f>IF(AC256="","",VLOOKUP(AC256,'[1]シフト記号表（勤務時間帯）'!$C$6:$K$35,9,FALSE))</f>
        <v/>
      </c>
      <c r="AD257" s="422" t="str">
        <f>IF(AD256="","",VLOOKUP(AD256,'[1]シフト記号表（勤務時間帯）'!$C$6:$K$35,9,FALSE))</f>
        <v/>
      </c>
      <c r="AE257" s="422" t="str">
        <f>IF(AE256="","",VLOOKUP(AE256,'[1]シフト記号表（勤務時間帯）'!$C$6:$K$35,9,FALSE))</f>
        <v/>
      </c>
      <c r="AF257" s="423" t="str">
        <f>IF(AF256="","",VLOOKUP(AF256,'[1]シフト記号表（勤務時間帯）'!$C$6:$K$35,9,FALSE))</f>
        <v/>
      </c>
      <c r="AG257" s="421" t="str">
        <f>IF(AG256="","",VLOOKUP(AG256,'[1]シフト記号表（勤務時間帯）'!$C$6:$K$35,9,FALSE))</f>
        <v/>
      </c>
      <c r="AH257" s="422" t="str">
        <f>IF(AH256="","",VLOOKUP(AH256,'[1]シフト記号表（勤務時間帯）'!$C$6:$K$35,9,FALSE))</f>
        <v/>
      </c>
      <c r="AI257" s="422" t="str">
        <f>IF(AI256="","",VLOOKUP(AI256,'[1]シフト記号表（勤務時間帯）'!$C$6:$K$35,9,FALSE))</f>
        <v/>
      </c>
      <c r="AJ257" s="422" t="str">
        <f>IF(AJ256="","",VLOOKUP(AJ256,'[1]シフト記号表（勤務時間帯）'!$C$6:$K$35,9,FALSE))</f>
        <v/>
      </c>
      <c r="AK257" s="422" t="str">
        <f>IF(AK256="","",VLOOKUP(AK256,'[1]シフト記号表（勤務時間帯）'!$C$6:$K$35,9,FALSE))</f>
        <v/>
      </c>
      <c r="AL257" s="422" t="str">
        <f>IF(AL256="","",VLOOKUP(AL256,'[1]シフト記号表（勤務時間帯）'!$C$6:$K$35,9,FALSE))</f>
        <v/>
      </c>
      <c r="AM257" s="423" t="str">
        <f>IF(AM256="","",VLOOKUP(AM256,'[1]シフト記号表（勤務時間帯）'!$C$6:$K$35,9,FALSE))</f>
        <v/>
      </c>
      <c r="AN257" s="421" t="str">
        <f>IF(AN256="","",VLOOKUP(AN256,'[1]シフト記号表（勤務時間帯）'!$C$6:$K$35,9,FALSE))</f>
        <v/>
      </c>
      <c r="AO257" s="422" t="str">
        <f>IF(AO256="","",VLOOKUP(AO256,'[1]シフト記号表（勤務時間帯）'!$C$6:$K$35,9,FALSE))</f>
        <v/>
      </c>
      <c r="AP257" s="422" t="str">
        <f>IF(AP256="","",VLOOKUP(AP256,'[1]シフト記号表（勤務時間帯）'!$C$6:$K$35,9,FALSE))</f>
        <v/>
      </c>
      <c r="AQ257" s="422" t="str">
        <f>IF(AQ256="","",VLOOKUP(AQ256,'[1]シフト記号表（勤務時間帯）'!$C$6:$K$35,9,FALSE))</f>
        <v/>
      </c>
      <c r="AR257" s="422" t="str">
        <f>IF(AR256="","",VLOOKUP(AR256,'[1]シフト記号表（勤務時間帯）'!$C$6:$K$35,9,FALSE))</f>
        <v/>
      </c>
      <c r="AS257" s="422" t="str">
        <f>IF(AS256="","",VLOOKUP(AS256,'[1]シフト記号表（勤務時間帯）'!$C$6:$K$35,9,FALSE))</f>
        <v/>
      </c>
      <c r="AT257" s="423" t="str">
        <f>IF(AT256="","",VLOOKUP(AT256,'[1]シフト記号表（勤務時間帯）'!$C$6:$K$35,9,FALSE))</f>
        <v/>
      </c>
      <c r="AU257" s="421" t="str">
        <f>IF(AU256="","",VLOOKUP(AU256,'[1]シフト記号表（勤務時間帯）'!$C$6:$K$35,9,FALSE))</f>
        <v/>
      </c>
      <c r="AV257" s="422" t="str">
        <f>IF(AV256="","",VLOOKUP(AV256,'[1]シフト記号表（勤務時間帯）'!$C$6:$K$35,9,FALSE))</f>
        <v/>
      </c>
      <c r="AW257" s="422" t="str">
        <f>IF(AW256="","",VLOOKUP(AW256,'[1]シフト記号表（勤務時間帯）'!$C$6:$K$35,9,FALSE))</f>
        <v/>
      </c>
      <c r="AX257" s="688">
        <f>IF($BB$3="４週",SUM(S257:AT257),IF($BB$3="暦月",SUM(S257:AW257),""))</f>
        <v>0</v>
      </c>
      <c r="AY257" s="689"/>
      <c r="AZ257" s="690">
        <f>IF($BB$3="４週",AX257/4,IF($BB$3="暦月",②勤務形態一覧表!AX257/(②勤務形態一覧表!$BB$8/7),""))</f>
        <v>0</v>
      </c>
      <c r="BA257" s="691"/>
      <c r="BB257" s="759"/>
      <c r="BC257" s="720"/>
      <c r="BD257" s="720"/>
      <c r="BE257" s="720"/>
      <c r="BF257" s="721"/>
    </row>
    <row r="258" spans="2:58" ht="20.25" customHeight="1">
      <c r="B258" s="699"/>
      <c r="C258" s="755"/>
      <c r="D258" s="756"/>
      <c r="E258" s="757"/>
      <c r="F258" s="429">
        <f>C256</f>
        <v>0</v>
      </c>
      <c r="G258" s="711"/>
      <c r="H258" s="715"/>
      <c r="I258" s="713"/>
      <c r="J258" s="713"/>
      <c r="K258" s="714"/>
      <c r="L258" s="722"/>
      <c r="M258" s="723"/>
      <c r="N258" s="723"/>
      <c r="O258" s="724"/>
      <c r="P258" s="692" t="s">
        <v>1283</v>
      </c>
      <c r="Q258" s="693"/>
      <c r="R258" s="694"/>
      <c r="S258" s="425" t="str">
        <f>IF(S256="","",VLOOKUP(S256,'[1]シフト記号表（勤務時間帯）'!$C$6:$U$35,19,FALSE))</f>
        <v/>
      </c>
      <c r="T258" s="426" t="str">
        <f>IF(T256="","",VLOOKUP(T256,'[1]シフト記号表（勤務時間帯）'!$C$6:$U$35,19,FALSE))</f>
        <v/>
      </c>
      <c r="U258" s="426" t="str">
        <f>IF(U256="","",VLOOKUP(U256,'[1]シフト記号表（勤務時間帯）'!$C$6:$U$35,19,FALSE))</f>
        <v/>
      </c>
      <c r="V258" s="426" t="str">
        <f>IF(V256="","",VLOOKUP(V256,'[1]シフト記号表（勤務時間帯）'!$C$6:$U$35,19,FALSE))</f>
        <v/>
      </c>
      <c r="W258" s="426" t="str">
        <f>IF(W256="","",VLOOKUP(W256,'[1]シフト記号表（勤務時間帯）'!$C$6:$U$35,19,FALSE))</f>
        <v/>
      </c>
      <c r="X258" s="426" t="str">
        <f>IF(X256="","",VLOOKUP(X256,'[1]シフト記号表（勤務時間帯）'!$C$6:$U$35,19,FALSE))</f>
        <v/>
      </c>
      <c r="Y258" s="427" t="str">
        <f>IF(Y256="","",VLOOKUP(Y256,'[1]シフト記号表（勤務時間帯）'!$C$6:$U$35,19,FALSE))</f>
        <v/>
      </c>
      <c r="Z258" s="425" t="str">
        <f>IF(Z256="","",VLOOKUP(Z256,'[1]シフト記号表（勤務時間帯）'!$C$6:$U$35,19,FALSE))</f>
        <v/>
      </c>
      <c r="AA258" s="426" t="str">
        <f>IF(AA256="","",VLOOKUP(AA256,'[1]シフト記号表（勤務時間帯）'!$C$6:$U$35,19,FALSE))</f>
        <v/>
      </c>
      <c r="AB258" s="426" t="str">
        <f>IF(AB256="","",VLOOKUP(AB256,'[1]シフト記号表（勤務時間帯）'!$C$6:$U$35,19,FALSE))</f>
        <v/>
      </c>
      <c r="AC258" s="426" t="str">
        <f>IF(AC256="","",VLOOKUP(AC256,'[1]シフト記号表（勤務時間帯）'!$C$6:$U$35,19,FALSE))</f>
        <v/>
      </c>
      <c r="AD258" s="426" t="str">
        <f>IF(AD256="","",VLOOKUP(AD256,'[1]シフト記号表（勤務時間帯）'!$C$6:$U$35,19,FALSE))</f>
        <v/>
      </c>
      <c r="AE258" s="426" t="str">
        <f>IF(AE256="","",VLOOKUP(AE256,'[1]シフト記号表（勤務時間帯）'!$C$6:$U$35,19,FALSE))</f>
        <v/>
      </c>
      <c r="AF258" s="427" t="str">
        <f>IF(AF256="","",VLOOKUP(AF256,'[1]シフト記号表（勤務時間帯）'!$C$6:$U$35,19,FALSE))</f>
        <v/>
      </c>
      <c r="AG258" s="425" t="str">
        <f>IF(AG256="","",VLOOKUP(AG256,'[1]シフト記号表（勤務時間帯）'!$C$6:$U$35,19,FALSE))</f>
        <v/>
      </c>
      <c r="AH258" s="426" t="str">
        <f>IF(AH256="","",VLOOKUP(AH256,'[1]シフト記号表（勤務時間帯）'!$C$6:$U$35,19,FALSE))</f>
        <v/>
      </c>
      <c r="AI258" s="426" t="str">
        <f>IF(AI256="","",VLOOKUP(AI256,'[1]シフト記号表（勤務時間帯）'!$C$6:$U$35,19,FALSE))</f>
        <v/>
      </c>
      <c r="AJ258" s="426" t="str">
        <f>IF(AJ256="","",VLOOKUP(AJ256,'[1]シフト記号表（勤務時間帯）'!$C$6:$U$35,19,FALSE))</f>
        <v/>
      </c>
      <c r="AK258" s="426" t="str">
        <f>IF(AK256="","",VLOOKUP(AK256,'[1]シフト記号表（勤務時間帯）'!$C$6:$U$35,19,FALSE))</f>
        <v/>
      </c>
      <c r="AL258" s="426" t="str">
        <f>IF(AL256="","",VLOOKUP(AL256,'[1]シフト記号表（勤務時間帯）'!$C$6:$U$35,19,FALSE))</f>
        <v/>
      </c>
      <c r="AM258" s="427" t="str">
        <f>IF(AM256="","",VLOOKUP(AM256,'[1]シフト記号表（勤務時間帯）'!$C$6:$U$35,19,FALSE))</f>
        <v/>
      </c>
      <c r="AN258" s="425" t="str">
        <f>IF(AN256="","",VLOOKUP(AN256,'[1]シフト記号表（勤務時間帯）'!$C$6:$U$35,19,FALSE))</f>
        <v/>
      </c>
      <c r="AO258" s="426" t="str">
        <f>IF(AO256="","",VLOOKUP(AO256,'[1]シフト記号表（勤務時間帯）'!$C$6:$U$35,19,FALSE))</f>
        <v/>
      </c>
      <c r="AP258" s="426" t="str">
        <f>IF(AP256="","",VLOOKUP(AP256,'[1]シフト記号表（勤務時間帯）'!$C$6:$U$35,19,FALSE))</f>
        <v/>
      </c>
      <c r="AQ258" s="426" t="str">
        <f>IF(AQ256="","",VLOOKUP(AQ256,'[1]シフト記号表（勤務時間帯）'!$C$6:$U$35,19,FALSE))</f>
        <v/>
      </c>
      <c r="AR258" s="426" t="str">
        <f>IF(AR256="","",VLOOKUP(AR256,'[1]シフト記号表（勤務時間帯）'!$C$6:$U$35,19,FALSE))</f>
        <v/>
      </c>
      <c r="AS258" s="426" t="str">
        <f>IF(AS256="","",VLOOKUP(AS256,'[1]シフト記号表（勤務時間帯）'!$C$6:$U$35,19,FALSE))</f>
        <v/>
      </c>
      <c r="AT258" s="427" t="str">
        <f>IF(AT256="","",VLOOKUP(AT256,'[1]シフト記号表（勤務時間帯）'!$C$6:$U$35,19,FALSE))</f>
        <v/>
      </c>
      <c r="AU258" s="425" t="str">
        <f>IF(AU256="","",VLOOKUP(AU256,'[1]シフト記号表（勤務時間帯）'!$C$6:$U$35,19,FALSE))</f>
        <v/>
      </c>
      <c r="AV258" s="426" t="str">
        <f>IF(AV256="","",VLOOKUP(AV256,'[1]シフト記号表（勤務時間帯）'!$C$6:$U$35,19,FALSE))</f>
        <v/>
      </c>
      <c r="AW258" s="426" t="str">
        <f>IF(AW256="","",VLOOKUP(AW256,'[1]シフト記号表（勤務時間帯）'!$C$6:$U$35,19,FALSE))</f>
        <v/>
      </c>
      <c r="AX258" s="695">
        <f>IF($BB$3="４週",SUM(S258:AT258),IF($BB$3="暦月",SUM(S258:AW258),""))</f>
        <v>0</v>
      </c>
      <c r="AY258" s="696"/>
      <c r="AZ258" s="697">
        <f>IF($BB$3="４週",AX258/4,IF($BB$3="暦月",②勤務形態一覧表!AX258/(②勤務形態一覧表!$BB$8/7),""))</f>
        <v>0</v>
      </c>
      <c r="BA258" s="698"/>
      <c r="BB258" s="760"/>
      <c r="BC258" s="723"/>
      <c r="BD258" s="723"/>
      <c r="BE258" s="723"/>
      <c r="BF258" s="724"/>
    </row>
    <row r="259" spans="2:58" ht="20.25" customHeight="1">
      <c r="B259" s="699">
        <f>B256+1</f>
        <v>80</v>
      </c>
      <c r="C259" s="749"/>
      <c r="D259" s="750"/>
      <c r="E259" s="751"/>
      <c r="F259" s="428"/>
      <c r="G259" s="709"/>
      <c r="H259" s="712"/>
      <c r="I259" s="713"/>
      <c r="J259" s="713"/>
      <c r="K259" s="714"/>
      <c r="L259" s="716"/>
      <c r="M259" s="717"/>
      <c r="N259" s="717"/>
      <c r="O259" s="718"/>
      <c r="P259" s="725" t="s">
        <v>1281</v>
      </c>
      <c r="Q259" s="726"/>
      <c r="R259" s="727"/>
      <c r="S259" s="417"/>
      <c r="T259" s="418"/>
      <c r="U259" s="418"/>
      <c r="V259" s="418"/>
      <c r="W259" s="418"/>
      <c r="X259" s="418"/>
      <c r="Y259" s="419"/>
      <c r="Z259" s="417"/>
      <c r="AA259" s="418"/>
      <c r="AB259" s="418"/>
      <c r="AC259" s="418"/>
      <c r="AD259" s="418"/>
      <c r="AE259" s="418"/>
      <c r="AF259" s="419"/>
      <c r="AG259" s="417"/>
      <c r="AH259" s="418"/>
      <c r="AI259" s="418"/>
      <c r="AJ259" s="418"/>
      <c r="AK259" s="418"/>
      <c r="AL259" s="418"/>
      <c r="AM259" s="419"/>
      <c r="AN259" s="417"/>
      <c r="AO259" s="418"/>
      <c r="AP259" s="418"/>
      <c r="AQ259" s="418"/>
      <c r="AR259" s="418"/>
      <c r="AS259" s="418"/>
      <c r="AT259" s="419"/>
      <c r="AU259" s="417"/>
      <c r="AV259" s="418"/>
      <c r="AW259" s="418"/>
      <c r="AX259" s="672"/>
      <c r="AY259" s="673"/>
      <c r="AZ259" s="674"/>
      <c r="BA259" s="675"/>
      <c r="BB259" s="758"/>
      <c r="BC259" s="717"/>
      <c r="BD259" s="717"/>
      <c r="BE259" s="717"/>
      <c r="BF259" s="718"/>
    </row>
    <row r="260" spans="2:58" ht="20.25" customHeight="1">
      <c r="B260" s="699"/>
      <c r="C260" s="752"/>
      <c r="D260" s="753"/>
      <c r="E260" s="754"/>
      <c r="F260" s="420"/>
      <c r="G260" s="710"/>
      <c r="H260" s="715"/>
      <c r="I260" s="713"/>
      <c r="J260" s="713"/>
      <c r="K260" s="714"/>
      <c r="L260" s="719"/>
      <c r="M260" s="720"/>
      <c r="N260" s="720"/>
      <c r="O260" s="721"/>
      <c r="P260" s="685" t="s">
        <v>1282</v>
      </c>
      <c r="Q260" s="686"/>
      <c r="R260" s="687"/>
      <c r="S260" s="421" t="str">
        <f>IF(S259="","",VLOOKUP(S259,'[1]シフト記号表（勤務時間帯）'!$C$6:$K$35,9,FALSE))</f>
        <v/>
      </c>
      <c r="T260" s="422" t="str">
        <f>IF(T259="","",VLOOKUP(T259,'[1]シフト記号表（勤務時間帯）'!$C$6:$K$35,9,FALSE))</f>
        <v/>
      </c>
      <c r="U260" s="422" t="str">
        <f>IF(U259="","",VLOOKUP(U259,'[1]シフト記号表（勤務時間帯）'!$C$6:$K$35,9,FALSE))</f>
        <v/>
      </c>
      <c r="V260" s="422" t="str">
        <f>IF(V259="","",VLOOKUP(V259,'[1]シフト記号表（勤務時間帯）'!$C$6:$K$35,9,FALSE))</f>
        <v/>
      </c>
      <c r="W260" s="422" t="str">
        <f>IF(W259="","",VLOOKUP(W259,'[1]シフト記号表（勤務時間帯）'!$C$6:$K$35,9,FALSE))</f>
        <v/>
      </c>
      <c r="X260" s="422" t="str">
        <f>IF(X259="","",VLOOKUP(X259,'[1]シフト記号表（勤務時間帯）'!$C$6:$K$35,9,FALSE))</f>
        <v/>
      </c>
      <c r="Y260" s="423" t="str">
        <f>IF(Y259="","",VLOOKUP(Y259,'[1]シフト記号表（勤務時間帯）'!$C$6:$K$35,9,FALSE))</f>
        <v/>
      </c>
      <c r="Z260" s="421" t="str">
        <f>IF(Z259="","",VLOOKUP(Z259,'[1]シフト記号表（勤務時間帯）'!$C$6:$K$35,9,FALSE))</f>
        <v/>
      </c>
      <c r="AA260" s="422" t="str">
        <f>IF(AA259="","",VLOOKUP(AA259,'[1]シフト記号表（勤務時間帯）'!$C$6:$K$35,9,FALSE))</f>
        <v/>
      </c>
      <c r="AB260" s="422" t="str">
        <f>IF(AB259="","",VLOOKUP(AB259,'[1]シフト記号表（勤務時間帯）'!$C$6:$K$35,9,FALSE))</f>
        <v/>
      </c>
      <c r="AC260" s="422" t="str">
        <f>IF(AC259="","",VLOOKUP(AC259,'[1]シフト記号表（勤務時間帯）'!$C$6:$K$35,9,FALSE))</f>
        <v/>
      </c>
      <c r="AD260" s="422" t="str">
        <f>IF(AD259="","",VLOOKUP(AD259,'[1]シフト記号表（勤務時間帯）'!$C$6:$K$35,9,FALSE))</f>
        <v/>
      </c>
      <c r="AE260" s="422" t="str">
        <f>IF(AE259="","",VLOOKUP(AE259,'[1]シフト記号表（勤務時間帯）'!$C$6:$K$35,9,FALSE))</f>
        <v/>
      </c>
      <c r="AF260" s="423" t="str">
        <f>IF(AF259="","",VLOOKUP(AF259,'[1]シフト記号表（勤務時間帯）'!$C$6:$K$35,9,FALSE))</f>
        <v/>
      </c>
      <c r="AG260" s="421" t="str">
        <f>IF(AG259="","",VLOOKUP(AG259,'[1]シフト記号表（勤務時間帯）'!$C$6:$K$35,9,FALSE))</f>
        <v/>
      </c>
      <c r="AH260" s="422" t="str">
        <f>IF(AH259="","",VLOOKUP(AH259,'[1]シフト記号表（勤務時間帯）'!$C$6:$K$35,9,FALSE))</f>
        <v/>
      </c>
      <c r="AI260" s="422" t="str">
        <f>IF(AI259="","",VLOOKUP(AI259,'[1]シフト記号表（勤務時間帯）'!$C$6:$K$35,9,FALSE))</f>
        <v/>
      </c>
      <c r="AJ260" s="422" t="str">
        <f>IF(AJ259="","",VLOOKUP(AJ259,'[1]シフト記号表（勤務時間帯）'!$C$6:$K$35,9,FALSE))</f>
        <v/>
      </c>
      <c r="AK260" s="422" t="str">
        <f>IF(AK259="","",VLOOKUP(AK259,'[1]シフト記号表（勤務時間帯）'!$C$6:$K$35,9,FALSE))</f>
        <v/>
      </c>
      <c r="AL260" s="422" t="str">
        <f>IF(AL259="","",VLOOKUP(AL259,'[1]シフト記号表（勤務時間帯）'!$C$6:$K$35,9,FALSE))</f>
        <v/>
      </c>
      <c r="AM260" s="423" t="str">
        <f>IF(AM259="","",VLOOKUP(AM259,'[1]シフト記号表（勤務時間帯）'!$C$6:$K$35,9,FALSE))</f>
        <v/>
      </c>
      <c r="AN260" s="421" t="str">
        <f>IF(AN259="","",VLOOKUP(AN259,'[1]シフト記号表（勤務時間帯）'!$C$6:$K$35,9,FALSE))</f>
        <v/>
      </c>
      <c r="AO260" s="422" t="str">
        <f>IF(AO259="","",VLOOKUP(AO259,'[1]シフト記号表（勤務時間帯）'!$C$6:$K$35,9,FALSE))</f>
        <v/>
      </c>
      <c r="AP260" s="422" t="str">
        <f>IF(AP259="","",VLOOKUP(AP259,'[1]シフト記号表（勤務時間帯）'!$C$6:$K$35,9,FALSE))</f>
        <v/>
      </c>
      <c r="AQ260" s="422" t="str">
        <f>IF(AQ259="","",VLOOKUP(AQ259,'[1]シフト記号表（勤務時間帯）'!$C$6:$K$35,9,FALSE))</f>
        <v/>
      </c>
      <c r="AR260" s="422" t="str">
        <f>IF(AR259="","",VLOOKUP(AR259,'[1]シフト記号表（勤務時間帯）'!$C$6:$K$35,9,FALSE))</f>
        <v/>
      </c>
      <c r="AS260" s="422" t="str">
        <f>IF(AS259="","",VLOOKUP(AS259,'[1]シフト記号表（勤務時間帯）'!$C$6:$K$35,9,FALSE))</f>
        <v/>
      </c>
      <c r="AT260" s="423" t="str">
        <f>IF(AT259="","",VLOOKUP(AT259,'[1]シフト記号表（勤務時間帯）'!$C$6:$K$35,9,FALSE))</f>
        <v/>
      </c>
      <c r="AU260" s="421" t="str">
        <f>IF(AU259="","",VLOOKUP(AU259,'[1]シフト記号表（勤務時間帯）'!$C$6:$K$35,9,FALSE))</f>
        <v/>
      </c>
      <c r="AV260" s="422" t="str">
        <f>IF(AV259="","",VLOOKUP(AV259,'[1]シフト記号表（勤務時間帯）'!$C$6:$K$35,9,FALSE))</f>
        <v/>
      </c>
      <c r="AW260" s="422" t="str">
        <f>IF(AW259="","",VLOOKUP(AW259,'[1]シフト記号表（勤務時間帯）'!$C$6:$K$35,9,FALSE))</f>
        <v/>
      </c>
      <c r="AX260" s="688">
        <f>IF($BB$3="４週",SUM(S260:AT260),IF($BB$3="暦月",SUM(S260:AW260),""))</f>
        <v>0</v>
      </c>
      <c r="AY260" s="689"/>
      <c r="AZ260" s="690">
        <f>IF($BB$3="４週",AX260/4,IF($BB$3="暦月",②勤務形態一覧表!AX260/(②勤務形態一覧表!$BB$8/7),""))</f>
        <v>0</v>
      </c>
      <c r="BA260" s="691"/>
      <c r="BB260" s="759"/>
      <c r="BC260" s="720"/>
      <c r="BD260" s="720"/>
      <c r="BE260" s="720"/>
      <c r="BF260" s="721"/>
    </row>
    <row r="261" spans="2:58" ht="20.25" customHeight="1">
      <c r="B261" s="699"/>
      <c r="C261" s="755"/>
      <c r="D261" s="756"/>
      <c r="E261" s="757"/>
      <c r="F261" s="429">
        <f>C259</f>
        <v>0</v>
      </c>
      <c r="G261" s="711"/>
      <c r="H261" s="715"/>
      <c r="I261" s="713"/>
      <c r="J261" s="713"/>
      <c r="K261" s="714"/>
      <c r="L261" s="722"/>
      <c r="M261" s="723"/>
      <c r="N261" s="723"/>
      <c r="O261" s="724"/>
      <c r="P261" s="692" t="s">
        <v>1283</v>
      </c>
      <c r="Q261" s="693"/>
      <c r="R261" s="694"/>
      <c r="S261" s="425" t="str">
        <f>IF(S259="","",VLOOKUP(S259,'[1]シフト記号表（勤務時間帯）'!$C$6:$U$35,19,FALSE))</f>
        <v/>
      </c>
      <c r="T261" s="426" t="str">
        <f>IF(T259="","",VLOOKUP(T259,'[1]シフト記号表（勤務時間帯）'!$C$6:$U$35,19,FALSE))</f>
        <v/>
      </c>
      <c r="U261" s="426" t="str">
        <f>IF(U259="","",VLOOKUP(U259,'[1]シフト記号表（勤務時間帯）'!$C$6:$U$35,19,FALSE))</f>
        <v/>
      </c>
      <c r="V261" s="426" t="str">
        <f>IF(V259="","",VLOOKUP(V259,'[1]シフト記号表（勤務時間帯）'!$C$6:$U$35,19,FALSE))</f>
        <v/>
      </c>
      <c r="W261" s="426" t="str">
        <f>IF(W259="","",VLOOKUP(W259,'[1]シフト記号表（勤務時間帯）'!$C$6:$U$35,19,FALSE))</f>
        <v/>
      </c>
      <c r="X261" s="426" t="str">
        <f>IF(X259="","",VLOOKUP(X259,'[1]シフト記号表（勤務時間帯）'!$C$6:$U$35,19,FALSE))</f>
        <v/>
      </c>
      <c r="Y261" s="427" t="str">
        <f>IF(Y259="","",VLOOKUP(Y259,'[1]シフト記号表（勤務時間帯）'!$C$6:$U$35,19,FALSE))</f>
        <v/>
      </c>
      <c r="Z261" s="425" t="str">
        <f>IF(Z259="","",VLOOKUP(Z259,'[1]シフト記号表（勤務時間帯）'!$C$6:$U$35,19,FALSE))</f>
        <v/>
      </c>
      <c r="AA261" s="426" t="str">
        <f>IF(AA259="","",VLOOKUP(AA259,'[1]シフト記号表（勤務時間帯）'!$C$6:$U$35,19,FALSE))</f>
        <v/>
      </c>
      <c r="AB261" s="426" t="str">
        <f>IF(AB259="","",VLOOKUP(AB259,'[1]シフト記号表（勤務時間帯）'!$C$6:$U$35,19,FALSE))</f>
        <v/>
      </c>
      <c r="AC261" s="426" t="str">
        <f>IF(AC259="","",VLOOKUP(AC259,'[1]シフト記号表（勤務時間帯）'!$C$6:$U$35,19,FALSE))</f>
        <v/>
      </c>
      <c r="AD261" s="426" t="str">
        <f>IF(AD259="","",VLOOKUP(AD259,'[1]シフト記号表（勤務時間帯）'!$C$6:$U$35,19,FALSE))</f>
        <v/>
      </c>
      <c r="AE261" s="426" t="str">
        <f>IF(AE259="","",VLOOKUP(AE259,'[1]シフト記号表（勤務時間帯）'!$C$6:$U$35,19,FALSE))</f>
        <v/>
      </c>
      <c r="AF261" s="427" t="str">
        <f>IF(AF259="","",VLOOKUP(AF259,'[1]シフト記号表（勤務時間帯）'!$C$6:$U$35,19,FALSE))</f>
        <v/>
      </c>
      <c r="AG261" s="425" t="str">
        <f>IF(AG259="","",VLOOKUP(AG259,'[1]シフト記号表（勤務時間帯）'!$C$6:$U$35,19,FALSE))</f>
        <v/>
      </c>
      <c r="AH261" s="426" t="str">
        <f>IF(AH259="","",VLOOKUP(AH259,'[1]シフト記号表（勤務時間帯）'!$C$6:$U$35,19,FALSE))</f>
        <v/>
      </c>
      <c r="AI261" s="426" t="str">
        <f>IF(AI259="","",VLOOKUP(AI259,'[1]シフト記号表（勤務時間帯）'!$C$6:$U$35,19,FALSE))</f>
        <v/>
      </c>
      <c r="AJ261" s="426" t="str">
        <f>IF(AJ259="","",VLOOKUP(AJ259,'[1]シフト記号表（勤務時間帯）'!$C$6:$U$35,19,FALSE))</f>
        <v/>
      </c>
      <c r="AK261" s="426" t="str">
        <f>IF(AK259="","",VLOOKUP(AK259,'[1]シフト記号表（勤務時間帯）'!$C$6:$U$35,19,FALSE))</f>
        <v/>
      </c>
      <c r="AL261" s="426" t="str">
        <f>IF(AL259="","",VLOOKUP(AL259,'[1]シフト記号表（勤務時間帯）'!$C$6:$U$35,19,FALSE))</f>
        <v/>
      </c>
      <c r="AM261" s="427" t="str">
        <f>IF(AM259="","",VLOOKUP(AM259,'[1]シフト記号表（勤務時間帯）'!$C$6:$U$35,19,FALSE))</f>
        <v/>
      </c>
      <c r="AN261" s="425" t="str">
        <f>IF(AN259="","",VLOOKUP(AN259,'[1]シフト記号表（勤務時間帯）'!$C$6:$U$35,19,FALSE))</f>
        <v/>
      </c>
      <c r="AO261" s="426" t="str">
        <f>IF(AO259="","",VLOOKUP(AO259,'[1]シフト記号表（勤務時間帯）'!$C$6:$U$35,19,FALSE))</f>
        <v/>
      </c>
      <c r="AP261" s="426" t="str">
        <f>IF(AP259="","",VLOOKUP(AP259,'[1]シフト記号表（勤務時間帯）'!$C$6:$U$35,19,FALSE))</f>
        <v/>
      </c>
      <c r="AQ261" s="426" t="str">
        <f>IF(AQ259="","",VLOOKUP(AQ259,'[1]シフト記号表（勤務時間帯）'!$C$6:$U$35,19,FALSE))</f>
        <v/>
      </c>
      <c r="AR261" s="426" t="str">
        <f>IF(AR259="","",VLOOKUP(AR259,'[1]シフト記号表（勤務時間帯）'!$C$6:$U$35,19,FALSE))</f>
        <v/>
      </c>
      <c r="AS261" s="426" t="str">
        <f>IF(AS259="","",VLOOKUP(AS259,'[1]シフト記号表（勤務時間帯）'!$C$6:$U$35,19,FALSE))</f>
        <v/>
      </c>
      <c r="AT261" s="427" t="str">
        <f>IF(AT259="","",VLOOKUP(AT259,'[1]シフト記号表（勤務時間帯）'!$C$6:$U$35,19,FALSE))</f>
        <v/>
      </c>
      <c r="AU261" s="425" t="str">
        <f>IF(AU259="","",VLOOKUP(AU259,'[1]シフト記号表（勤務時間帯）'!$C$6:$U$35,19,FALSE))</f>
        <v/>
      </c>
      <c r="AV261" s="426" t="str">
        <f>IF(AV259="","",VLOOKUP(AV259,'[1]シフト記号表（勤務時間帯）'!$C$6:$U$35,19,FALSE))</f>
        <v/>
      </c>
      <c r="AW261" s="426" t="str">
        <f>IF(AW259="","",VLOOKUP(AW259,'[1]シフト記号表（勤務時間帯）'!$C$6:$U$35,19,FALSE))</f>
        <v/>
      </c>
      <c r="AX261" s="695">
        <f>IF($BB$3="４週",SUM(S261:AT261),IF($BB$3="暦月",SUM(S261:AW261),""))</f>
        <v>0</v>
      </c>
      <c r="AY261" s="696"/>
      <c r="AZ261" s="697">
        <f>IF($BB$3="４週",AX261/4,IF($BB$3="暦月",②勤務形態一覧表!AX261/(②勤務形態一覧表!$BB$8/7),""))</f>
        <v>0</v>
      </c>
      <c r="BA261" s="698"/>
      <c r="BB261" s="760"/>
      <c r="BC261" s="723"/>
      <c r="BD261" s="723"/>
      <c r="BE261" s="723"/>
      <c r="BF261" s="724"/>
    </row>
    <row r="262" spans="2:58" ht="20.25" customHeight="1">
      <c r="B262" s="699">
        <f>B259+1</f>
        <v>81</v>
      </c>
      <c r="C262" s="749"/>
      <c r="D262" s="750"/>
      <c r="E262" s="751"/>
      <c r="F262" s="428"/>
      <c r="G262" s="709"/>
      <c r="H262" s="712"/>
      <c r="I262" s="713"/>
      <c r="J262" s="713"/>
      <c r="K262" s="714"/>
      <c r="L262" s="716"/>
      <c r="M262" s="717"/>
      <c r="N262" s="717"/>
      <c r="O262" s="718"/>
      <c r="P262" s="725" t="s">
        <v>1281</v>
      </c>
      <c r="Q262" s="726"/>
      <c r="R262" s="727"/>
      <c r="S262" s="417"/>
      <c r="T262" s="418"/>
      <c r="U262" s="418"/>
      <c r="V262" s="418"/>
      <c r="W262" s="418"/>
      <c r="X262" s="418"/>
      <c r="Y262" s="419"/>
      <c r="Z262" s="417"/>
      <c r="AA262" s="418"/>
      <c r="AB262" s="418"/>
      <c r="AC262" s="418"/>
      <c r="AD262" s="418"/>
      <c r="AE262" s="418"/>
      <c r="AF262" s="419"/>
      <c r="AG262" s="417"/>
      <c r="AH262" s="418"/>
      <c r="AI262" s="418"/>
      <c r="AJ262" s="418"/>
      <c r="AK262" s="418"/>
      <c r="AL262" s="418"/>
      <c r="AM262" s="419"/>
      <c r="AN262" s="417"/>
      <c r="AO262" s="418"/>
      <c r="AP262" s="418"/>
      <c r="AQ262" s="418"/>
      <c r="AR262" s="418"/>
      <c r="AS262" s="418"/>
      <c r="AT262" s="419"/>
      <c r="AU262" s="417"/>
      <c r="AV262" s="418"/>
      <c r="AW262" s="418"/>
      <c r="AX262" s="672"/>
      <c r="AY262" s="673"/>
      <c r="AZ262" s="674"/>
      <c r="BA262" s="675"/>
      <c r="BB262" s="758"/>
      <c r="BC262" s="717"/>
      <c r="BD262" s="717"/>
      <c r="BE262" s="717"/>
      <c r="BF262" s="718"/>
    </row>
    <row r="263" spans="2:58" ht="20.25" customHeight="1">
      <c r="B263" s="699"/>
      <c r="C263" s="752"/>
      <c r="D263" s="753"/>
      <c r="E263" s="754"/>
      <c r="F263" s="420"/>
      <c r="G263" s="710"/>
      <c r="H263" s="715"/>
      <c r="I263" s="713"/>
      <c r="J263" s="713"/>
      <c r="K263" s="714"/>
      <c r="L263" s="719"/>
      <c r="M263" s="720"/>
      <c r="N263" s="720"/>
      <c r="O263" s="721"/>
      <c r="P263" s="685" t="s">
        <v>1282</v>
      </c>
      <c r="Q263" s="686"/>
      <c r="R263" s="687"/>
      <c r="S263" s="421" t="str">
        <f>IF(S262="","",VLOOKUP(S262,'[1]シフト記号表（勤務時間帯）'!$C$6:$K$35,9,FALSE))</f>
        <v/>
      </c>
      <c r="T263" s="422" t="str">
        <f>IF(T262="","",VLOOKUP(T262,'[1]シフト記号表（勤務時間帯）'!$C$6:$K$35,9,FALSE))</f>
        <v/>
      </c>
      <c r="U263" s="422" t="str">
        <f>IF(U262="","",VLOOKUP(U262,'[1]シフト記号表（勤務時間帯）'!$C$6:$K$35,9,FALSE))</f>
        <v/>
      </c>
      <c r="V263" s="422" t="str">
        <f>IF(V262="","",VLOOKUP(V262,'[1]シフト記号表（勤務時間帯）'!$C$6:$K$35,9,FALSE))</f>
        <v/>
      </c>
      <c r="W263" s="422" t="str">
        <f>IF(W262="","",VLOOKUP(W262,'[1]シフト記号表（勤務時間帯）'!$C$6:$K$35,9,FALSE))</f>
        <v/>
      </c>
      <c r="X263" s="422" t="str">
        <f>IF(X262="","",VLOOKUP(X262,'[1]シフト記号表（勤務時間帯）'!$C$6:$K$35,9,FALSE))</f>
        <v/>
      </c>
      <c r="Y263" s="423" t="str">
        <f>IF(Y262="","",VLOOKUP(Y262,'[1]シフト記号表（勤務時間帯）'!$C$6:$K$35,9,FALSE))</f>
        <v/>
      </c>
      <c r="Z263" s="421" t="str">
        <f>IF(Z262="","",VLOOKUP(Z262,'[1]シフト記号表（勤務時間帯）'!$C$6:$K$35,9,FALSE))</f>
        <v/>
      </c>
      <c r="AA263" s="422" t="str">
        <f>IF(AA262="","",VLOOKUP(AA262,'[1]シフト記号表（勤務時間帯）'!$C$6:$K$35,9,FALSE))</f>
        <v/>
      </c>
      <c r="AB263" s="422" t="str">
        <f>IF(AB262="","",VLOOKUP(AB262,'[1]シフト記号表（勤務時間帯）'!$C$6:$K$35,9,FALSE))</f>
        <v/>
      </c>
      <c r="AC263" s="422" t="str">
        <f>IF(AC262="","",VLOOKUP(AC262,'[1]シフト記号表（勤務時間帯）'!$C$6:$K$35,9,FALSE))</f>
        <v/>
      </c>
      <c r="AD263" s="422" t="str">
        <f>IF(AD262="","",VLOOKUP(AD262,'[1]シフト記号表（勤務時間帯）'!$C$6:$K$35,9,FALSE))</f>
        <v/>
      </c>
      <c r="AE263" s="422" t="str">
        <f>IF(AE262="","",VLOOKUP(AE262,'[1]シフト記号表（勤務時間帯）'!$C$6:$K$35,9,FALSE))</f>
        <v/>
      </c>
      <c r="AF263" s="423" t="str">
        <f>IF(AF262="","",VLOOKUP(AF262,'[1]シフト記号表（勤務時間帯）'!$C$6:$K$35,9,FALSE))</f>
        <v/>
      </c>
      <c r="AG263" s="421" t="str">
        <f>IF(AG262="","",VLOOKUP(AG262,'[1]シフト記号表（勤務時間帯）'!$C$6:$K$35,9,FALSE))</f>
        <v/>
      </c>
      <c r="AH263" s="422" t="str">
        <f>IF(AH262="","",VLOOKUP(AH262,'[1]シフト記号表（勤務時間帯）'!$C$6:$K$35,9,FALSE))</f>
        <v/>
      </c>
      <c r="AI263" s="422" t="str">
        <f>IF(AI262="","",VLOOKUP(AI262,'[1]シフト記号表（勤務時間帯）'!$C$6:$K$35,9,FALSE))</f>
        <v/>
      </c>
      <c r="AJ263" s="422" t="str">
        <f>IF(AJ262="","",VLOOKUP(AJ262,'[1]シフト記号表（勤務時間帯）'!$C$6:$K$35,9,FALSE))</f>
        <v/>
      </c>
      <c r="AK263" s="422" t="str">
        <f>IF(AK262="","",VLOOKUP(AK262,'[1]シフト記号表（勤務時間帯）'!$C$6:$K$35,9,FALSE))</f>
        <v/>
      </c>
      <c r="AL263" s="422" t="str">
        <f>IF(AL262="","",VLOOKUP(AL262,'[1]シフト記号表（勤務時間帯）'!$C$6:$K$35,9,FALSE))</f>
        <v/>
      </c>
      <c r="AM263" s="423" t="str">
        <f>IF(AM262="","",VLOOKUP(AM262,'[1]シフト記号表（勤務時間帯）'!$C$6:$K$35,9,FALSE))</f>
        <v/>
      </c>
      <c r="AN263" s="421" t="str">
        <f>IF(AN262="","",VLOOKUP(AN262,'[1]シフト記号表（勤務時間帯）'!$C$6:$K$35,9,FALSE))</f>
        <v/>
      </c>
      <c r="AO263" s="422" t="str">
        <f>IF(AO262="","",VLOOKUP(AO262,'[1]シフト記号表（勤務時間帯）'!$C$6:$K$35,9,FALSE))</f>
        <v/>
      </c>
      <c r="AP263" s="422" t="str">
        <f>IF(AP262="","",VLOOKUP(AP262,'[1]シフト記号表（勤務時間帯）'!$C$6:$K$35,9,FALSE))</f>
        <v/>
      </c>
      <c r="AQ263" s="422" t="str">
        <f>IF(AQ262="","",VLOOKUP(AQ262,'[1]シフト記号表（勤務時間帯）'!$C$6:$K$35,9,FALSE))</f>
        <v/>
      </c>
      <c r="AR263" s="422" t="str">
        <f>IF(AR262="","",VLOOKUP(AR262,'[1]シフト記号表（勤務時間帯）'!$C$6:$K$35,9,FALSE))</f>
        <v/>
      </c>
      <c r="AS263" s="422" t="str">
        <f>IF(AS262="","",VLOOKUP(AS262,'[1]シフト記号表（勤務時間帯）'!$C$6:$K$35,9,FALSE))</f>
        <v/>
      </c>
      <c r="AT263" s="423" t="str">
        <f>IF(AT262="","",VLOOKUP(AT262,'[1]シフト記号表（勤務時間帯）'!$C$6:$K$35,9,FALSE))</f>
        <v/>
      </c>
      <c r="AU263" s="421" t="str">
        <f>IF(AU262="","",VLOOKUP(AU262,'[1]シフト記号表（勤務時間帯）'!$C$6:$K$35,9,FALSE))</f>
        <v/>
      </c>
      <c r="AV263" s="422" t="str">
        <f>IF(AV262="","",VLOOKUP(AV262,'[1]シフト記号表（勤務時間帯）'!$C$6:$K$35,9,FALSE))</f>
        <v/>
      </c>
      <c r="AW263" s="422" t="str">
        <f>IF(AW262="","",VLOOKUP(AW262,'[1]シフト記号表（勤務時間帯）'!$C$6:$K$35,9,FALSE))</f>
        <v/>
      </c>
      <c r="AX263" s="688">
        <f>IF($BB$3="４週",SUM(S263:AT263),IF($BB$3="暦月",SUM(S263:AW263),""))</f>
        <v>0</v>
      </c>
      <c r="AY263" s="689"/>
      <c r="AZ263" s="690">
        <f>IF($BB$3="４週",AX263/4,IF($BB$3="暦月",②勤務形態一覧表!AX263/(②勤務形態一覧表!$BB$8/7),""))</f>
        <v>0</v>
      </c>
      <c r="BA263" s="691"/>
      <c r="BB263" s="759"/>
      <c r="BC263" s="720"/>
      <c r="BD263" s="720"/>
      <c r="BE263" s="720"/>
      <c r="BF263" s="721"/>
    </row>
    <row r="264" spans="2:58" ht="20.25" customHeight="1">
      <c r="B264" s="699"/>
      <c r="C264" s="755"/>
      <c r="D264" s="756"/>
      <c r="E264" s="757"/>
      <c r="F264" s="429">
        <f>C262</f>
        <v>0</v>
      </c>
      <c r="G264" s="711"/>
      <c r="H264" s="715"/>
      <c r="I264" s="713"/>
      <c r="J264" s="713"/>
      <c r="K264" s="714"/>
      <c r="L264" s="722"/>
      <c r="M264" s="723"/>
      <c r="N264" s="723"/>
      <c r="O264" s="724"/>
      <c r="P264" s="692" t="s">
        <v>1283</v>
      </c>
      <c r="Q264" s="693"/>
      <c r="R264" s="694"/>
      <c r="S264" s="425" t="str">
        <f>IF(S262="","",VLOOKUP(S262,'[1]シフト記号表（勤務時間帯）'!$C$6:$U$35,19,FALSE))</f>
        <v/>
      </c>
      <c r="T264" s="426" t="str">
        <f>IF(T262="","",VLOOKUP(T262,'[1]シフト記号表（勤務時間帯）'!$C$6:$U$35,19,FALSE))</f>
        <v/>
      </c>
      <c r="U264" s="426" t="str">
        <f>IF(U262="","",VLOOKUP(U262,'[1]シフト記号表（勤務時間帯）'!$C$6:$U$35,19,FALSE))</f>
        <v/>
      </c>
      <c r="V264" s="426" t="str">
        <f>IF(V262="","",VLOOKUP(V262,'[1]シフト記号表（勤務時間帯）'!$C$6:$U$35,19,FALSE))</f>
        <v/>
      </c>
      <c r="W264" s="426" t="str">
        <f>IF(W262="","",VLOOKUP(W262,'[1]シフト記号表（勤務時間帯）'!$C$6:$U$35,19,FALSE))</f>
        <v/>
      </c>
      <c r="X264" s="426" t="str">
        <f>IF(X262="","",VLOOKUP(X262,'[1]シフト記号表（勤務時間帯）'!$C$6:$U$35,19,FALSE))</f>
        <v/>
      </c>
      <c r="Y264" s="427" t="str">
        <f>IF(Y262="","",VLOOKUP(Y262,'[1]シフト記号表（勤務時間帯）'!$C$6:$U$35,19,FALSE))</f>
        <v/>
      </c>
      <c r="Z264" s="425" t="str">
        <f>IF(Z262="","",VLOOKUP(Z262,'[1]シフト記号表（勤務時間帯）'!$C$6:$U$35,19,FALSE))</f>
        <v/>
      </c>
      <c r="AA264" s="426" t="str">
        <f>IF(AA262="","",VLOOKUP(AA262,'[1]シフト記号表（勤務時間帯）'!$C$6:$U$35,19,FALSE))</f>
        <v/>
      </c>
      <c r="AB264" s="426" t="str">
        <f>IF(AB262="","",VLOOKUP(AB262,'[1]シフト記号表（勤務時間帯）'!$C$6:$U$35,19,FALSE))</f>
        <v/>
      </c>
      <c r="AC264" s="426" t="str">
        <f>IF(AC262="","",VLOOKUP(AC262,'[1]シフト記号表（勤務時間帯）'!$C$6:$U$35,19,FALSE))</f>
        <v/>
      </c>
      <c r="AD264" s="426" t="str">
        <f>IF(AD262="","",VLOOKUP(AD262,'[1]シフト記号表（勤務時間帯）'!$C$6:$U$35,19,FALSE))</f>
        <v/>
      </c>
      <c r="AE264" s="426" t="str">
        <f>IF(AE262="","",VLOOKUP(AE262,'[1]シフト記号表（勤務時間帯）'!$C$6:$U$35,19,FALSE))</f>
        <v/>
      </c>
      <c r="AF264" s="427" t="str">
        <f>IF(AF262="","",VLOOKUP(AF262,'[1]シフト記号表（勤務時間帯）'!$C$6:$U$35,19,FALSE))</f>
        <v/>
      </c>
      <c r="AG264" s="425" t="str">
        <f>IF(AG262="","",VLOOKUP(AG262,'[1]シフト記号表（勤務時間帯）'!$C$6:$U$35,19,FALSE))</f>
        <v/>
      </c>
      <c r="AH264" s="426" t="str">
        <f>IF(AH262="","",VLOOKUP(AH262,'[1]シフト記号表（勤務時間帯）'!$C$6:$U$35,19,FALSE))</f>
        <v/>
      </c>
      <c r="AI264" s="426" t="str">
        <f>IF(AI262="","",VLOOKUP(AI262,'[1]シフト記号表（勤務時間帯）'!$C$6:$U$35,19,FALSE))</f>
        <v/>
      </c>
      <c r="AJ264" s="426" t="str">
        <f>IF(AJ262="","",VLOOKUP(AJ262,'[1]シフト記号表（勤務時間帯）'!$C$6:$U$35,19,FALSE))</f>
        <v/>
      </c>
      <c r="AK264" s="426" t="str">
        <f>IF(AK262="","",VLOOKUP(AK262,'[1]シフト記号表（勤務時間帯）'!$C$6:$U$35,19,FALSE))</f>
        <v/>
      </c>
      <c r="AL264" s="426" t="str">
        <f>IF(AL262="","",VLOOKUP(AL262,'[1]シフト記号表（勤務時間帯）'!$C$6:$U$35,19,FALSE))</f>
        <v/>
      </c>
      <c r="AM264" s="427" t="str">
        <f>IF(AM262="","",VLOOKUP(AM262,'[1]シフト記号表（勤務時間帯）'!$C$6:$U$35,19,FALSE))</f>
        <v/>
      </c>
      <c r="AN264" s="425" t="str">
        <f>IF(AN262="","",VLOOKUP(AN262,'[1]シフト記号表（勤務時間帯）'!$C$6:$U$35,19,FALSE))</f>
        <v/>
      </c>
      <c r="AO264" s="426" t="str">
        <f>IF(AO262="","",VLOOKUP(AO262,'[1]シフト記号表（勤務時間帯）'!$C$6:$U$35,19,FALSE))</f>
        <v/>
      </c>
      <c r="AP264" s="426" t="str">
        <f>IF(AP262="","",VLOOKUP(AP262,'[1]シフト記号表（勤務時間帯）'!$C$6:$U$35,19,FALSE))</f>
        <v/>
      </c>
      <c r="AQ264" s="426" t="str">
        <f>IF(AQ262="","",VLOOKUP(AQ262,'[1]シフト記号表（勤務時間帯）'!$C$6:$U$35,19,FALSE))</f>
        <v/>
      </c>
      <c r="AR264" s="426" t="str">
        <f>IF(AR262="","",VLOOKUP(AR262,'[1]シフト記号表（勤務時間帯）'!$C$6:$U$35,19,FALSE))</f>
        <v/>
      </c>
      <c r="AS264" s="426" t="str">
        <f>IF(AS262="","",VLOOKUP(AS262,'[1]シフト記号表（勤務時間帯）'!$C$6:$U$35,19,FALSE))</f>
        <v/>
      </c>
      <c r="AT264" s="427" t="str">
        <f>IF(AT262="","",VLOOKUP(AT262,'[1]シフト記号表（勤務時間帯）'!$C$6:$U$35,19,FALSE))</f>
        <v/>
      </c>
      <c r="AU264" s="425" t="str">
        <f>IF(AU262="","",VLOOKUP(AU262,'[1]シフト記号表（勤務時間帯）'!$C$6:$U$35,19,FALSE))</f>
        <v/>
      </c>
      <c r="AV264" s="426" t="str">
        <f>IF(AV262="","",VLOOKUP(AV262,'[1]シフト記号表（勤務時間帯）'!$C$6:$U$35,19,FALSE))</f>
        <v/>
      </c>
      <c r="AW264" s="426" t="str">
        <f>IF(AW262="","",VLOOKUP(AW262,'[1]シフト記号表（勤務時間帯）'!$C$6:$U$35,19,FALSE))</f>
        <v/>
      </c>
      <c r="AX264" s="695">
        <f>IF($BB$3="４週",SUM(S264:AT264),IF($BB$3="暦月",SUM(S264:AW264),""))</f>
        <v>0</v>
      </c>
      <c r="AY264" s="696"/>
      <c r="AZ264" s="697">
        <f>IF($BB$3="４週",AX264/4,IF($BB$3="暦月",②勤務形態一覧表!AX264/(②勤務形態一覧表!$BB$8/7),""))</f>
        <v>0</v>
      </c>
      <c r="BA264" s="698"/>
      <c r="BB264" s="760"/>
      <c r="BC264" s="723"/>
      <c r="BD264" s="723"/>
      <c r="BE264" s="723"/>
      <c r="BF264" s="724"/>
    </row>
    <row r="265" spans="2:58" ht="20.25" customHeight="1">
      <c r="B265" s="699">
        <f>B262+1</f>
        <v>82</v>
      </c>
      <c r="C265" s="749"/>
      <c r="D265" s="750"/>
      <c r="E265" s="751"/>
      <c r="F265" s="428"/>
      <c r="G265" s="709"/>
      <c r="H265" s="712"/>
      <c r="I265" s="713"/>
      <c r="J265" s="713"/>
      <c r="K265" s="714"/>
      <c r="L265" s="716"/>
      <c r="M265" s="717"/>
      <c r="N265" s="717"/>
      <c r="O265" s="718"/>
      <c r="P265" s="725" t="s">
        <v>1281</v>
      </c>
      <c r="Q265" s="726"/>
      <c r="R265" s="727"/>
      <c r="S265" s="417"/>
      <c r="T265" s="418"/>
      <c r="U265" s="418"/>
      <c r="V265" s="418"/>
      <c r="W265" s="418"/>
      <c r="X265" s="418"/>
      <c r="Y265" s="419"/>
      <c r="Z265" s="417"/>
      <c r="AA265" s="418"/>
      <c r="AB265" s="418"/>
      <c r="AC265" s="418"/>
      <c r="AD265" s="418"/>
      <c r="AE265" s="418"/>
      <c r="AF265" s="419"/>
      <c r="AG265" s="417"/>
      <c r="AH265" s="418"/>
      <c r="AI265" s="418"/>
      <c r="AJ265" s="418"/>
      <c r="AK265" s="418"/>
      <c r="AL265" s="418"/>
      <c r="AM265" s="419"/>
      <c r="AN265" s="417"/>
      <c r="AO265" s="418"/>
      <c r="AP265" s="418"/>
      <c r="AQ265" s="418"/>
      <c r="AR265" s="418"/>
      <c r="AS265" s="418"/>
      <c r="AT265" s="419"/>
      <c r="AU265" s="417"/>
      <c r="AV265" s="418"/>
      <c r="AW265" s="418"/>
      <c r="AX265" s="672"/>
      <c r="AY265" s="673"/>
      <c r="AZ265" s="674"/>
      <c r="BA265" s="675"/>
      <c r="BB265" s="758"/>
      <c r="BC265" s="717"/>
      <c r="BD265" s="717"/>
      <c r="BE265" s="717"/>
      <c r="BF265" s="718"/>
    </row>
    <row r="266" spans="2:58" ht="20.25" customHeight="1">
      <c r="B266" s="699"/>
      <c r="C266" s="752"/>
      <c r="D266" s="753"/>
      <c r="E266" s="754"/>
      <c r="F266" s="420"/>
      <c r="G266" s="710"/>
      <c r="H266" s="715"/>
      <c r="I266" s="713"/>
      <c r="J266" s="713"/>
      <c r="K266" s="714"/>
      <c r="L266" s="719"/>
      <c r="M266" s="720"/>
      <c r="N266" s="720"/>
      <c r="O266" s="721"/>
      <c r="P266" s="685" t="s">
        <v>1282</v>
      </c>
      <c r="Q266" s="686"/>
      <c r="R266" s="687"/>
      <c r="S266" s="421" t="str">
        <f>IF(S265="","",VLOOKUP(S265,'[1]シフト記号表（勤務時間帯）'!$C$6:$K$35,9,FALSE))</f>
        <v/>
      </c>
      <c r="T266" s="422" t="str">
        <f>IF(T265="","",VLOOKUP(T265,'[1]シフト記号表（勤務時間帯）'!$C$6:$K$35,9,FALSE))</f>
        <v/>
      </c>
      <c r="U266" s="422" t="str">
        <f>IF(U265="","",VLOOKUP(U265,'[1]シフト記号表（勤務時間帯）'!$C$6:$K$35,9,FALSE))</f>
        <v/>
      </c>
      <c r="V266" s="422" t="str">
        <f>IF(V265="","",VLOOKUP(V265,'[1]シフト記号表（勤務時間帯）'!$C$6:$K$35,9,FALSE))</f>
        <v/>
      </c>
      <c r="W266" s="422" t="str">
        <f>IF(W265="","",VLOOKUP(W265,'[1]シフト記号表（勤務時間帯）'!$C$6:$K$35,9,FALSE))</f>
        <v/>
      </c>
      <c r="X266" s="422" t="str">
        <f>IF(X265="","",VLOOKUP(X265,'[1]シフト記号表（勤務時間帯）'!$C$6:$K$35,9,FALSE))</f>
        <v/>
      </c>
      <c r="Y266" s="423" t="str">
        <f>IF(Y265="","",VLOOKUP(Y265,'[1]シフト記号表（勤務時間帯）'!$C$6:$K$35,9,FALSE))</f>
        <v/>
      </c>
      <c r="Z266" s="421" t="str">
        <f>IF(Z265="","",VLOOKUP(Z265,'[1]シフト記号表（勤務時間帯）'!$C$6:$K$35,9,FALSE))</f>
        <v/>
      </c>
      <c r="AA266" s="422" t="str">
        <f>IF(AA265="","",VLOOKUP(AA265,'[1]シフト記号表（勤務時間帯）'!$C$6:$K$35,9,FALSE))</f>
        <v/>
      </c>
      <c r="AB266" s="422" t="str">
        <f>IF(AB265="","",VLOOKUP(AB265,'[1]シフト記号表（勤務時間帯）'!$C$6:$K$35,9,FALSE))</f>
        <v/>
      </c>
      <c r="AC266" s="422" t="str">
        <f>IF(AC265="","",VLOOKUP(AC265,'[1]シフト記号表（勤務時間帯）'!$C$6:$K$35,9,FALSE))</f>
        <v/>
      </c>
      <c r="AD266" s="422" t="str">
        <f>IF(AD265="","",VLOOKUP(AD265,'[1]シフト記号表（勤務時間帯）'!$C$6:$K$35,9,FALSE))</f>
        <v/>
      </c>
      <c r="AE266" s="422" t="str">
        <f>IF(AE265="","",VLOOKUP(AE265,'[1]シフト記号表（勤務時間帯）'!$C$6:$K$35,9,FALSE))</f>
        <v/>
      </c>
      <c r="AF266" s="423" t="str">
        <f>IF(AF265="","",VLOOKUP(AF265,'[1]シフト記号表（勤務時間帯）'!$C$6:$K$35,9,FALSE))</f>
        <v/>
      </c>
      <c r="AG266" s="421" t="str">
        <f>IF(AG265="","",VLOOKUP(AG265,'[1]シフト記号表（勤務時間帯）'!$C$6:$K$35,9,FALSE))</f>
        <v/>
      </c>
      <c r="AH266" s="422" t="str">
        <f>IF(AH265="","",VLOOKUP(AH265,'[1]シフト記号表（勤務時間帯）'!$C$6:$K$35,9,FALSE))</f>
        <v/>
      </c>
      <c r="AI266" s="422" t="str">
        <f>IF(AI265="","",VLOOKUP(AI265,'[1]シフト記号表（勤務時間帯）'!$C$6:$K$35,9,FALSE))</f>
        <v/>
      </c>
      <c r="AJ266" s="422" t="str">
        <f>IF(AJ265="","",VLOOKUP(AJ265,'[1]シフト記号表（勤務時間帯）'!$C$6:$K$35,9,FALSE))</f>
        <v/>
      </c>
      <c r="AK266" s="422" t="str">
        <f>IF(AK265="","",VLOOKUP(AK265,'[1]シフト記号表（勤務時間帯）'!$C$6:$K$35,9,FALSE))</f>
        <v/>
      </c>
      <c r="AL266" s="422" t="str">
        <f>IF(AL265="","",VLOOKUP(AL265,'[1]シフト記号表（勤務時間帯）'!$C$6:$K$35,9,FALSE))</f>
        <v/>
      </c>
      <c r="AM266" s="423" t="str">
        <f>IF(AM265="","",VLOOKUP(AM265,'[1]シフト記号表（勤務時間帯）'!$C$6:$K$35,9,FALSE))</f>
        <v/>
      </c>
      <c r="AN266" s="421" t="str">
        <f>IF(AN265="","",VLOOKUP(AN265,'[1]シフト記号表（勤務時間帯）'!$C$6:$K$35,9,FALSE))</f>
        <v/>
      </c>
      <c r="AO266" s="422" t="str">
        <f>IF(AO265="","",VLOOKUP(AO265,'[1]シフト記号表（勤務時間帯）'!$C$6:$K$35,9,FALSE))</f>
        <v/>
      </c>
      <c r="AP266" s="422" t="str">
        <f>IF(AP265="","",VLOOKUP(AP265,'[1]シフト記号表（勤務時間帯）'!$C$6:$K$35,9,FALSE))</f>
        <v/>
      </c>
      <c r="AQ266" s="422" t="str">
        <f>IF(AQ265="","",VLOOKUP(AQ265,'[1]シフト記号表（勤務時間帯）'!$C$6:$K$35,9,FALSE))</f>
        <v/>
      </c>
      <c r="AR266" s="422" t="str">
        <f>IF(AR265="","",VLOOKUP(AR265,'[1]シフト記号表（勤務時間帯）'!$C$6:$K$35,9,FALSE))</f>
        <v/>
      </c>
      <c r="AS266" s="422" t="str">
        <f>IF(AS265="","",VLOOKUP(AS265,'[1]シフト記号表（勤務時間帯）'!$C$6:$K$35,9,FALSE))</f>
        <v/>
      </c>
      <c r="AT266" s="423" t="str">
        <f>IF(AT265="","",VLOOKUP(AT265,'[1]シフト記号表（勤務時間帯）'!$C$6:$K$35,9,FALSE))</f>
        <v/>
      </c>
      <c r="AU266" s="421" t="str">
        <f>IF(AU265="","",VLOOKUP(AU265,'[1]シフト記号表（勤務時間帯）'!$C$6:$K$35,9,FALSE))</f>
        <v/>
      </c>
      <c r="AV266" s="422" t="str">
        <f>IF(AV265="","",VLOOKUP(AV265,'[1]シフト記号表（勤務時間帯）'!$C$6:$K$35,9,FALSE))</f>
        <v/>
      </c>
      <c r="AW266" s="422" t="str">
        <f>IF(AW265="","",VLOOKUP(AW265,'[1]シフト記号表（勤務時間帯）'!$C$6:$K$35,9,FALSE))</f>
        <v/>
      </c>
      <c r="AX266" s="688">
        <f>IF($BB$3="４週",SUM(S266:AT266),IF($BB$3="暦月",SUM(S266:AW266),""))</f>
        <v>0</v>
      </c>
      <c r="AY266" s="689"/>
      <c r="AZ266" s="690">
        <f>IF($BB$3="４週",AX266/4,IF($BB$3="暦月",②勤務形態一覧表!AX266/(②勤務形態一覧表!$BB$8/7),""))</f>
        <v>0</v>
      </c>
      <c r="BA266" s="691"/>
      <c r="BB266" s="759"/>
      <c r="BC266" s="720"/>
      <c r="BD266" s="720"/>
      <c r="BE266" s="720"/>
      <c r="BF266" s="721"/>
    </row>
    <row r="267" spans="2:58" ht="20.25" customHeight="1">
      <c r="B267" s="699"/>
      <c r="C267" s="755"/>
      <c r="D267" s="756"/>
      <c r="E267" s="757"/>
      <c r="F267" s="429">
        <f>C265</f>
        <v>0</v>
      </c>
      <c r="G267" s="711"/>
      <c r="H267" s="715"/>
      <c r="I267" s="713"/>
      <c r="J267" s="713"/>
      <c r="K267" s="714"/>
      <c r="L267" s="722"/>
      <c r="M267" s="723"/>
      <c r="N267" s="723"/>
      <c r="O267" s="724"/>
      <c r="P267" s="692" t="s">
        <v>1283</v>
      </c>
      <c r="Q267" s="693"/>
      <c r="R267" s="694"/>
      <c r="S267" s="425" t="str">
        <f>IF(S265="","",VLOOKUP(S265,'[1]シフト記号表（勤務時間帯）'!$C$6:$U$35,19,FALSE))</f>
        <v/>
      </c>
      <c r="T267" s="426" t="str">
        <f>IF(T265="","",VLOOKUP(T265,'[1]シフト記号表（勤務時間帯）'!$C$6:$U$35,19,FALSE))</f>
        <v/>
      </c>
      <c r="U267" s="426" t="str">
        <f>IF(U265="","",VLOOKUP(U265,'[1]シフト記号表（勤務時間帯）'!$C$6:$U$35,19,FALSE))</f>
        <v/>
      </c>
      <c r="V267" s="426" t="str">
        <f>IF(V265="","",VLOOKUP(V265,'[1]シフト記号表（勤務時間帯）'!$C$6:$U$35,19,FALSE))</f>
        <v/>
      </c>
      <c r="W267" s="426" t="str">
        <f>IF(W265="","",VLOOKUP(W265,'[1]シフト記号表（勤務時間帯）'!$C$6:$U$35,19,FALSE))</f>
        <v/>
      </c>
      <c r="X267" s="426" t="str">
        <f>IF(X265="","",VLOOKUP(X265,'[1]シフト記号表（勤務時間帯）'!$C$6:$U$35,19,FALSE))</f>
        <v/>
      </c>
      <c r="Y267" s="427" t="str">
        <f>IF(Y265="","",VLOOKUP(Y265,'[1]シフト記号表（勤務時間帯）'!$C$6:$U$35,19,FALSE))</f>
        <v/>
      </c>
      <c r="Z267" s="425" t="str">
        <f>IF(Z265="","",VLOOKUP(Z265,'[1]シフト記号表（勤務時間帯）'!$C$6:$U$35,19,FALSE))</f>
        <v/>
      </c>
      <c r="AA267" s="426" t="str">
        <f>IF(AA265="","",VLOOKUP(AA265,'[1]シフト記号表（勤務時間帯）'!$C$6:$U$35,19,FALSE))</f>
        <v/>
      </c>
      <c r="AB267" s="426" t="str">
        <f>IF(AB265="","",VLOOKUP(AB265,'[1]シフト記号表（勤務時間帯）'!$C$6:$U$35,19,FALSE))</f>
        <v/>
      </c>
      <c r="AC267" s="426" t="str">
        <f>IF(AC265="","",VLOOKUP(AC265,'[1]シフト記号表（勤務時間帯）'!$C$6:$U$35,19,FALSE))</f>
        <v/>
      </c>
      <c r="AD267" s="426" t="str">
        <f>IF(AD265="","",VLOOKUP(AD265,'[1]シフト記号表（勤務時間帯）'!$C$6:$U$35,19,FALSE))</f>
        <v/>
      </c>
      <c r="AE267" s="426" t="str">
        <f>IF(AE265="","",VLOOKUP(AE265,'[1]シフト記号表（勤務時間帯）'!$C$6:$U$35,19,FALSE))</f>
        <v/>
      </c>
      <c r="AF267" s="427" t="str">
        <f>IF(AF265="","",VLOOKUP(AF265,'[1]シフト記号表（勤務時間帯）'!$C$6:$U$35,19,FALSE))</f>
        <v/>
      </c>
      <c r="AG267" s="425" t="str">
        <f>IF(AG265="","",VLOOKUP(AG265,'[1]シフト記号表（勤務時間帯）'!$C$6:$U$35,19,FALSE))</f>
        <v/>
      </c>
      <c r="AH267" s="426" t="str">
        <f>IF(AH265="","",VLOOKUP(AH265,'[1]シフト記号表（勤務時間帯）'!$C$6:$U$35,19,FALSE))</f>
        <v/>
      </c>
      <c r="AI267" s="426" t="str">
        <f>IF(AI265="","",VLOOKUP(AI265,'[1]シフト記号表（勤務時間帯）'!$C$6:$U$35,19,FALSE))</f>
        <v/>
      </c>
      <c r="AJ267" s="426" t="str">
        <f>IF(AJ265="","",VLOOKUP(AJ265,'[1]シフト記号表（勤務時間帯）'!$C$6:$U$35,19,FALSE))</f>
        <v/>
      </c>
      <c r="AK267" s="426" t="str">
        <f>IF(AK265="","",VLOOKUP(AK265,'[1]シフト記号表（勤務時間帯）'!$C$6:$U$35,19,FALSE))</f>
        <v/>
      </c>
      <c r="AL267" s="426" t="str">
        <f>IF(AL265="","",VLOOKUP(AL265,'[1]シフト記号表（勤務時間帯）'!$C$6:$U$35,19,FALSE))</f>
        <v/>
      </c>
      <c r="AM267" s="427" t="str">
        <f>IF(AM265="","",VLOOKUP(AM265,'[1]シフト記号表（勤務時間帯）'!$C$6:$U$35,19,FALSE))</f>
        <v/>
      </c>
      <c r="AN267" s="425" t="str">
        <f>IF(AN265="","",VLOOKUP(AN265,'[1]シフト記号表（勤務時間帯）'!$C$6:$U$35,19,FALSE))</f>
        <v/>
      </c>
      <c r="AO267" s="426" t="str">
        <f>IF(AO265="","",VLOOKUP(AO265,'[1]シフト記号表（勤務時間帯）'!$C$6:$U$35,19,FALSE))</f>
        <v/>
      </c>
      <c r="AP267" s="426" t="str">
        <f>IF(AP265="","",VLOOKUP(AP265,'[1]シフト記号表（勤務時間帯）'!$C$6:$U$35,19,FALSE))</f>
        <v/>
      </c>
      <c r="AQ267" s="426" t="str">
        <f>IF(AQ265="","",VLOOKUP(AQ265,'[1]シフト記号表（勤務時間帯）'!$C$6:$U$35,19,FALSE))</f>
        <v/>
      </c>
      <c r="AR267" s="426" t="str">
        <f>IF(AR265="","",VLOOKUP(AR265,'[1]シフト記号表（勤務時間帯）'!$C$6:$U$35,19,FALSE))</f>
        <v/>
      </c>
      <c r="AS267" s="426" t="str">
        <f>IF(AS265="","",VLOOKUP(AS265,'[1]シフト記号表（勤務時間帯）'!$C$6:$U$35,19,FALSE))</f>
        <v/>
      </c>
      <c r="AT267" s="427" t="str">
        <f>IF(AT265="","",VLOOKUP(AT265,'[1]シフト記号表（勤務時間帯）'!$C$6:$U$35,19,FALSE))</f>
        <v/>
      </c>
      <c r="AU267" s="425" t="str">
        <f>IF(AU265="","",VLOOKUP(AU265,'[1]シフト記号表（勤務時間帯）'!$C$6:$U$35,19,FALSE))</f>
        <v/>
      </c>
      <c r="AV267" s="426" t="str">
        <f>IF(AV265="","",VLOOKUP(AV265,'[1]シフト記号表（勤務時間帯）'!$C$6:$U$35,19,FALSE))</f>
        <v/>
      </c>
      <c r="AW267" s="426" t="str">
        <f>IF(AW265="","",VLOOKUP(AW265,'[1]シフト記号表（勤務時間帯）'!$C$6:$U$35,19,FALSE))</f>
        <v/>
      </c>
      <c r="AX267" s="695">
        <f>IF($BB$3="４週",SUM(S267:AT267),IF($BB$3="暦月",SUM(S267:AW267),""))</f>
        <v>0</v>
      </c>
      <c r="AY267" s="696"/>
      <c r="AZ267" s="697">
        <f>IF($BB$3="４週",AX267/4,IF($BB$3="暦月",②勤務形態一覧表!AX267/(②勤務形態一覧表!$BB$8/7),""))</f>
        <v>0</v>
      </c>
      <c r="BA267" s="698"/>
      <c r="BB267" s="760"/>
      <c r="BC267" s="723"/>
      <c r="BD267" s="723"/>
      <c r="BE267" s="723"/>
      <c r="BF267" s="724"/>
    </row>
    <row r="268" spans="2:58" ht="20.25" customHeight="1">
      <c r="B268" s="699">
        <f>B265+1</f>
        <v>83</v>
      </c>
      <c r="C268" s="749"/>
      <c r="D268" s="750"/>
      <c r="E268" s="751"/>
      <c r="F268" s="428"/>
      <c r="G268" s="709"/>
      <c r="H268" s="712"/>
      <c r="I268" s="713"/>
      <c r="J268" s="713"/>
      <c r="K268" s="714"/>
      <c r="L268" s="716"/>
      <c r="M268" s="717"/>
      <c r="N268" s="717"/>
      <c r="O268" s="718"/>
      <c r="P268" s="725" t="s">
        <v>1281</v>
      </c>
      <c r="Q268" s="726"/>
      <c r="R268" s="727"/>
      <c r="S268" s="417"/>
      <c r="T268" s="418"/>
      <c r="U268" s="418"/>
      <c r="V268" s="418"/>
      <c r="W268" s="418"/>
      <c r="X268" s="418"/>
      <c r="Y268" s="419"/>
      <c r="Z268" s="417"/>
      <c r="AA268" s="418"/>
      <c r="AB268" s="418"/>
      <c r="AC268" s="418"/>
      <c r="AD268" s="418"/>
      <c r="AE268" s="418"/>
      <c r="AF268" s="419"/>
      <c r="AG268" s="417"/>
      <c r="AH268" s="418"/>
      <c r="AI268" s="418"/>
      <c r="AJ268" s="418"/>
      <c r="AK268" s="418"/>
      <c r="AL268" s="418"/>
      <c r="AM268" s="419"/>
      <c r="AN268" s="417"/>
      <c r="AO268" s="418"/>
      <c r="AP268" s="418"/>
      <c r="AQ268" s="418"/>
      <c r="AR268" s="418"/>
      <c r="AS268" s="418"/>
      <c r="AT268" s="419"/>
      <c r="AU268" s="417"/>
      <c r="AV268" s="418"/>
      <c r="AW268" s="418"/>
      <c r="AX268" s="672"/>
      <c r="AY268" s="673"/>
      <c r="AZ268" s="674"/>
      <c r="BA268" s="675"/>
      <c r="BB268" s="758"/>
      <c r="BC268" s="717"/>
      <c r="BD268" s="717"/>
      <c r="BE268" s="717"/>
      <c r="BF268" s="718"/>
    </row>
    <row r="269" spans="2:58" ht="20.25" customHeight="1">
      <c r="B269" s="699"/>
      <c r="C269" s="752"/>
      <c r="D269" s="753"/>
      <c r="E269" s="754"/>
      <c r="F269" s="420"/>
      <c r="G269" s="710"/>
      <c r="H269" s="715"/>
      <c r="I269" s="713"/>
      <c r="J269" s="713"/>
      <c r="K269" s="714"/>
      <c r="L269" s="719"/>
      <c r="M269" s="720"/>
      <c r="N269" s="720"/>
      <c r="O269" s="721"/>
      <c r="P269" s="685" t="s">
        <v>1282</v>
      </c>
      <c r="Q269" s="686"/>
      <c r="R269" s="687"/>
      <c r="S269" s="421" t="str">
        <f>IF(S268="","",VLOOKUP(S268,'[1]シフト記号表（勤務時間帯）'!$C$6:$K$35,9,FALSE))</f>
        <v/>
      </c>
      <c r="T269" s="422" t="str">
        <f>IF(T268="","",VLOOKUP(T268,'[1]シフト記号表（勤務時間帯）'!$C$6:$K$35,9,FALSE))</f>
        <v/>
      </c>
      <c r="U269" s="422" t="str">
        <f>IF(U268="","",VLOOKUP(U268,'[1]シフト記号表（勤務時間帯）'!$C$6:$K$35,9,FALSE))</f>
        <v/>
      </c>
      <c r="V269" s="422" t="str">
        <f>IF(V268="","",VLOOKUP(V268,'[1]シフト記号表（勤務時間帯）'!$C$6:$K$35,9,FALSE))</f>
        <v/>
      </c>
      <c r="W269" s="422" t="str">
        <f>IF(W268="","",VLOOKUP(W268,'[1]シフト記号表（勤務時間帯）'!$C$6:$K$35,9,FALSE))</f>
        <v/>
      </c>
      <c r="X269" s="422" t="str">
        <f>IF(X268="","",VLOOKUP(X268,'[1]シフト記号表（勤務時間帯）'!$C$6:$K$35,9,FALSE))</f>
        <v/>
      </c>
      <c r="Y269" s="423" t="str">
        <f>IF(Y268="","",VLOOKUP(Y268,'[1]シフト記号表（勤務時間帯）'!$C$6:$K$35,9,FALSE))</f>
        <v/>
      </c>
      <c r="Z269" s="421" t="str">
        <f>IF(Z268="","",VLOOKUP(Z268,'[1]シフト記号表（勤務時間帯）'!$C$6:$K$35,9,FALSE))</f>
        <v/>
      </c>
      <c r="AA269" s="422" t="str">
        <f>IF(AA268="","",VLOOKUP(AA268,'[1]シフト記号表（勤務時間帯）'!$C$6:$K$35,9,FALSE))</f>
        <v/>
      </c>
      <c r="AB269" s="422" t="str">
        <f>IF(AB268="","",VLOOKUP(AB268,'[1]シフト記号表（勤務時間帯）'!$C$6:$K$35,9,FALSE))</f>
        <v/>
      </c>
      <c r="AC269" s="422" t="str">
        <f>IF(AC268="","",VLOOKUP(AC268,'[1]シフト記号表（勤務時間帯）'!$C$6:$K$35,9,FALSE))</f>
        <v/>
      </c>
      <c r="AD269" s="422" t="str">
        <f>IF(AD268="","",VLOOKUP(AD268,'[1]シフト記号表（勤務時間帯）'!$C$6:$K$35,9,FALSE))</f>
        <v/>
      </c>
      <c r="AE269" s="422" t="str">
        <f>IF(AE268="","",VLOOKUP(AE268,'[1]シフト記号表（勤務時間帯）'!$C$6:$K$35,9,FALSE))</f>
        <v/>
      </c>
      <c r="AF269" s="423" t="str">
        <f>IF(AF268="","",VLOOKUP(AF268,'[1]シフト記号表（勤務時間帯）'!$C$6:$K$35,9,FALSE))</f>
        <v/>
      </c>
      <c r="AG269" s="421" t="str">
        <f>IF(AG268="","",VLOOKUP(AG268,'[1]シフト記号表（勤務時間帯）'!$C$6:$K$35,9,FALSE))</f>
        <v/>
      </c>
      <c r="AH269" s="422" t="str">
        <f>IF(AH268="","",VLOOKUP(AH268,'[1]シフト記号表（勤務時間帯）'!$C$6:$K$35,9,FALSE))</f>
        <v/>
      </c>
      <c r="AI269" s="422" t="str">
        <f>IF(AI268="","",VLOOKUP(AI268,'[1]シフト記号表（勤務時間帯）'!$C$6:$K$35,9,FALSE))</f>
        <v/>
      </c>
      <c r="AJ269" s="422" t="str">
        <f>IF(AJ268="","",VLOOKUP(AJ268,'[1]シフト記号表（勤務時間帯）'!$C$6:$K$35,9,FALSE))</f>
        <v/>
      </c>
      <c r="AK269" s="422" t="str">
        <f>IF(AK268="","",VLOOKUP(AK268,'[1]シフト記号表（勤務時間帯）'!$C$6:$K$35,9,FALSE))</f>
        <v/>
      </c>
      <c r="AL269" s="422" t="str">
        <f>IF(AL268="","",VLOOKUP(AL268,'[1]シフト記号表（勤務時間帯）'!$C$6:$K$35,9,FALSE))</f>
        <v/>
      </c>
      <c r="AM269" s="423" t="str">
        <f>IF(AM268="","",VLOOKUP(AM268,'[1]シフト記号表（勤務時間帯）'!$C$6:$K$35,9,FALSE))</f>
        <v/>
      </c>
      <c r="AN269" s="421" t="str">
        <f>IF(AN268="","",VLOOKUP(AN268,'[1]シフト記号表（勤務時間帯）'!$C$6:$K$35,9,FALSE))</f>
        <v/>
      </c>
      <c r="AO269" s="422" t="str">
        <f>IF(AO268="","",VLOOKUP(AO268,'[1]シフト記号表（勤務時間帯）'!$C$6:$K$35,9,FALSE))</f>
        <v/>
      </c>
      <c r="AP269" s="422" t="str">
        <f>IF(AP268="","",VLOOKUP(AP268,'[1]シフト記号表（勤務時間帯）'!$C$6:$K$35,9,FALSE))</f>
        <v/>
      </c>
      <c r="AQ269" s="422" t="str">
        <f>IF(AQ268="","",VLOOKUP(AQ268,'[1]シフト記号表（勤務時間帯）'!$C$6:$K$35,9,FALSE))</f>
        <v/>
      </c>
      <c r="AR269" s="422" t="str">
        <f>IF(AR268="","",VLOOKUP(AR268,'[1]シフト記号表（勤務時間帯）'!$C$6:$K$35,9,FALSE))</f>
        <v/>
      </c>
      <c r="AS269" s="422" t="str">
        <f>IF(AS268="","",VLOOKUP(AS268,'[1]シフト記号表（勤務時間帯）'!$C$6:$K$35,9,FALSE))</f>
        <v/>
      </c>
      <c r="AT269" s="423" t="str">
        <f>IF(AT268="","",VLOOKUP(AT268,'[1]シフト記号表（勤務時間帯）'!$C$6:$K$35,9,FALSE))</f>
        <v/>
      </c>
      <c r="AU269" s="421" t="str">
        <f>IF(AU268="","",VLOOKUP(AU268,'[1]シフト記号表（勤務時間帯）'!$C$6:$K$35,9,FALSE))</f>
        <v/>
      </c>
      <c r="AV269" s="422" t="str">
        <f>IF(AV268="","",VLOOKUP(AV268,'[1]シフト記号表（勤務時間帯）'!$C$6:$K$35,9,FALSE))</f>
        <v/>
      </c>
      <c r="AW269" s="422" t="str">
        <f>IF(AW268="","",VLOOKUP(AW268,'[1]シフト記号表（勤務時間帯）'!$C$6:$K$35,9,FALSE))</f>
        <v/>
      </c>
      <c r="AX269" s="688">
        <f>IF($BB$3="４週",SUM(S269:AT269),IF($BB$3="暦月",SUM(S269:AW269),""))</f>
        <v>0</v>
      </c>
      <c r="AY269" s="689"/>
      <c r="AZ269" s="690">
        <f>IF($BB$3="４週",AX269/4,IF($BB$3="暦月",②勤務形態一覧表!AX269/(②勤務形態一覧表!$BB$8/7),""))</f>
        <v>0</v>
      </c>
      <c r="BA269" s="691"/>
      <c r="BB269" s="759"/>
      <c r="BC269" s="720"/>
      <c r="BD269" s="720"/>
      <c r="BE269" s="720"/>
      <c r="BF269" s="721"/>
    </row>
    <row r="270" spans="2:58" ht="20.25" customHeight="1">
      <c r="B270" s="699"/>
      <c r="C270" s="755"/>
      <c r="D270" s="756"/>
      <c r="E270" s="757"/>
      <c r="F270" s="429">
        <f>C268</f>
        <v>0</v>
      </c>
      <c r="G270" s="711"/>
      <c r="H270" s="715"/>
      <c r="I270" s="713"/>
      <c r="J270" s="713"/>
      <c r="K270" s="714"/>
      <c r="L270" s="722"/>
      <c r="M270" s="723"/>
      <c r="N270" s="723"/>
      <c r="O270" s="724"/>
      <c r="P270" s="692" t="s">
        <v>1283</v>
      </c>
      <c r="Q270" s="693"/>
      <c r="R270" s="694"/>
      <c r="S270" s="425" t="str">
        <f>IF(S268="","",VLOOKUP(S268,'[1]シフト記号表（勤務時間帯）'!$C$6:$U$35,19,FALSE))</f>
        <v/>
      </c>
      <c r="T270" s="426" t="str">
        <f>IF(T268="","",VLOOKUP(T268,'[1]シフト記号表（勤務時間帯）'!$C$6:$U$35,19,FALSE))</f>
        <v/>
      </c>
      <c r="U270" s="426" t="str">
        <f>IF(U268="","",VLOOKUP(U268,'[1]シフト記号表（勤務時間帯）'!$C$6:$U$35,19,FALSE))</f>
        <v/>
      </c>
      <c r="V270" s="426" t="str">
        <f>IF(V268="","",VLOOKUP(V268,'[1]シフト記号表（勤務時間帯）'!$C$6:$U$35,19,FALSE))</f>
        <v/>
      </c>
      <c r="W270" s="426" t="str">
        <f>IF(W268="","",VLOOKUP(W268,'[1]シフト記号表（勤務時間帯）'!$C$6:$U$35,19,FALSE))</f>
        <v/>
      </c>
      <c r="X270" s="426" t="str">
        <f>IF(X268="","",VLOOKUP(X268,'[1]シフト記号表（勤務時間帯）'!$C$6:$U$35,19,FALSE))</f>
        <v/>
      </c>
      <c r="Y270" s="427" t="str">
        <f>IF(Y268="","",VLOOKUP(Y268,'[1]シフト記号表（勤務時間帯）'!$C$6:$U$35,19,FALSE))</f>
        <v/>
      </c>
      <c r="Z270" s="425" t="str">
        <f>IF(Z268="","",VLOOKUP(Z268,'[1]シフト記号表（勤務時間帯）'!$C$6:$U$35,19,FALSE))</f>
        <v/>
      </c>
      <c r="AA270" s="426" t="str">
        <f>IF(AA268="","",VLOOKUP(AA268,'[1]シフト記号表（勤務時間帯）'!$C$6:$U$35,19,FALSE))</f>
        <v/>
      </c>
      <c r="AB270" s="426" t="str">
        <f>IF(AB268="","",VLOOKUP(AB268,'[1]シフト記号表（勤務時間帯）'!$C$6:$U$35,19,FALSE))</f>
        <v/>
      </c>
      <c r="AC270" s="426" t="str">
        <f>IF(AC268="","",VLOOKUP(AC268,'[1]シフト記号表（勤務時間帯）'!$C$6:$U$35,19,FALSE))</f>
        <v/>
      </c>
      <c r="AD270" s="426" t="str">
        <f>IF(AD268="","",VLOOKUP(AD268,'[1]シフト記号表（勤務時間帯）'!$C$6:$U$35,19,FALSE))</f>
        <v/>
      </c>
      <c r="AE270" s="426" t="str">
        <f>IF(AE268="","",VLOOKUP(AE268,'[1]シフト記号表（勤務時間帯）'!$C$6:$U$35,19,FALSE))</f>
        <v/>
      </c>
      <c r="AF270" s="427" t="str">
        <f>IF(AF268="","",VLOOKUP(AF268,'[1]シフト記号表（勤務時間帯）'!$C$6:$U$35,19,FALSE))</f>
        <v/>
      </c>
      <c r="AG270" s="425" t="str">
        <f>IF(AG268="","",VLOOKUP(AG268,'[1]シフト記号表（勤務時間帯）'!$C$6:$U$35,19,FALSE))</f>
        <v/>
      </c>
      <c r="AH270" s="426" t="str">
        <f>IF(AH268="","",VLOOKUP(AH268,'[1]シフト記号表（勤務時間帯）'!$C$6:$U$35,19,FALSE))</f>
        <v/>
      </c>
      <c r="AI270" s="426" t="str">
        <f>IF(AI268="","",VLOOKUP(AI268,'[1]シフト記号表（勤務時間帯）'!$C$6:$U$35,19,FALSE))</f>
        <v/>
      </c>
      <c r="AJ270" s="426" t="str">
        <f>IF(AJ268="","",VLOOKUP(AJ268,'[1]シフト記号表（勤務時間帯）'!$C$6:$U$35,19,FALSE))</f>
        <v/>
      </c>
      <c r="AK270" s="426" t="str">
        <f>IF(AK268="","",VLOOKUP(AK268,'[1]シフト記号表（勤務時間帯）'!$C$6:$U$35,19,FALSE))</f>
        <v/>
      </c>
      <c r="AL270" s="426" t="str">
        <f>IF(AL268="","",VLOOKUP(AL268,'[1]シフト記号表（勤務時間帯）'!$C$6:$U$35,19,FALSE))</f>
        <v/>
      </c>
      <c r="AM270" s="427" t="str">
        <f>IF(AM268="","",VLOOKUP(AM268,'[1]シフト記号表（勤務時間帯）'!$C$6:$U$35,19,FALSE))</f>
        <v/>
      </c>
      <c r="AN270" s="425" t="str">
        <f>IF(AN268="","",VLOOKUP(AN268,'[1]シフト記号表（勤務時間帯）'!$C$6:$U$35,19,FALSE))</f>
        <v/>
      </c>
      <c r="AO270" s="426" t="str">
        <f>IF(AO268="","",VLOOKUP(AO268,'[1]シフト記号表（勤務時間帯）'!$C$6:$U$35,19,FALSE))</f>
        <v/>
      </c>
      <c r="AP270" s="426" t="str">
        <f>IF(AP268="","",VLOOKUP(AP268,'[1]シフト記号表（勤務時間帯）'!$C$6:$U$35,19,FALSE))</f>
        <v/>
      </c>
      <c r="AQ270" s="426" t="str">
        <f>IF(AQ268="","",VLOOKUP(AQ268,'[1]シフト記号表（勤務時間帯）'!$C$6:$U$35,19,FALSE))</f>
        <v/>
      </c>
      <c r="AR270" s="426" t="str">
        <f>IF(AR268="","",VLOOKUP(AR268,'[1]シフト記号表（勤務時間帯）'!$C$6:$U$35,19,FALSE))</f>
        <v/>
      </c>
      <c r="AS270" s="426" t="str">
        <f>IF(AS268="","",VLOOKUP(AS268,'[1]シフト記号表（勤務時間帯）'!$C$6:$U$35,19,FALSE))</f>
        <v/>
      </c>
      <c r="AT270" s="427" t="str">
        <f>IF(AT268="","",VLOOKUP(AT268,'[1]シフト記号表（勤務時間帯）'!$C$6:$U$35,19,FALSE))</f>
        <v/>
      </c>
      <c r="AU270" s="425" t="str">
        <f>IF(AU268="","",VLOOKUP(AU268,'[1]シフト記号表（勤務時間帯）'!$C$6:$U$35,19,FALSE))</f>
        <v/>
      </c>
      <c r="AV270" s="426" t="str">
        <f>IF(AV268="","",VLOOKUP(AV268,'[1]シフト記号表（勤務時間帯）'!$C$6:$U$35,19,FALSE))</f>
        <v/>
      </c>
      <c r="AW270" s="426" t="str">
        <f>IF(AW268="","",VLOOKUP(AW268,'[1]シフト記号表（勤務時間帯）'!$C$6:$U$35,19,FALSE))</f>
        <v/>
      </c>
      <c r="AX270" s="695">
        <f>IF($BB$3="４週",SUM(S270:AT270),IF($BB$3="暦月",SUM(S270:AW270),""))</f>
        <v>0</v>
      </c>
      <c r="AY270" s="696"/>
      <c r="AZ270" s="697">
        <f>IF($BB$3="４週",AX270/4,IF($BB$3="暦月",②勤務形態一覧表!AX270/(②勤務形態一覧表!$BB$8/7),""))</f>
        <v>0</v>
      </c>
      <c r="BA270" s="698"/>
      <c r="BB270" s="760"/>
      <c r="BC270" s="723"/>
      <c r="BD270" s="723"/>
      <c r="BE270" s="723"/>
      <c r="BF270" s="724"/>
    </row>
    <row r="271" spans="2:58" ht="20.25" customHeight="1">
      <c r="B271" s="699">
        <f>B268+1</f>
        <v>84</v>
      </c>
      <c r="C271" s="749"/>
      <c r="D271" s="750"/>
      <c r="E271" s="751"/>
      <c r="F271" s="428"/>
      <c r="G271" s="709"/>
      <c r="H271" s="712"/>
      <c r="I271" s="713"/>
      <c r="J271" s="713"/>
      <c r="K271" s="714"/>
      <c r="L271" s="716"/>
      <c r="M271" s="717"/>
      <c r="N271" s="717"/>
      <c r="O271" s="718"/>
      <c r="P271" s="725" t="s">
        <v>1281</v>
      </c>
      <c r="Q271" s="726"/>
      <c r="R271" s="727"/>
      <c r="S271" s="417"/>
      <c r="T271" s="418"/>
      <c r="U271" s="418"/>
      <c r="V271" s="418"/>
      <c r="W271" s="418"/>
      <c r="X271" s="418"/>
      <c r="Y271" s="419"/>
      <c r="Z271" s="417"/>
      <c r="AA271" s="418"/>
      <c r="AB271" s="418"/>
      <c r="AC271" s="418"/>
      <c r="AD271" s="418"/>
      <c r="AE271" s="418"/>
      <c r="AF271" s="419"/>
      <c r="AG271" s="417"/>
      <c r="AH271" s="418"/>
      <c r="AI271" s="418"/>
      <c r="AJ271" s="418"/>
      <c r="AK271" s="418"/>
      <c r="AL271" s="418"/>
      <c r="AM271" s="419"/>
      <c r="AN271" s="417"/>
      <c r="AO271" s="418"/>
      <c r="AP271" s="418"/>
      <c r="AQ271" s="418"/>
      <c r="AR271" s="418"/>
      <c r="AS271" s="418"/>
      <c r="AT271" s="419"/>
      <c r="AU271" s="417"/>
      <c r="AV271" s="418"/>
      <c r="AW271" s="418"/>
      <c r="AX271" s="672"/>
      <c r="AY271" s="673"/>
      <c r="AZ271" s="674"/>
      <c r="BA271" s="675"/>
      <c r="BB271" s="758"/>
      <c r="BC271" s="717"/>
      <c r="BD271" s="717"/>
      <c r="BE271" s="717"/>
      <c r="BF271" s="718"/>
    </row>
    <row r="272" spans="2:58" ht="20.25" customHeight="1">
      <c r="B272" s="699"/>
      <c r="C272" s="752"/>
      <c r="D272" s="753"/>
      <c r="E272" s="754"/>
      <c r="F272" s="420"/>
      <c r="G272" s="710"/>
      <c r="H272" s="715"/>
      <c r="I272" s="713"/>
      <c r="J272" s="713"/>
      <c r="K272" s="714"/>
      <c r="L272" s="719"/>
      <c r="M272" s="720"/>
      <c r="N272" s="720"/>
      <c r="O272" s="721"/>
      <c r="P272" s="685" t="s">
        <v>1282</v>
      </c>
      <c r="Q272" s="686"/>
      <c r="R272" s="687"/>
      <c r="S272" s="421" t="str">
        <f>IF(S271="","",VLOOKUP(S271,'[1]シフト記号表（勤務時間帯）'!$C$6:$K$35,9,FALSE))</f>
        <v/>
      </c>
      <c r="T272" s="422" t="str">
        <f>IF(T271="","",VLOOKUP(T271,'[1]シフト記号表（勤務時間帯）'!$C$6:$K$35,9,FALSE))</f>
        <v/>
      </c>
      <c r="U272" s="422" t="str">
        <f>IF(U271="","",VLOOKUP(U271,'[1]シフト記号表（勤務時間帯）'!$C$6:$K$35,9,FALSE))</f>
        <v/>
      </c>
      <c r="V272" s="422" t="str">
        <f>IF(V271="","",VLOOKUP(V271,'[1]シフト記号表（勤務時間帯）'!$C$6:$K$35,9,FALSE))</f>
        <v/>
      </c>
      <c r="W272" s="422" t="str">
        <f>IF(W271="","",VLOOKUP(W271,'[1]シフト記号表（勤務時間帯）'!$C$6:$K$35,9,FALSE))</f>
        <v/>
      </c>
      <c r="X272" s="422" t="str">
        <f>IF(X271="","",VLOOKUP(X271,'[1]シフト記号表（勤務時間帯）'!$C$6:$K$35,9,FALSE))</f>
        <v/>
      </c>
      <c r="Y272" s="423" t="str">
        <f>IF(Y271="","",VLOOKUP(Y271,'[1]シフト記号表（勤務時間帯）'!$C$6:$K$35,9,FALSE))</f>
        <v/>
      </c>
      <c r="Z272" s="421" t="str">
        <f>IF(Z271="","",VLOOKUP(Z271,'[1]シフト記号表（勤務時間帯）'!$C$6:$K$35,9,FALSE))</f>
        <v/>
      </c>
      <c r="AA272" s="422" t="str">
        <f>IF(AA271="","",VLOOKUP(AA271,'[1]シフト記号表（勤務時間帯）'!$C$6:$K$35,9,FALSE))</f>
        <v/>
      </c>
      <c r="AB272" s="422" t="str">
        <f>IF(AB271="","",VLOOKUP(AB271,'[1]シフト記号表（勤務時間帯）'!$C$6:$K$35,9,FALSE))</f>
        <v/>
      </c>
      <c r="AC272" s="422" t="str">
        <f>IF(AC271="","",VLOOKUP(AC271,'[1]シフト記号表（勤務時間帯）'!$C$6:$K$35,9,FALSE))</f>
        <v/>
      </c>
      <c r="AD272" s="422" t="str">
        <f>IF(AD271="","",VLOOKUP(AD271,'[1]シフト記号表（勤務時間帯）'!$C$6:$K$35,9,FALSE))</f>
        <v/>
      </c>
      <c r="AE272" s="422" t="str">
        <f>IF(AE271="","",VLOOKUP(AE271,'[1]シフト記号表（勤務時間帯）'!$C$6:$K$35,9,FALSE))</f>
        <v/>
      </c>
      <c r="AF272" s="423" t="str">
        <f>IF(AF271="","",VLOOKUP(AF271,'[1]シフト記号表（勤務時間帯）'!$C$6:$K$35,9,FALSE))</f>
        <v/>
      </c>
      <c r="AG272" s="421" t="str">
        <f>IF(AG271="","",VLOOKUP(AG271,'[1]シフト記号表（勤務時間帯）'!$C$6:$K$35,9,FALSE))</f>
        <v/>
      </c>
      <c r="AH272" s="422" t="str">
        <f>IF(AH271="","",VLOOKUP(AH271,'[1]シフト記号表（勤務時間帯）'!$C$6:$K$35,9,FALSE))</f>
        <v/>
      </c>
      <c r="AI272" s="422" t="str">
        <f>IF(AI271="","",VLOOKUP(AI271,'[1]シフト記号表（勤務時間帯）'!$C$6:$K$35,9,FALSE))</f>
        <v/>
      </c>
      <c r="AJ272" s="422" t="str">
        <f>IF(AJ271="","",VLOOKUP(AJ271,'[1]シフト記号表（勤務時間帯）'!$C$6:$K$35,9,FALSE))</f>
        <v/>
      </c>
      <c r="AK272" s="422" t="str">
        <f>IF(AK271="","",VLOOKUP(AK271,'[1]シフト記号表（勤務時間帯）'!$C$6:$K$35,9,FALSE))</f>
        <v/>
      </c>
      <c r="AL272" s="422" t="str">
        <f>IF(AL271="","",VLOOKUP(AL271,'[1]シフト記号表（勤務時間帯）'!$C$6:$K$35,9,FALSE))</f>
        <v/>
      </c>
      <c r="AM272" s="423" t="str">
        <f>IF(AM271="","",VLOOKUP(AM271,'[1]シフト記号表（勤務時間帯）'!$C$6:$K$35,9,FALSE))</f>
        <v/>
      </c>
      <c r="AN272" s="421" t="str">
        <f>IF(AN271="","",VLOOKUP(AN271,'[1]シフト記号表（勤務時間帯）'!$C$6:$K$35,9,FALSE))</f>
        <v/>
      </c>
      <c r="AO272" s="422" t="str">
        <f>IF(AO271="","",VLOOKUP(AO271,'[1]シフト記号表（勤務時間帯）'!$C$6:$K$35,9,FALSE))</f>
        <v/>
      </c>
      <c r="AP272" s="422" t="str">
        <f>IF(AP271="","",VLOOKUP(AP271,'[1]シフト記号表（勤務時間帯）'!$C$6:$K$35,9,FALSE))</f>
        <v/>
      </c>
      <c r="AQ272" s="422" t="str">
        <f>IF(AQ271="","",VLOOKUP(AQ271,'[1]シフト記号表（勤務時間帯）'!$C$6:$K$35,9,FALSE))</f>
        <v/>
      </c>
      <c r="AR272" s="422" t="str">
        <f>IF(AR271="","",VLOOKUP(AR271,'[1]シフト記号表（勤務時間帯）'!$C$6:$K$35,9,FALSE))</f>
        <v/>
      </c>
      <c r="AS272" s="422" t="str">
        <f>IF(AS271="","",VLOOKUP(AS271,'[1]シフト記号表（勤務時間帯）'!$C$6:$K$35,9,FALSE))</f>
        <v/>
      </c>
      <c r="AT272" s="423" t="str">
        <f>IF(AT271="","",VLOOKUP(AT271,'[1]シフト記号表（勤務時間帯）'!$C$6:$K$35,9,FALSE))</f>
        <v/>
      </c>
      <c r="AU272" s="421" t="str">
        <f>IF(AU271="","",VLOOKUP(AU271,'[1]シフト記号表（勤務時間帯）'!$C$6:$K$35,9,FALSE))</f>
        <v/>
      </c>
      <c r="AV272" s="422" t="str">
        <f>IF(AV271="","",VLOOKUP(AV271,'[1]シフト記号表（勤務時間帯）'!$C$6:$K$35,9,FALSE))</f>
        <v/>
      </c>
      <c r="AW272" s="422" t="str">
        <f>IF(AW271="","",VLOOKUP(AW271,'[1]シフト記号表（勤務時間帯）'!$C$6:$K$35,9,FALSE))</f>
        <v/>
      </c>
      <c r="AX272" s="688">
        <f>IF($BB$3="４週",SUM(S272:AT272),IF($BB$3="暦月",SUM(S272:AW272),""))</f>
        <v>0</v>
      </c>
      <c r="AY272" s="689"/>
      <c r="AZ272" s="690">
        <f>IF($BB$3="４週",AX272/4,IF($BB$3="暦月",②勤務形態一覧表!AX272/(②勤務形態一覧表!$BB$8/7),""))</f>
        <v>0</v>
      </c>
      <c r="BA272" s="691"/>
      <c r="BB272" s="759"/>
      <c r="BC272" s="720"/>
      <c r="BD272" s="720"/>
      <c r="BE272" s="720"/>
      <c r="BF272" s="721"/>
    </row>
    <row r="273" spans="2:58" ht="20.25" customHeight="1">
      <c r="B273" s="699"/>
      <c r="C273" s="755"/>
      <c r="D273" s="756"/>
      <c r="E273" s="757"/>
      <c r="F273" s="429">
        <f>C271</f>
        <v>0</v>
      </c>
      <c r="G273" s="711"/>
      <c r="H273" s="715"/>
      <c r="I273" s="713"/>
      <c r="J273" s="713"/>
      <c r="K273" s="714"/>
      <c r="L273" s="722"/>
      <c r="M273" s="723"/>
      <c r="N273" s="723"/>
      <c r="O273" s="724"/>
      <c r="P273" s="692" t="s">
        <v>1283</v>
      </c>
      <c r="Q273" s="693"/>
      <c r="R273" s="694"/>
      <c r="S273" s="425" t="str">
        <f>IF(S271="","",VLOOKUP(S271,'[1]シフト記号表（勤務時間帯）'!$C$6:$U$35,19,FALSE))</f>
        <v/>
      </c>
      <c r="T273" s="426" t="str">
        <f>IF(T271="","",VLOOKUP(T271,'[1]シフト記号表（勤務時間帯）'!$C$6:$U$35,19,FALSE))</f>
        <v/>
      </c>
      <c r="U273" s="426" t="str">
        <f>IF(U271="","",VLOOKUP(U271,'[1]シフト記号表（勤務時間帯）'!$C$6:$U$35,19,FALSE))</f>
        <v/>
      </c>
      <c r="V273" s="426" t="str">
        <f>IF(V271="","",VLOOKUP(V271,'[1]シフト記号表（勤務時間帯）'!$C$6:$U$35,19,FALSE))</f>
        <v/>
      </c>
      <c r="W273" s="426" t="str">
        <f>IF(W271="","",VLOOKUP(W271,'[1]シフト記号表（勤務時間帯）'!$C$6:$U$35,19,FALSE))</f>
        <v/>
      </c>
      <c r="X273" s="426" t="str">
        <f>IF(X271="","",VLOOKUP(X271,'[1]シフト記号表（勤務時間帯）'!$C$6:$U$35,19,FALSE))</f>
        <v/>
      </c>
      <c r="Y273" s="427" t="str">
        <f>IF(Y271="","",VLOOKUP(Y271,'[1]シフト記号表（勤務時間帯）'!$C$6:$U$35,19,FALSE))</f>
        <v/>
      </c>
      <c r="Z273" s="425" t="str">
        <f>IF(Z271="","",VLOOKUP(Z271,'[1]シフト記号表（勤務時間帯）'!$C$6:$U$35,19,FALSE))</f>
        <v/>
      </c>
      <c r="AA273" s="426" t="str">
        <f>IF(AA271="","",VLOOKUP(AA271,'[1]シフト記号表（勤務時間帯）'!$C$6:$U$35,19,FALSE))</f>
        <v/>
      </c>
      <c r="AB273" s="426" t="str">
        <f>IF(AB271="","",VLOOKUP(AB271,'[1]シフト記号表（勤務時間帯）'!$C$6:$U$35,19,FALSE))</f>
        <v/>
      </c>
      <c r="AC273" s="426" t="str">
        <f>IF(AC271="","",VLOOKUP(AC271,'[1]シフト記号表（勤務時間帯）'!$C$6:$U$35,19,FALSE))</f>
        <v/>
      </c>
      <c r="AD273" s="426" t="str">
        <f>IF(AD271="","",VLOOKUP(AD271,'[1]シフト記号表（勤務時間帯）'!$C$6:$U$35,19,FALSE))</f>
        <v/>
      </c>
      <c r="AE273" s="426" t="str">
        <f>IF(AE271="","",VLOOKUP(AE271,'[1]シフト記号表（勤務時間帯）'!$C$6:$U$35,19,FALSE))</f>
        <v/>
      </c>
      <c r="AF273" s="427" t="str">
        <f>IF(AF271="","",VLOOKUP(AF271,'[1]シフト記号表（勤務時間帯）'!$C$6:$U$35,19,FALSE))</f>
        <v/>
      </c>
      <c r="AG273" s="425" t="str">
        <f>IF(AG271="","",VLOOKUP(AG271,'[1]シフト記号表（勤務時間帯）'!$C$6:$U$35,19,FALSE))</f>
        <v/>
      </c>
      <c r="AH273" s="426" t="str">
        <f>IF(AH271="","",VLOOKUP(AH271,'[1]シフト記号表（勤務時間帯）'!$C$6:$U$35,19,FALSE))</f>
        <v/>
      </c>
      <c r="AI273" s="426" t="str">
        <f>IF(AI271="","",VLOOKUP(AI271,'[1]シフト記号表（勤務時間帯）'!$C$6:$U$35,19,FALSE))</f>
        <v/>
      </c>
      <c r="AJ273" s="426" t="str">
        <f>IF(AJ271="","",VLOOKUP(AJ271,'[1]シフト記号表（勤務時間帯）'!$C$6:$U$35,19,FALSE))</f>
        <v/>
      </c>
      <c r="AK273" s="426" t="str">
        <f>IF(AK271="","",VLOOKUP(AK271,'[1]シフト記号表（勤務時間帯）'!$C$6:$U$35,19,FALSE))</f>
        <v/>
      </c>
      <c r="AL273" s="426" t="str">
        <f>IF(AL271="","",VLOOKUP(AL271,'[1]シフト記号表（勤務時間帯）'!$C$6:$U$35,19,FALSE))</f>
        <v/>
      </c>
      <c r="AM273" s="427" t="str">
        <f>IF(AM271="","",VLOOKUP(AM271,'[1]シフト記号表（勤務時間帯）'!$C$6:$U$35,19,FALSE))</f>
        <v/>
      </c>
      <c r="AN273" s="425" t="str">
        <f>IF(AN271="","",VLOOKUP(AN271,'[1]シフト記号表（勤務時間帯）'!$C$6:$U$35,19,FALSE))</f>
        <v/>
      </c>
      <c r="AO273" s="426" t="str">
        <f>IF(AO271="","",VLOOKUP(AO271,'[1]シフト記号表（勤務時間帯）'!$C$6:$U$35,19,FALSE))</f>
        <v/>
      </c>
      <c r="AP273" s="426" t="str">
        <f>IF(AP271="","",VLOOKUP(AP271,'[1]シフト記号表（勤務時間帯）'!$C$6:$U$35,19,FALSE))</f>
        <v/>
      </c>
      <c r="AQ273" s="426" t="str">
        <f>IF(AQ271="","",VLOOKUP(AQ271,'[1]シフト記号表（勤務時間帯）'!$C$6:$U$35,19,FALSE))</f>
        <v/>
      </c>
      <c r="AR273" s="426" t="str">
        <f>IF(AR271="","",VLOOKUP(AR271,'[1]シフト記号表（勤務時間帯）'!$C$6:$U$35,19,FALSE))</f>
        <v/>
      </c>
      <c r="AS273" s="426" t="str">
        <f>IF(AS271="","",VLOOKUP(AS271,'[1]シフト記号表（勤務時間帯）'!$C$6:$U$35,19,FALSE))</f>
        <v/>
      </c>
      <c r="AT273" s="427" t="str">
        <f>IF(AT271="","",VLOOKUP(AT271,'[1]シフト記号表（勤務時間帯）'!$C$6:$U$35,19,FALSE))</f>
        <v/>
      </c>
      <c r="AU273" s="425" t="str">
        <f>IF(AU271="","",VLOOKUP(AU271,'[1]シフト記号表（勤務時間帯）'!$C$6:$U$35,19,FALSE))</f>
        <v/>
      </c>
      <c r="AV273" s="426" t="str">
        <f>IF(AV271="","",VLOOKUP(AV271,'[1]シフト記号表（勤務時間帯）'!$C$6:$U$35,19,FALSE))</f>
        <v/>
      </c>
      <c r="AW273" s="426" t="str">
        <f>IF(AW271="","",VLOOKUP(AW271,'[1]シフト記号表（勤務時間帯）'!$C$6:$U$35,19,FALSE))</f>
        <v/>
      </c>
      <c r="AX273" s="695">
        <f>IF($BB$3="４週",SUM(S273:AT273),IF($BB$3="暦月",SUM(S273:AW273),""))</f>
        <v>0</v>
      </c>
      <c r="AY273" s="696"/>
      <c r="AZ273" s="697">
        <f>IF($BB$3="４週",AX273/4,IF($BB$3="暦月",②勤務形態一覧表!AX273/(②勤務形態一覧表!$BB$8/7),""))</f>
        <v>0</v>
      </c>
      <c r="BA273" s="698"/>
      <c r="BB273" s="760"/>
      <c r="BC273" s="723"/>
      <c r="BD273" s="723"/>
      <c r="BE273" s="723"/>
      <c r="BF273" s="724"/>
    </row>
    <row r="274" spans="2:58" ht="20.25" customHeight="1">
      <c r="B274" s="699">
        <f>B271+1</f>
        <v>85</v>
      </c>
      <c r="C274" s="749"/>
      <c r="D274" s="750"/>
      <c r="E274" s="751"/>
      <c r="F274" s="428"/>
      <c r="G274" s="709"/>
      <c r="H274" s="712"/>
      <c r="I274" s="713"/>
      <c r="J274" s="713"/>
      <c r="K274" s="714"/>
      <c r="L274" s="716"/>
      <c r="M274" s="717"/>
      <c r="N274" s="717"/>
      <c r="O274" s="718"/>
      <c r="P274" s="725" t="s">
        <v>1281</v>
      </c>
      <c r="Q274" s="726"/>
      <c r="R274" s="727"/>
      <c r="S274" s="417"/>
      <c r="T274" s="418"/>
      <c r="U274" s="418"/>
      <c r="V274" s="418"/>
      <c r="W274" s="418"/>
      <c r="X274" s="418"/>
      <c r="Y274" s="419"/>
      <c r="Z274" s="417"/>
      <c r="AA274" s="418"/>
      <c r="AB274" s="418"/>
      <c r="AC274" s="418"/>
      <c r="AD274" s="418"/>
      <c r="AE274" s="418"/>
      <c r="AF274" s="419"/>
      <c r="AG274" s="417"/>
      <c r="AH274" s="418"/>
      <c r="AI274" s="418"/>
      <c r="AJ274" s="418"/>
      <c r="AK274" s="418"/>
      <c r="AL274" s="418"/>
      <c r="AM274" s="419"/>
      <c r="AN274" s="417"/>
      <c r="AO274" s="418"/>
      <c r="AP274" s="418"/>
      <c r="AQ274" s="418"/>
      <c r="AR274" s="418"/>
      <c r="AS274" s="418"/>
      <c r="AT274" s="419"/>
      <c r="AU274" s="417"/>
      <c r="AV274" s="418"/>
      <c r="AW274" s="418"/>
      <c r="AX274" s="672"/>
      <c r="AY274" s="673"/>
      <c r="AZ274" s="674"/>
      <c r="BA274" s="675"/>
      <c r="BB274" s="758"/>
      <c r="BC274" s="717"/>
      <c r="BD274" s="717"/>
      <c r="BE274" s="717"/>
      <c r="BF274" s="718"/>
    </row>
    <row r="275" spans="2:58" ht="20.25" customHeight="1">
      <c r="B275" s="699"/>
      <c r="C275" s="752"/>
      <c r="D275" s="753"/>
      <c r="E275" s="754"/>
      <c r="F275" s="420"/>
      <c r="G275" s="710"/>
      <c r="H275" s="715"/>
      <c r="I275" s="713"/>
      <c r="J275" s="713"/>
      <c r="K275" s="714"/>
      <c r="L275" s="719"/>
      <c r="M275" s="720"/>
      <c r="N275" s="720"/>
      <c r="O275" s="721"/>
      <c r="P275" s="685" t="s">
        <v>1282</v>
      </c>
      <c r="Q275" s="686"/>
      <c r="R275" s="687"/>
      <c r="S275" s="421" t="str">
        <f>IF(S274="","",VLOOKUP(S274,'[1]シフト記号表（勤務時間帯）'!$C$6:$K$35,9,FALSE))</f>
        <v/>
      </c>
      <c r="T275" s="422" t="str">
        <f>IF(T274="","",VLOOKUP(T274,'[1]シフト記号表（勤務時間帯）'!$C$6:$K$35,9,FALSE))</f>
        <v/>
      </c>
      <c r="U275" s="422" t="str">
        <f>IF(U274="","",VLOOKUP(U274,'[1]シフト記号表（勤務時間帯）'!$C$6:$K$35,9,FALSE))</f>
        <v/>
      </c>
      <c r="V275" s="422" t="str">
        <f>IF(V274="","",VLOOKUP(V274,'[1]シフト記号表（勤務時間帯）'!$C$6:$K$35,9,FALSE))</f>
        <v/>
      </c>
      <c r="W275" s="422" t="str">
        <f>IF(W274="","",VLOOKUP(W274,'[1]シフト記号表（勤務時間帯）'!$C$6:$K$35,9,FALSE))</f>
        <v/>
      </c>
      <c r="X275" s="422" t="str">
        <f>IF(X274="","",VLOOKUP(X274,'[1]シフト記号表（勤務時間帯）'!$C$6:$K$35,9,FALSE))</f>
        <v/>
      </c>
      <c r="Y275" s="423" t="str">
        <f>IF(Y274="","",VLOOKUP(Y274,'[1]シフト記号表（勤務時間帯）'!$C$6:$K$35,9,FALSE))</f>
        <v/>
      </c>
      <c r="Z275" s="421" t="str">
        <f>IF(Z274="","",VLOOKUP(Z274,'[1]シフト記号表（勤務時間帯）'!$C$6:$K$35,9,FALSE))</f>
        <v/>
      </c>
      <c r="AA275" s="422" t="str">
        <f>IF(AA274="","",VLOOKUP(AA274,'[1]シフト記号表（勤務時間帯）'!$C$6:$K$35,9,FALSE))</f>
        <v/>
      </c>
      <c r="AB275" s="422" t="str">
        <f>IF(AB274="","",VLOOKUP(AB274,'[1]シフト記号表（勤務時間帯）'!$C$6:$K$35,9,FALSE))</f>
        <v/>
      </c>
      <c r="AC275" s="422" t="str">
        <f>IF(AC274="","",VLOOKUP(AC274,'[1]シフト記号表（勤務時間帯）'!$C$6:$K$35,9,FALSE))</f>
        <v/>
      </c>
      <c r="AD275" s="422" t="str">
        <f>IF(AD274="","",VLOOKUP(AD274,'[1]シフト記号表（勤務時間帯）'!$C$6:$K$35,9,FALSE))</f>
        <v/>
      </c>
      <c r="AE275" s="422" t="str">
        <f>IF(AE274="","",VLOOKUP(AE274,'[1]シフト記号表（勤務時間帯）'!$C$6:$K$35,9,FALSE))</f>
        <v/>
      </c>
      <c r="AF275" s="423" t="str">
        <f>IF(AF274="","",VLOOKUP(AF274,'[1]シフト記号表（勤務時間帯）'!$C$6:$K$35,9,FALSE))</f>
        <v/>
      </c>
      <c r="AG275" s="421" t="str">
        <f>IF(AG274="","",VLOOKUP(AG274,'[1]シフト記号表（勤務時間帯）'!$C$6:$K$35,9,FALSE))</f>
        <v/>
      </c>
      <c r="AH275" s="422" t="str">
        <f>IF(AH274="","",VLOOKUP(AH274,'[1]シフト記号表（勤務時間帯）'!$C$6:$K$35,9,FALSE))</f>
        <v/>
      </c>
      <c r="AI275" s="422" t="str">
        <f>IF(AI274="","",VLOOKUP(AI274,'[1]シフト記号表（勤務時間帯）'!$C$6:$K$35,9,FALSE))</f>
        <v/>
      </c>
      <c r="AJ275" s="422" t="str">
        <f>IF(AJ274="","",VLOOKUP(AJ274,'[1]シフト記号表（勤務時間帯）'!$C$6:$K$35,9,FALSE))</f>
        <v/>
      </c>
      <c r="AK275" s="422" t="str">
        <f>IF(AK274="","",VLOOKUP(AK274,'[1]シフト記号表（勤務時間帯）'!$C$6:$K$35,9,FALSE))</f>
        <v/>
      </c>
      <c r="AL275" s="422" t="str">
        <f>IF(AL274="","",VLOOKUP(AL274,'[1]シフト記号表（勤務時間帯）'!$C$6:$K$35,9,FALSE))</f>
        <v/>
      </c>
      <c r="AM275" s="423" t="str">
        <f>IF(AM274="","",VLOOKUP(AM274,'[1]シフト記号表（勤務時間帯）'!$C$6:$K$35,9,FALSE))</f>
        <v/>
      </c>
      <c r="AN275" s="421" t="str">
        <f>IF(AN274="","",VLOOKUP(AN274,'[1]シフト記号表（勤務時間帯）'!$C$6:$K$35,9,FALSE))</f>
        <v/>
      </c>
      <c r="AO275" s="422" t="str">
        <f>IF(AO274="","",VLOOKUP(AO274,'[1]シフト記号表（勤務時間帯）'!$C$6:$K$35,9,FALSE))</f>
        <v/>
      </c>
      <c r="AP275" s="422" t="str">
        <f>IF(AP274="","",VLOOKUP(AP274,'[1]シフト記号表（勤務時間帯）'!$C$6:$K$35,9,FALSE))</f>
        <v/>
      </c>
      <c r="AQ275" s="422" t="str">
        <f>IF(AQ274="","",VLOOKUP(AQ274,'[1]シフト記号表（勤務時間帯）'!$C$6:$K$35,9,FALSE))</f>
        <v/>
      </c>
      <c r="AR275" s="422" t="str">
        <f>IF(AR274="","",VLOOKUP(AR274,'[1]シフト記号表（勤務時間帯）'!$C$6:$K$35,9,FALSE))</f>
        <v/>
      </c>
      <c r="AS275" s="422" t="str">
        <f>IF(AS274="","",VLOOKUP(AS274,'[1]シフト記号表（勤務時間帯）'!$C$6:$K$35,9,FALSE))</f>
        <v/>
      </c>
      <c r="AT275" s="423" t="str">
        <f>IF(AT274="","",VLOOKUP(AT274,'[1]シフト記号表（勤務時間帯）'!$C$6:$K$35,9,FALSE))</f>
        <v/>
      </c>
      <c r="AU275" s="421" t="str">
        <f>IF(AU274="","",VLOOKUP(AU274,'[1]シフト記号表（勤務時間帯）'!$C$6:$K$35,9,FALSE))</f>
        <v/>
      </c>
      <c r="AV275" s="422" t="str">
        <f>IF(AV274="","",VLOOKUP(AV274,'[1]シフト記号表（勤務時間帯）'!$C$6:$K$35,9,FALSE))</f>
        <v/>
      </c>
      <c r="AW275" s="422" t="str">
        <f>IF(AW274="","",VLOOKUP(AW274,'[1]シフト記号表（勤務時間帯）'!$C$6:$K$35,9,FALSE))</f>
        <v/>
      </c>
      <c r="AX275" s="688">
        <f>IF($BB$3="４週",SUM(S275:AT275),IF($BB$3="暦月",SUM(S275:AW275),""))</f>
        <v>0</v>
      </c>
      <c r="AY275" s="689"/>
      <c r="AZ275" s="690">
        <f>IF($BB$3="４週",AX275/4,IF($BB$3="暦月",②勤務形態一覧表!AX275/(②勤務形態一覧表!$BB$8/7),""))</f>
        <v>0</v>
      </c>
      <c r="BA275" s="691"/>
      <c r="BB275" s="759"/>
      <c r="BC275" s="720"/>
      <c r="BD275" s="720"/>
      <c r="BE275" s="720"/>
      <c r="BF275" s="721"/>
    </row>
    <row r="276" spans="2:58" ht="20.25" customHeight="1">
      <c r="B276" s="699"/>
      <c r="C276" s="755"/>
      <c r="D276" s="756"/>
      <c r="E276" s="757"/>
      <c r="F276" s="429">
        <f>C274</f>
        <v>0</v>
      </c>
      <c r="G276" s="711"/>
      <c r="H276" s="715"/>
      <c r="I276" s="713"/>
      <c r="J276" s="713"/>
      <c r="K276" s="714"/>
      <c r="L276" s="722"/>
      <c r="M276" s="723"/>
      <c r="N276" s="723"/>
      <c r="O276" s="724"/>
      <c r="P276" s="692" t="s">
        <v>1283</v>
      </c>
      <c r="Q276" s="693"/>
      <c r="R276" s="694"/>
      <c r="S276" s="425" t="str">
        <f>IF(S274="","",VLOOKUP(S274,'[1]シフト記号表（勤務時間帯）'!$C$6:$U$35,19,FALSE))</f>
        <v/>
      </c>
      <c r="T276" s="426" t="str">
        <f>IF(T274="","",VLOOKUP(T274,'[1]シフト記号表（勤務時間帯）'!$C$6:$U$35,19,FALSE))</f>
        <v/>
      </c>
      <c r="U276" s="426" t="str">
        <f>IF(U274="","",VLOOKUP(U274,'[1]シフト記号表（勤務時間帯）'!$C$6:$U$35,19,FALSE))</f>
        <v/>
      </c>
      <c r="V276" s="426" t="str">
        <f>IF(V274="","",VLOOKUP(V274,'[1]シフト記号表（勤務時間帯）'!$C$6:$U$35,19,FALSE))</f>
        <v/>
      </c>
      <c r="W276" s="426" t="str">
        <f>IF(W274="","",VLOOKUP(W274,'[1]シフト記号表（勤務時間帯）'!$C$6:$U$35,19,FALSE))</f>
        <v/>
      </c>
      <c r="X276" s="426" t="str">
        <f>IF(X274="","",VLOOKUP(X274,'[1]シフト記号表（勤務時間帯）'!$C$6:$U$35,19,FALSE))</f>
        <v/>
      </c>
      <c r="Y276" s="427" t="str">
        <f>IF(Y274="","",VLOOKUP(Y274,'[1]シフト記号表（勤務時間帯）'!$C$6:$U$35,19,FALSE))</f>
        <v/>
      </c>
      <c r="Z276" s="425" t="str">
        <f>IF(Z274="","",VLOOKUP(Z274,'[1]シフト記号表（勤務時間帯）'!$C$6:$U$35,19,FALSE))</f>
        <v/>
      </c>
      <c r="AA276" s="426" t="str">
        <f>IF(AA274="","",VLOOKUP(AA274,'[1]シフト記号表（勤務時間帯）'!$C$6:$U$35,19,FALSE))</f>
        <v/>
      </c>
      <c r="AB276" s="426" t="str">
        <f>IF(AB274="","",VLOOKUP(AB274,'[1]シフト記号表（勤務時間帯）'!$C$6:$U$35,19,FALSE))</f>
        <v/>
      </c>
      <c r="AC276" s="426" t="str">
        <f>IF(AC274="","",VLOOKUP(AC274,'[1]シフト記号表（勤務時間帯）'!$C$6:$U$35,19,FALSE))</f>
        <v/>
      </c>
      <c r="AD276" s="426" t="str">
        <f>IF(AD274="","",VLOOKUP(AD274,'[1]シフト記号表（勤務時間帯）'!$C$6:$U$35,19,FALSE))</f>
        <v/>
      </c>
      <c r="AE276" s="426" t="str">
        <f>IF(AE274="","",VLOOKUP(AE274,'[1]シフト記号表（勤務時間帯）'!$C$6:$U$35,19,FALSE))</f>
        <v/>
      </c>
      <c r="AF276" s="427" t="str">
        <f>IF(AF274="","",VLOOKUP(AF274,'[1]シフト記号表（勤務時間帯）'!$C$6:$U$35,19,FALSE))</f>
        <v/>
      </c>
      <c r="AG276" s="425" t="str">
        <f>IF(AG274="","",VLOOKUP(AG274,'[1]シフト記号表（勤務時間帯）'!$C$6:$U$35,19,FALSE))</f>
        <v/>
      </c>
      <c r="AH276" s="426" t="str">
        <f>IF(AH274="","",VLOOKUP(AH274,'[1]シフト記号表（勤務時間帯）'!$C$6:$U$35,19,FALSE))</f>
        <v/>
      </c>
      <c r="AI276" s="426" t="str">
        <f>IF(AI274="","",VLOOKUP(AI274,'[1]シフト記号表（勤務時間帯）'!$C$6:$U$35,19,FALSE))</f>
        <v/>
      </c>
      <c r="AJ276" s="426" t="str">
        <f>IF(AJ274="","",VLOOKUP(AJ274,'[1]シフト記号表（勤務時間帯）'!$C$6:$U$35,19,FALSE))</f>
        <v/>
      </c>
      <c r="AK276" s="426" t="str">
        <f>IF(AK274="","",VLOOKUP(AK274,'[1]シフト記号表（勤務時間帯）'!$C$6:$U$35,19,FALSE))</f>
        <v/>
      </c>
      <c r="AL276" s="426" t="str">
        <f>IF(AL274="","",VLOOKUP(AL274,'[1]シフト記号表（勤務時間帯）'!$C$6:$U$35,19,FALSE))</f>
        <v/>
      </c>
      <c r="AM276" s="427" t="str">
        <f>IF(AM274="","",VLOOKUP(AM274,'[1]シフト記号表（勤務時間帯）'!$C$6:$U$35,19,FALSE))</f>
        <v/>
      </c>
      <c r="AN276" s="425" t="str">
        <f>IF(AN274="","",VLOOKUP(AN274,'[1]シフト記号表（勤務時間帯）'!$C$6:$U$35,19,FALSE))</f>
        <v/>
      </c>
      <c r="AO276" s="426" t="str">
        <f>IF(AO274="","",VLOOKUP(AO274,'[1]シフト記号表（勤務時間帯）'!$C$6:$U$35,19,FALSE))</f>
        <v/>
      </c>
      <c r="AP276" s="426" t="str">
        <f>IF(AP274="","",VLOOKUP(AP274,'[1]シフト記号表（勤務時間帯）'!$C$6:$U$35,19,FALSE))</f>
        <v/>
      </c>
      <c r="AQ276" s="426" t="str">
        <f>IF(AQ274="","",VLOOKUP(AQ274,'[1]シフト記号表（勤務時間帯）'!$C$6:$U$35,19,FALSE))</f>
        <v/>
      </c>
      <c r="AR276" s="426" t="str">
        <f>IF(AR274="","",VLOOKUP(AR274,'[1]シフト記号表（勤務時間帯）'!$C$6:$U$35,19,FALSE))</f>
        <v/>
      </c>
      <c r="AS276" s="426" t="str">
        <f>IF(AS274="","",VLOOKUP(AS274,'[1]シフト記号表（勤務時間帯）'!$C$6:$U$35,19,FALSE))</f>
        <v/>
      </c>
      <c r="AT276" s="427" t="str">
        <f>IF(AT274="","",VLOOKUP(AT274,'[1]シフト記号表（勤務時間帯）'!$C$6:$U$35,19,FALSE))</f>
        <v/>
      </c>
      <c r="AU276" s="425" t="str">
        <f>IF(AU274="","",VLOOKUP(AU274,'[1]シフト記号表（勤務時間帯）'!$C$6:$U$35,19,FALSE))</f>
        <v/>
      </c>
      <c r="AV276" s="426" t="str">
        <f>IF(AV274="","",VLOOKUP(AV274,'[1]シフト記号表（勤務時間帯）'!$C$6:$U$35,19,FALSE))</f>
        <v/>
      </c>
      <c r="AW276" s="426" t="str">
        <f>IF(AW274="","",VLOOKUP(AW274,'[1]シフト記号表（勤務時間帯）'!$C$6:$U$35,19,FALSE))</f>
        <v/>
      </c>
      <c r="AX276" s="695">
        <f>IF($BB$3="４週",SUM(S276:AT276),IF($BB$3="暦月",SUM(S276:AW276),""))</f>
        <v>0</v>
      </c>
      <c r="AY276" s="696"/>
      <c r="AZ276" s="697">
        <f>IF($BB$3="４週",AX276/4,IF($BB$3="暦月",②勤務形態一覧表!AX276/(②勤務形態一覧表!$BB$8/7),""))</f>
        <v>0</v>
      </c>
      <c r="BA276" s="698"/>
      <c r="BB276" s="760"/>
      <c r="BC276" s="723"/>
      <c r="BD276" s="723"/>
      <c r="BE276" s="723"/>
      <c r="BF276" s="724"/>
    </row>
    <row r="277" spans="2:58" ht="20.25" customHeight="1">
      <c r="B277" s="699">
        <f>B274+1</f>
        <v>86</v>
      </c>
      <c r="C277" s="749"/>
      <c r="D277" s="750"/>
      <c r="E277" s="751"/>
      <c r="F277" s="428"/>
      <c r="G277" s="709"/>
      <c r="H277" s="712"/>
      <c r="I277" s="713"/>
      <c r="J277" s="713"/>
      <c r="K277" s="714"/>
      <c r="L277" s="716"/>
      <c r="M277" s="717"/>
      <c r="N277" s="717"/>
      <c r="O277" s="718"/>
      <c r="P277" s="725" t="s">
        <v>1281</v>
      </c>
      <c r="Q277" s="726"/>
      <c r="R277" s="727"/>
      <c r="S277" s="417"/>
      <c r="T277" s="418"/>
      <c r="U277" s="418"/>
      <c r="V277" s="418"/>
      <c r="W277" s="418"/>
      <c r="X277" s="418"/>
      <c r="Y277" s="419"/>
      <c r="Z277" s="417"/>
      <c r="AA277" s="418"/>
      <c r="AB277" s="418"/>
      <c r="AC277" s="418"/>
      <c r="AD277" s="418"/>
      <c r="AE277" s="418"/>
      <c r="AF277" s="419"/>
      <c r="AG277" s="417"/>
      <c r="AH277" s="418"/>
      <c r="AI277" s="418"/>
      <c r="AJ277" s="418"/>
      <c r="AK277" s="418"/>
      <c r="AL277" s="418"/>
      <c r="AM277" s="419"/>
      <c r="AN277" s="417"/>
      <c r="AO277" s="418"/>
      <c r="AP277" s="418"/>
      <c r="AQ277" s="418"/>
      <c r="AR277" s="418"/>
      <c r="AS277" s="418"/>
      <c r="AT277" s="419"/>
      <c r="AU277" s="417"/>
      <c r="AV277" s="418"/>
      <c r="AW277" s="418"/>
      <c r="AX277" s="672"/>
      <c r="AY277" s="673"/>
      <c r="AZ277" s="674"/>
      <c r="BA277" s="675"/>
      <c r="BB277" s="758"/>
      <c r="BC277" s="717"/>
      <c r="BD277" s="717"/>
      <c r="BE277" s="717"/>
      <c r="BF277" s="718"/>
    </row>
    <row r="278" spans="2:58" ht="20.25" customHeight="1">
      <c r="B278" s="699"/>
      <c r="C278" s="752"/>
      <c r="D278" s="753"/>
      <c r="E278" s="754"/>
      <c r="F278" s="420"/>
      <c r="G278" s="710"/>
      <c r="H278" s="715"/>
      <c r="I278" s="713"/>
      <c r="J278" s="713"/>
      <c r="K278" s="714"/>
      <c r="L278" s="719"/>
      <c r="M278" s="720"/>
      <c r="N278" s="720"/>
      <c r="O278" s="721"/>
      <c r="P278" s="685" t="s">
        <v>1282</v>
      </c>
      <c r="Q278" s="686"/>
      <c r="R278" s="687"/>
      <c r="S278" s="421" t="str">
        <f>IF(S277="","",VLOOKUP(S277,'[1]シフト記号表（勤務時間帯）'!$C$6:$K$35,9,FALSE))</f>
        <v/>
      </c>
      <c r="T278" s="422" t="str">
        <f>IF(T277="","",VLOOKUP(T277,'[1]シフト記号表（勤務時間帯）'!$C$6:$K$35,9,FALSE))</f>
        <v/>
      </c>
      <c r="U278" s="422" t="str">
        <f>IF(U277="","",VLOOKUP(U277,'[1]シフト記号表（勤務時間帯）'!$C$6:$K$35,9,FALSE))</f>
        <v/>
      </c>
      <c r="V278" s="422" t="str">
        <f>IF(V277="","",VLOOKUP(V277,'[1]シフト記号表（勤務時間帯）'!$C$6:$K$35,9,FALSE))</f>
        <v/>
      </c>
      <c r="W278" s="422" t="str">
        <f>IF(W277="","",VLOOKUP(W277,'[1]シフト記号表（勤務時間帯）'!$C$6:$K$35,9,FALSE))</f>
        <v/>
      </c>
      <c r="X278" s="422" t="str">
        <f>IF(X277="","",VLOOKUP(X277,'[1]シフト記号表（勤務時間帯）'!$C$6:$K$35,9,FALSE))</f>
        <v/>
      </c>
      <c r="Y278" s="423" t="str">
        <f>IF(Y277="","",VLOOKUP(Y277,'[1]シフト記号表（勤務時間帯）'!$C$6:$K$35,9,FALSE))</f>
        <v/>
      </c>
      <c r="Z278" s="421" t="str">
        <f>IF(Z277="","",VLOOKUP(Z277,'[1]シフト記号表（勤務時間帯）'!$C$6:$K$35,9,FALSE))</f>
        <v/>
      </c>
      <c r="AA278" s="422" t="str">
        <f>IF(AA277="","",VLOOKUP(AA277,'[1]シフト記号表（勤務時間帯）'!$C$6:$K$35,9,FALSE))</f>
        <v/>
      </c>
      <c r="AB278" s="422" t="str">
        <f>IF(AB277="","",VLOOKUP(AB277,'[1]シフト記号表（勤務時間帯）'!$C$6:$K$35,9,FALSE))</f>
        <v/>
      </c>
      <c r="AC278" s="422" t="str">
        <f>IF(AC277="","",VLOOKUP(AC277,'[1]シフト記号表（勤務時間帯）'!$C$6:$K$35,9,FALSE))</f>
        <v/>
      </c>
      <c r="AD278" s="422" t="str">
        <f>IF(AD277="","",VLOOKUP(AD277,'[1]シフト記号表（勤務時間帯）'!$C$6:$K$35,9,FALSE))</f>
        <v/>
      </c>
      <c r="AE278" s="422" t="str">
        <f>IF(AE277="","",VLOOKUP(AE277,'[1]シフト記号表（勤務時間帯）'!$C$6:$K$35,9,FALSE))</f>
        <v/>
      </c>
      <c r="AF278" s="423" t="str">
        <f>IF(AF277="","",VLOOKUP(AF277,'[1]シフト記号表（勤務時間帯）'!$C$6:$K$35,9,FALSE))</f>
        <v/>
      </c>
      <c r="AG278" s="421" t="str">
        <f>IF(AG277="","",VLOOKUP(AG277,'[1]シフト記号表（勤務時間帯）'!$C$6:$K$35,9,FALSE))</f>
        <v/>
      </c>
      <c r="AH278" s="422" t="str">
        <f>IF(AH277="","",VLOOKUP(AH277,'[1]シフト記号表（勤務時間帯）'!$C$6:$K$35,9,FALSE))</f>
        <v/>
      </c>
      <c r="AI278" s="422" t="str">
        <f>IF(AI277="","",VLOOKUP(AI277,'[1]シフト記号表（勤務時間帯）'!$C$6:$K$35,9,FALSE))</f>
        <v/>
      </c>
      <c r="AJ278" s="422" t="str">
        <f>IF(AJ277="","",VLOOKUP(AJ277,'[1]シフト記号表（勤務時間帯）'!$C$6:$K$35,9,FALSE))</f>
        <v/>
      </c>
      <c r="AK278" s="422" t="str">
        <f>IF(AK277="","",VLOOKUP(AK277,'[1]シフト記号表（勤務時間帯）'!$C$6:$K$35,9,FALSE))</f>
        <v/>
      </c>
      <c r="AL278" s="422" t="str">
        <f>IF(AL277="","",VLOOKUP(AL277,'[1]シフト記号表（勤務時間帯）'!$C$6:$K$35,9,FALSE))</f>
        <v/>
      </c>
      <c r="AM278" s="423" t="str">
        <f>IF(AM277="","",VLOOKUP(AM277,'[1]シフト記号表（勤務時間帯）'!$C$6:$K$35,9,FALSE))</f>
        <v/>
      </c>
      <c r="AN278" s="421" t="str">
        <f>IF(AN277="","",VLOOKUP(AN277,'[1]シフト記号表（勤務時間帯）'!$C$6:$K$35,9,FALSE))</f>
        <v/>
      </c>
      <c r="AO278" s="422" t="str">
        <f>IF(AO277="","",VLOOKUP(AO277,'[1]シフト記号表（勤務時間帯）'!$C$6:$K$35,9,FALSE))</f>
        <v/>
      </c>
      <c r="AP278" s="422" t="str">
        <f>IF(AP277="","",VLOOKUP(AP277,'[1]シフト記号表（勤務時間帯）'!$C$6:$K$35,9,FALSE))</f>
        <v/>
      </c>
      <c r="AQ278" s="422" t="str">
        <f>IF(AQ277="","",VLOOKUP(AQ277,'[1]シフト記号表（勤務時間帯）'!$C$6:$K$35,9,FALSE))</f>
        <v/>
      </c>
      <c r="AR278" s="422" t="str">
        <f>IF(AR277="","",VLOOKUP(AR277,'[1]シフト記号表（勤務時間帯）'!$C$6:$K$35,9,FALSE))</f>
        <v/>
      </c>
      <c r="AS278" s="422" t="str">
        <f>IF(AS277="","",VLOOKUP(AS277,'[1]シフト記号表（勤務時間帯）'!$C$6:$K$35,9,FALSE))</f>
        <v/>
      </c>
      <c r="AT278" s="423" t="str">
        <f>IF(AT277="","",VLOOKUP(AT277,'[1]シフト記号表（勤務時間帯）'!$C$6:$K$35,9,FALSE))</f>
        <v/>
      </c>
      <c r="AU278" s="421" t="str">
        <f>IF(AU277="","",VLOOKUP(AU277,'[1]シフト記号表（勤務時間帯）'!$C$6:$K$35,9,FALSE))</f>
        <v/>
      </c>
      <c r="AV278" s="422" t="str">
        <f>IF(AV277="","",VLOOKUP(AV277,'[1]シフト記号表（勤務時間帯）'!$C$6:$K$35,9,FALSE))</f>
        <v/>
      </c>
      <c r="AW278" s="422" t="str">
        <f>IF(AW277="","",VLOOKUP(AW277,'[1]シフト記号表（勤務時間帯）'!$C$6:$K$35,9,FALSE))</f>
        <v/>
      </c>
      <c r="AX278" s="688">
        <f>IF($BB$3="４週",SUM(S278:AT278),IF($BB$3="暦月",SUM(S278:AW278),""))</f>
        <v>0</v>
      </c>
      <c r="AY278" s="689"/>
      <c r="AZ278" s="690">
        <f>IF($BB$3="４週",AX278/4,IF($BB$3="暦月",②勤務形態一覧表!AX278/(②勤務形態一覧表!$BB$8/7),""))</f>
        <v>0</v>
      </c>
      <c r="BA278" s="691"/>
      <c r="BB278" s="759"/>
      <c r="BC278" s="720"/>
      <c r="BD278" s="720"/>
      <c r="BE278" s="720"/>
      <c r="BF278" s="721"/>
    </row>
    <row r="279" spans="2:58" ht="20.25" customHeight="1">
      <c r="B279" s="699"/>
      <c r="C279" s="755"/>
      <c r="D279" s="756"/>
      <c r="E279" s="757"/>
      <c r="F279" s="429">
        <f>C277</f>
        <v>0</v>
      </c>
      <c r="G279" s="711"/>
      <c r="H279" s="715"/>
      <c r="I279" s="713"/>
      <c r="J279" s="713"/>
      <c r="K279" s="714"/>
      <c r="L279" s="722"/>
      <c r="M279" s="723"/>
      <c r="N279" s="723"/>
      <c r="O279" s="724"/>
      <c r="P279" s="692" t="s">
        <v>1283</v>
      </c>
      <c r="Q279" s="693"/>
      <c r="R279" s="694"/>
      <c r="S279" s="425" t="str">
        <f>IF(S277="","",VLOOKUP(S277,'[1]シフト記号表（勤務時間帯）'!$C$6:$U$35,19,FALSE))</f>
        <v/>
      </c>
      <c r="T279" s="426" t="str">
        <f>IF(T277="","",VLOOKUP(T277,'[1]シフト記号表（勤務時間帯）'!$C$6:$U$35,19,FALSE))</f>
        <v/>
      </c>
      <c r="U279" s="426" t="str">
        <f>IF(U277="","",VLOOKUP(U277,'[1]シフト記号表（勤務時間帯）'!$C$6:$U$35,19,FALSE))</f>
        <v/>
      </c>
      <c r="V279" s="426" t="str">
        <f>IF(V277="","",VLOOKUP(V277,'[1]シフト記号表（勤務時間帯）'!$C$6:$U$35,19,FALSE))</f>
        <v/>
      </c>
      <c r="W279" s="426" t="str">
        <f>IF(W277="","",VLOOKUP(W277,'[1]シフト記号表（勤務時間帯）'!$C$6:$U$35,19,FALSE))</f>
        <v/>
      </c>
      <c r="X279" s="426" t="str">
        <f>IF(X277="","",VLOOKUP(X277,'[1]シフト記号表（勤務時間帯）'!$C$6:$U$35,19,FALSE))</f>
        <v/>
      </c>
      <c r="Y279" s="427" t="str">
        <f>IF(Y277="","",VLOOKUP(Y277,'[1]シフト記号表（勤務時間帯）'!$C$6:$U$35,19,FALSE))</f>
        <v/>
      </c>
      <c r="Z279" s="425" t="str">
        <f>IF(Z277="","",VLOOKUP(Z277,'[1]シフト記号表（勤務時間帯）'!$C$6:$U$35,19,FALSE))</f>
        <v/>
      </c>
      <c r="AA279" s="426" t="str">
        <f>IF(AA277="","",VLOOKUP(AA277,'[1]シフト記号表（勤務時間帯）'!$C$6:$U$35,19,FALSE))</f>
        <v/>
      </c>
      <c r="AB279" s="426" t="str">
        <f>IF(AB277="","",VLOOKUP(AB277,'[1]シフト記号表（勤務時間帯）'!$C$6:$U$35,19,FALSE))</f>
        <v/>
      </c>
      <c r="AC279" s="426" t="str">
        <f>IF(AC277="","",VLOOKUP(AC277,'[1]シフト記号表（勤務時間帯）'!$C$6:$U$35,19,FALSE))</f>
        <v/>
      </c>
      <c r="AD279" s="426" t="str">
        <f>IF(AD277="","",VLOOKUP(AD277,'[1]シフト記号表（勤務時間帯）'!$C$6:$U$35,19,FALSE))</f>
        <v/>
      </c>
      <c r="AE279" s="426" t="str">
        <f>IF(AE277="","",VLOOKUP(AE277,'[1]シフト記号表（勤務時間帯）'!$C$6:$U$35,19,FALSE))</f>
        <v/>
      </c>
      <c r="AF279" s="427" t="str">
        <f>IF(AF277="","",VLOOKUP(AF277,'[1]シフト記号表（勤務時間帯）'!$C$6:$U$35,19,FALSE))</f>
        <v/>
      </c>
      <c r="AG279" s="425" t="str">
        <f>IF(AG277="","",VLOOKUP(AG277,'[1]シフト記号表（勤務時間帯）'!$C$6:$U$35,19,FALSE))</f>
        <v/>
      </c>
      <c r="AH279" s="426" t="str">
        <f>IF(AH277="","",VLOOKUP(AH277,'[1]シフト記号表（勤務時間帯）'!$C$6:$U$35,19,FALSE))</f>
        <v/>
      </c>
      <c r="AI279" s="426" t="str">
        <f>IF(AI277="","",VLOOKUP(AI277,'[1]シフト記号表（勤務時間帯）'!$C$6:$U$35,19,FALSE))</f>
        <v/>
      </c>
      <c r="AJ279" s="426" t="str">
        <f>IF(AJ277="","",VLOOKUP(AJ277,'[1]シフト記号表（勤務時間帯）'!$C$6:$U$35,19,FALSE))</f>
        <v/>
      </c>
      <c r="AK279" s="426" t="str">
        <f>IF(AK277="","",VLOOKUP(AK277,'[1]シフト記号表（勤務時間帯）'!$C$6:$U$35,19,FALSE))</f>
        <v/>
      </c>
      <c r="AL279" s="426" t="str">
        <f>IF(AL277="","",VLOOKUP(AL277,'[1]シフト記号表（勤務時間帯）'!$C$6:$U$35,19,FALSE))</f>
        <v/>
      </c>
      <c r="AM279" s="427" t="str">
        <f>IF(AM277="","",VLOOKUP(AM277,'[1]シフト記号表（勤務時間帯）'!$C$6:$U$35,19,FALSE))</f>
        <v/>
      </c>
      <c r="AN279" s="425" t="str">
        <f>IF(AN277="","",VLOOKUP(AN277,'[1]シフト記号表（勤務時間帯）'!$C$6:$U$35,19,FALSE))</f>
        <v/>
      </c>
      <c r="AO279" s="426" t="str">
        <f>IF(AO277="","",VLOOKUP(AO277,'[1]シフト記号表（勤務時間帯）'!$C$6:$U$35,19,FALSE))</f>
        <v/>
      </c>
      <c r="AP279" s="426" t="str">
        <f>IF(AP277="","",VLOOKUP(AP277,'[1]シフト記号表（勤務時間帯）'!$C$6:$U$35,19,FALSE))</f>
        <v/>
      </c>
      <c r="AQ279" s="426" t="str">
        <f>IF(AQ277="","",VLOOKUP(AQ277,'[1]シフト記号表（勤務時間帯）'!$C$6:$U$35,19,FALSE))</f>
        <v/>
      </c>
      <c r="AR279" s="426" t="str">
        <f>IF(AR277="","",VLOOKUP(AR277,'[1]シフト記号表（勤務時間帯）'!$C$6:$U$35,19,FALSE))</f>
        <v/>
      </c>
      <c r="AS279" s="426" t="str">
        <f>IF(AS277="","",VLOOKUP(AS277,'[1]シフト記号表（勤務時間帯）'!$C$6:$U$35,19,FALSE))</f>
        <v/>
      </c>
      <c r="AT279" s="427" t="str">
        <f>IF(AT277="","",VLOOKUP(AT277,'[1]シフト記号表（勤務時間帯）'!$C$6:$U$35,19,FALSE))</f>
        <v/>
      </c>
      <c r="AU279" s="425" t="str">
        <f>IF(AU277="","",VLOOKUP(AU277,'[1]シフト記号表（勤務時間帯）'!$C$6:$U$35,19,FALSE))</f>
        <v/>
      </c>
      <c r="AV279" s="426" t="str">
        <f>IF(AV277="","",VLOOKUP(AV277,'[1]シフト記号表（勤務時間帯）'!$C$6:$U$35,19,FALSE))</f>
        <v/>
      </c>
      <c r="AW279" s="426" t="str">
        <f>IF(AW277="","",VLOOKUP(AW277,'[1]シフト記号表（勤務時間帯）'!$C$6:$U$35,19,FALSE))</f>
        <v/>
      </c>
      <c r="AX279" s="695">
        <f>IF($BB$3="４週",SUM(S279:AT279),IF($BB$3="暦月",SUM(S279:AW279),""))</f>
        <v>0</v>
      </c>
      <c r="AY279" s="696"/>
      <c r="AZ279" s="697">
        <f>IF($BB$3="４週",AX279/4,IF($BB$3="暦月",②勤務形態一覧表!AX279/(②勤務形態一覧表!$BB$8/7),""))</f>
        <v>0</v>
      </c>
      <c r="BA279" s="698"/>
      <c r="BB279" s="760"/>
      <c r="BC279" s="723"/>
      <c r="BD279" s="723"/>
      <c r="BE279" s="723"/>
      <c r="BF279" s="724"/>
    </row>
    <row r="280" spans="2:58" ht="20.25" customHeight="1">
      <c r="B280" s="699">
        <f>B277+1</f>
        <v>87</v>
      </c>
      <c r="C280" s="749"/>
      <c r="D280" s="750"/>
      <c r="E280" s="751"/>
      <c r="F280" s="428"/>
      <c r="G280" s="709"/>
      <c r="H280" s="712"/>
      <c r="I280" s="713"/>
      <c r="J280" s="713"/>
      <c r="K280" s="714"/>
      <c r="L280" s="716"/>
      <c r="M280" s="717"/>
      <c r="N280" s="717"/>
      <c r="O280" s="718"/>
      <c r="P280" s="725" t="s">
        <v>1281</v>
      </c>
      <c r="Q280" s="726"/>
      <c r="R280" s="727"/>
      <c r="S280" s="417"/>
      <c r="T280" s="418"/>
      <c r="U280" s="418"/>
      <c r="V280" s="418"/>
      <c r="W280" s="418"/>
      <c r="X280" s="418"/>
      <c r="Y280" s="419"/>
      <c r="Z280" s="417"/>
      <c r="AA280" s="418"/>
      <c r="AB280" s="418"/>
      <c r="AC280" s="418"/>
      <c r="AD280" s="418"/>
      <c r="AE280" s="418"/>
      <c r="AF280" s="419"/>
      <c r="AG280" s="417"/>
      <c r="AH280" s="418"/>
      <c r="AI280" s="418"/>
      <c r="AJ280" s="418"/>
      <c r="AK280" s="418"/>
      <c r="AL280" s="418"/>
      <c r="AM280" s="419"/>
      <c r="AN280" s="417"/>
      <c r="AO280" s="418"/>
      <c r="AP280" s="418"/>
      <c r="AQ280" s="418"/>
      <c r="AR280" s="418"/>
      <c r="AS280" s="418"/>
      <c r="AT280" s="419"/>
      <c r="AU280" s="417"/>
      <c r="AV280" s="418"/>
      <c r="AW280" s="418"/>
      <c r="AX280" s="672"/>
      <c r="AY280" s="673"/>
      <c r="AZ280" s="674"/>
      <c r="BA280" s="675"/>
      <c r="BB280" s="758"/>
      <c r="BC280" s="717"/>
      <c r="BD280" s="717"/>
      <c r="BE280" s="717"/>
      <c r="BF280" s="718"/>
    </row>
    <row r="281" spans="2:58" ht="20.25" customHeight="1">
      <c r="B281" s="699"/>
      <c r="C281" s="752"/>
      <c r="D281" s="753"/>
      <c r="E281" s="754"/>
      <c r="F281" s="420"/>
      <c r="G281" s="710"/>
      <c r="H281" s="715"/>
      <c r="I281" s="713"/>
      <c r="J281" s="713"/>
      <c r="K281" s="714"/>
      <c r="L281" s="719"/>
      <c r="M281" s="720"/>
      <c r="N281" s="720"/>
      <c r="O281" s="721"/>
      <c r="P281" s="685" t="s">
        <v>1282</v>
      </c>
      <c r="Q281" s="686"/>
      <c r="R281" s="687"/>
      <c r="S281" s="421" t="str">
        <f>IF(S280="","",VLOOKUP(S280,'[1]シフト記号表（勤務時間帯）'!$C$6:$K$35,9,FALSE))</f>
        <v/>
      </c>
      <c r="T281" s="422" t="str">
        <f>IF(T280="","",VLOOKUP(T280,'[1]シフト記号表（勤務時間帯）'!$C$6:$K$35,9,FALSE))</f>
        <v/>
      </c>
      <c r="U281" s="422" t="str">
        <f>IF(U280="","",VLOOKUP(U280,'[1]シフト記号表（勤務時間帯）'!$C$6:$K$35,9,FALSE))</f>
        <v/>
      </c>
      <c r="V281" s="422" t="str">
        <f>IF(V280="","",VLOOKUP(V280,'[1]シフト記号表（勤務時間帯）'!$C$6:$K$35,9,FALSE))</f>
        <v/>
      </c>
      <c r="W281" s="422" t="str">
        <f>IF(W280="","",VLOOKUP(W280,'[1]シフト記号表（勤務時間帯）'!$C$6:$K$35,9,FALSE))</f>
        <v/>
      </c>
      <c r="X281" s="422" t="str">
        <f>IF(X280="","",VLOOKUP(X280,'[1]シフト記号表（勤務時間帯）'!$C$6:$K$35,9,FALSE))</f>
        <v/>
      </c>
      <c r="Y281" s="423" t="str">
        <f>IF(Y280="","",VLOOKUP(Y280,'[1]シフト記号表（勤務時間帯）'!$C$6:$K$35,9,FALSE))</f>
        <v/>
      </c>
      <c r="Z281" s="421" t="str">
        <f>IF(Z280="","",VLOOKUP(Z280,'[1]シフト記号表（勤務時間帯）'!$C$6:$K$35,9,FALSE))</f>
        <v/>
      </c>
      <c r="AA281" s="422" t="str">
        <f>IF(AA280="","",VLOOKUP(AA280,'[1]シフト記号表（勤務時間帯）'!$C$6:$K$35,9,FALSE))</f>
        <v/>
      </c>
      <c r="AB281" s="422" t="str">
        <f>IF(AB280="","",VLOOKUP(AB280,'[1]シフト記号表（勤務時間帯）'!$C$6:$K$35,9,FALSE))</f>
        <v/>
      </c>
      <c r="AC281" s="422" t="str">
        <f>IF(AC280="","",VLOOKUP(AC280,'[1]シフト記号表（勤務時間帯）'!$C$6:$K$35,9,FALSE))</f>
        <v/>
      </c>
      <c r="AD281" s="422" t="str">
        <f>IF(AD280="","",VLOOKUP(AD280,'[1]シフト記号表（勤務時間帯）'!$C$6:$K$35,9,FALSE))</f>
        <v/>
      </c>
      <c r="AE281" s="422" t="str">
        <f>IF(AE280="","",VLOOKUP(AE280,'[1]シフト記号表（勤務時間帯）'!$C$6:$K$35,9,FALSE))</f>
        <v/>
      </c>
      <c r="AF281" s="423" t="str">
        <f>IF(AF280="","",VLOOKUP(AF280,'[1]シフト記号表（勤務時間帯）'!$C$6:$K$35,9,FALSE))</f>
        <v/>
      </c>
      <c r="AG281" s="421" t="str">
        <f>IF(AG280="","",VLOOKUP(AG280,'[1]シフト記号表（勤務時間帯）'!$C$6:$K$35,9,FALSE))</f>
        <v/>
      </c>
      <c r="AH281" s="422" t="str">
        <f>IF(AH280="","",VLOOKUP(AH280,'[1]シフト記号表（勤務時間帯）'!$C$6:$K$35,9,FALSE))</f>
        <v/>
      </c>
      <c r="AI281" s="422" t="str">
        <f>IF(AI280="","",VLOOKUP(AI280,'[1]シフト記号表（勤務時間帯）'!$C$6:$K$35,9,FALSE))</f>
        <v/>
      </c>
      <c r="AJ281" s="422" t="str">
        <f>IF(AJ280="","",VLOOKUP(AJ280,'[1]シフト記号表（勤務時間帯）'!$C$6:$K$35,9,FALSE))</f>
        <v/>
      </c>
      <c r="AK281" s="422" t="str">
        <f>IF(AK280="","",VLOOKUP(AK280,'[1]シフト記号表（勤務時間帯）'!$C$6:$K$35,9,FALSE))</f>
        <v/>
      </c>
      <c r="AL281" s="422" t="str">
        <f>IF(AL280="","",VLOOKUP(AL280,'[1]シフト記号表（勤務時間帯）'!$C$6:$K$35,9,FALSE))</f>
        <v/>
      </c>
      <c r="AM281" s="423" t="str">
        <f>IF(AM280="","",VLOOKUP(AM280,'[1]シフト記号表（勤務時間帯）'!$C$6:$K$35,9,FALSE))</f>
        <v/>
      </c>
      <c r="AN281" s="421" t="str">
        <f>IF(AN280="","",VLOOKUP(AN280,'[1]シフト記号表（勤務時間帯）'!$C$6:$K$35,9,FALSE))</f>
        <v/>
      </c>
      <c r="AO281" s="422" t="str">
        <f>IF(AO280="","",VLOOKUP(AO280,'[1]シフト記号表（勤務時間帯）'!$C$6:$K$35,9,FALSE))</f>
        <v/>
      </c>
      <c r="AP281" s="422" t="str">
        <f>IF(AP280="","",VLOOKUP(AP280,'[1]シフト記号表（勤務時間帯）'!$C$6:$K$35,9,FALSE))</f>
        <v/>
      </c>
      <c r="AQ281" s="422" t="str">
        <f>IF(AQ280="","",VLOOKUP(AQ280,'[1]シフト記号表（勤務時間帯）'!$C$6:$K$35,9,FALSE))</f>
        <v/>
      </c>
      <c r="AR281" s="422" t="str">
        <f>IF(AR280="","",VLOOKUP(AR280,'[1]シフト記号表（勤務時間帯）'!$C$6:$K$35,9,FALSE))</f>
        <v/>
      </c>
      <c r="AS281" s="422" t="str">
        <f>IF(AS280="","",VLOOKUP(AS280,'[1]シフト記号表（勤務時間帯）'!$C$6:$K$35,9,FALSE))</f>
        <v/>
      </c>
      <c r="AT281" s="423" t="str">
        <f>IF(AT280="","",VLOOKUP(AT280,'[1]シフト記号表（勤務時間帯）'!$C$6:$K$35,9,FALSE))</f>
        <v/>
      </c>
      <c r="AU281" s="421" t="str">
        <f>IF(AU280="","",VLOOKUP(AU280,'[1]シフト記号表（勤務時間帯）'!$C$6:$K$35,9,FALSE))</f>
        <v/>
      </c>
      <c r="AV281" s="422" t="str">
        <f>IF(AV280="","",VLOOKUP(AV280,'[1]シフト記号表（勤務時間帯）'!$C$6:$K$35,9,FALSE))</f>
        <v/>
      </c>
      <c r="AW281" s="422" t="str">
        <f>IF(AW280="","",VLOOKUP(AW280,'[1]シフト記号表（勤務時間帯）'!$C$6:$K$35,9,FALSE))</f>
        <v/>
      </c>
      <c r="AX281" s="688">
        <f>IF($BB$3="４週",SUM(S281:AT281),IF($BB$3="暦月",SUM(S281:AW281),""))</f>
        <v>0</v>
      </c>
      <c r="AY281" s="689"/>
      <c r="AZ281" s="690">
        <f>IF($BB$3="４週",AX281/4,IF($BB$3="暦月",②勤務形態一覧表!AX281/(②勤務形態一覧表!$BB$8/7),""))</f>
        <v>0</v>
      </c>
      <c r="BA281" s="691"/>
      <c r="BB281" s="759"/>
      <c r="BC281" s="720"/>
      <c r="BD281" s="720"/>
      <c r="BE281" s="720"/>
      <c r="BF281" s="721"/>
    </row>
    <row r="282" spans="2:58" ht="20.25" customHeight="1">
      <c r="B282" s="699"/>
      <c r="C282" s="755"/>
      <c r="D282" s="756"/>
      <c r="E282" s="757"/>
      <c r="F282" s="429">
        <f>C280</f>
        <v>0</v>
      </c>
      <c r="G282" s="711"/>
      <c r="H282" s="715"/>
      <c r="I282" s="713"/>
      <c r="J282" s="713"/>
      <c r="K282" s="714"/>
      <c r="L282" s="722"/>
      <c r="M282" s="723"/>
      <c r="N282" s="723"/>
      <c r="O282" s="724"/>
      <c r="P282" s="692" t="s">
        <v>1283</v>
      </c>
      <c r="Q282" s="693"/>
      <c r="R282" s="694"/>
      <c r="S282" s="425" t="str">
        <f>IF(S280="","",VLOOKUP(S280,'[1]シフト記号表（勤務時間帯）'!$C$6:$U$35,19,FALSE))</f>
        <v/>
      </c>
      <c r="T282" s="426" t="str">
        <f>IF(T280="","",VLOOKUP(T280,'[1]シフト記号表（勤務時間帯）'!$C$6:$U$35,19,FALSE))</f>
        <v/>
      </c>
      <c r="U282" s="426" t="str">
        <f>IF(U280="","",VLOOKUP(U280,'[1]シフト記号表（勤務時間帯）'!$C$6:$U$35,19,FALSE))</f>
        <v/>
      </c>
      <c r="V282" s="426" t="str">
        <f>IF(V280="","",VLOOKUP(V280,'[1]シフト記号表（勤務時間帯）'!$C$6:$U$35,19,FALSE))</f>
        <v/>
      </c>
      <c r="W282" s="426" t="str">
        <f>IF(W280="","",VLOOKUP(W280,'[1]シフト記号表（勤務時間帯）'!$C$6:$U$35,19,FALSE))</f>
        <v/>
      </c>
      <c r="X282" s="426" t="str">
        <f>IF(X280="","",VLOOKUP(X280,'[1]シフト記号表（勤務時間帯）'!$C$6:$U$35,19,FALSE))</f>
        <v/>
      </c>
      <c r="Y282" s="427" t="str">
        <f>IF(Y280="","",VLOOKUP(Y280,'[1]シフト記号表（勤務時間帯）'!$C$6:$U$35,19,FALSE))</f>
        <v/>
      </c>
      <c r="Z282" s="425" t="str">
        <f>IF(Z280="","",VLOOKUP(Z280,'[1]シフト記号表（勤務時間帯）'!$C$6:$U$35,19,FALSE))</f>
        <v/>
      </c>
      <c r="AA282" s="426" t="str">
        <f>IF(AA280="","",VLOOKUP(AA280,'[1]シフト記号表（勤務時間帯）'!$C$6:$U$35,19,FALSE))</f>
        <v/>
      </c>
      <c r="AB282" s="426" t="str">
        <f>IF(AB280="","",VLOOKUP(AB280,'[1]シフト記号表（勤務時間帯）'!$C$6:$U$35,19,FALSE))</f>
        <v/>
      </c>
      <c r="AC282" s="426" t="str">
        <f>IF(AC280="","",VLOOKUP(AC280,'[1]シフト記号表（勤務時間帯）'!$C$6:$U$35,19,FALSE))</f>
        <v/>
      </c>
      <c r="AD282" s="426" t="str">
        <f>IF(AD280="","",VLOOKUP(AD280,'[1]シフト記号表（勤務時間帯）'!$C$6:$U$35,19,FALSE))</f>
        <v/>
      </c>
      <c r="AE282" s="426" t="str">
        <f>IF(AE280="","",VLOOKUP(AE280,'[1]シフト記号表（勤務時間帯）'!$C$6:$U$35,19,FALSE))</f>
        <v/>
      </c>
      <c r="AF282" s="427" t="str">
        <f>IF(AF280="","",VLOOKUP(AF280,'[1]シフト記号表（勤務時間帯）'!$C$6:$U$35,19,FALSE))</f>
        <v/>
      </c>
      <c r="AG282" s="425" t="str">
        <f>IF(AG280="","",VLOOKUP(AG280,'[1]シフト記号表（勤務時間帯）'!$C$6:$U$35,19,FALSE))</f>
        <v/>
      </c>
      <c r="AH282" s="426" t="str">
        <f>IF(AH280="","",VLOOKUP(AH280,'[1]シフト記号表（勤務時間帯）'!$C$6:$U$35,19,FALSE))</f>
        <v/>
      </c>
      <c r="AI282" s="426" t="str">
        <f>IF(AI280="","",VLOOKUP(AI280,'[1]シフト記号表（勤務時間帯）'!$C$6:$U$35,19,FALSE))</f>
        <v/>
      </c>
      <c r="AJ282" s="426" t="str">
        <f>IF(AJ280="","",VLOOKUP(AJ280,'[1]シフト記号表（勤務時間帯）'!$C$6:$U$35,19,FALSE))</f>
        <v/>
      </c>
      <c r="AK282" s="426" t="str">
        <f>IF(AK280="","",VLOOKUP(AK280,'[1]シフト記号表（勤務時間帯）'!$C$6:$U$35,19,FALSE))</f>
        <v/>
      </c>
      <c r="AL282" s="426" t="str">
        <f>IF(AL280="","",VLOOKUP(AL280,'[1]シフト記号表（勤務時間帯）'!$C$6:$U$35,19,FALSE))</f>
        <v/>
      </c>
      <c r="AM282" s="427" t="str">
        <f>IF(AM280="","",VLOOKUP(AM280,'[1]シフト記号表（勤務時間帯）'!$C$6:$U$35,19,FALSE))</f>
        <v/>
      </c>
      <c r="AN282" s="425" t="str">
        <f>IF(AN280="","",VLOOKUP(AN280,'[1]シフト記号表（勤務時間帯）'!$C$6:$U$35,19,FALSE))</f>
        <v/>
      </c>
      <c r="AO282" s="426" t="str">
        <f>IF(AO280="","",VLOOKUP(AO280,'[1]シフト記号表（勤務時間帯）'!$C$6:$U$35,19,FALSE))</f>
        <v/>
      </c>
      <c r="AP282" s="426" t="str">
        <f>IF(AP280="","",VLOOKUP(AP280,'[1]シフト記号表（勤務時間帯）'!$C$6:$U$35,19,FALSE))</f>
        <v/>
      </c>
      <c r="AQ282" s="426" t="str">
        <f>IF(AQ280="","",VLOOKUP(AQ280,'[1]シフト記号表（勤務時間帯）'!$C$6:$U$35,19,FALSE))</f>
        <v/>
      </c>
      <c r="AR282" s="426" t="str">
        <f>IF(AR280="","",VLOOKUP(AR280,'[1]シフト記号表（勤務時間帯）'!$C$6:$U$35,19,FALSE))</f>
        <v/>
      </c>
      <c r="AS282" s="426" t="str">
        <f>IF(AS280="","",VLOOKUP(AS280,'[1]シフト記号表（勤務時間帯）'!$C$6:$U$35,19,FALSE))</f>
        <v/>
      </c>
      <c r="AT282" s="427" t="str">
        <f>IF(AT280="","",VLOOKUP(AT280,'[1]シフト記号表（勤務時間帯）'!$C$6:$U$35,19,FALSE))</f>
        <v/>
      </c>
      <c r="AU282" s="425" t="str">
        <f>IF(AU280="","",VLOOKUP(AU280,'[1]シフト記号表（勤務時間帯）'!$C$6:$U$35,19,FALSE))</f>
        <v/>
      </c>
      <c r="AV282" s="426" t="str">
        <f>IF(AV280="","",VLOOKUP(AV280,'[1]シフト記号表（勤務時間帯）'!$C$6:$U$35,19,FALSE))</f>
        <v/>
      </c>
      <c r="AW282" s="426" t="str">
        <f>IF(AW280="","",VLOOKUP(AW280,'[1]シフト記号表（勤務時間帯）'!$C$6:$U$35,19,FALSE))</f>
        <v/>
      </c>
      <c r="AX282" s="695">
        <f>IF($BB$3="４週",SUM(S282:AT282),IF($BB$3="暦月",SUM(S282:AW282),""))</f>
        <v>0</v>
      </c>
      <c r="AY282" s="696"/>
      <c r="AZ282" s="697">
        <f>IF($BB$3="４週",AX282/4,IF($BB$3="暦月",②勤務形態一覧表!AX282/(②勤務形態一覧表!$BB$8/7),""))</f>
        <v>0</v>
      </c>
      <c r="BA282" s="698"/>
      <c r="BB282" s="760"/>
      <c r="BC282" s="723"/>
      <c r="BD282" s="723"/>
      <c r="BE282" s="723"/>
      <c r="BF282" s="724"/>
    </row>
    <row r="283" spans="2:58" ht="20.25" customHeight="1">
      <c r="B283" s="699">
        <f>B280+1</f>
        <v>88</v>
      </c>
      <c r="C283" s="749"/>
      <c r="D283" s="750"/>
      <c r="E283" s="751"/>
      <c r="F283" s="428"/>
      <c r="G283" s="709"/>
      <c r="H283" s="712"/>
      <c r="I283" s="713"/>
      <c r="J283" s="713"/>
      <c r="K283" s="714"/>
      <c r="L283" s="716"/>
      <c r="M283" s="717"/>
      <c r="N283" s="717"/>
      <c r="O283" s="718"/>
      <c r="P283" s="725" t="s">
        <v>1281</v>
      </c>
      <c r="Q283" s="726"/>
      <c r="R283" s="727"/>
      <c r="S283" s="417"/>
      <c r="T283" s="418"/>
      <c r="U283" s="418"/>
      <c r="V283" s="418"/>
      <c r="W283" s="418"/>
      <c r="X283" s="418"/>
      <c r="Y283" s="419"/>
      <c r="Z283" s="417"/>
      <c r="AA283" s="418"/>
      <c r="AB283" s="418"/>
      <c r="AC283" s="418"/>
      <c r="AD283" s="418"/>
      <c r="AE283" s="418"/>
      <c r="AF283" s="419"/>
      <c r="AG283" s="417"/>
      <c r="AH283" s="418"/>
      <c r="AI283" s="418"/>
      <c r="AJ283" s="418"/>
      <c r="AK283" s="418"/>
      <c r="AL283" s="418"/>
      <c r="AM283" s="419"/>
      <c r="AN283" s="417"/>
      <c r="AO283" s="418"/>
      <c r="AP283" s="418"/>
      <c r="AQ283" s="418"/>
      <c r="AR283" s="418"/>
      <c r="AS283" s="418"/>
      <c r="AT283" s="419"/>
      <c r="AU283" s="417"/>
      <c r="AV283" s="418"/>
      <c r="AW283" s="418"/>
      <c r="AX283" s="672"/>
      <c r="AY283" s="673"/>
      <c r="AZ283" s="674"/>
      <c r="BA283" s="675"/>
      <c r="BB283" s="758"/>
      <c r="BC283" s="717"/>
      <c r="BD283" s="717"/>
      <c r="BE283" s="717"/>
      <c r="BF283" s="718"/>
    </row>
    <row r="284" spans="2:58" ht="20.25" customHeight="1">
      <c r="B284" s="699"/>
      <c r="C284" s="752"/>
      <c r="D284" s="753"/>
      <c r="E284" s="754"/>
      <c r="F284" s="420"/>
      <c r="G284" s="710"/>
      <c r="H284" s="715"/>
      <c r="I284" s="713"/>
      <c r="J284" s="713"/>
      <c r="K284" s="714"/>
      <c r="L284" s="719"/>
      <c r="M284" s="720"/>
      <c r="N284" s="720"/>
      <c r="O284" s="721"/>
      <c r="P284" s="685" t="s">
        <v>1282</v>
      </c>
      <c r="Q284" s="686"/>
      <c r="R284" s="687"/>
      <c r="S284" s="421" t="str">
        <f>IF(S283="","",VLOOKUP(S283,'[1]シフト記号表（勤務時間帯）'!$C$6:$K$35,9,FALSE))</f>
        <v/>
      </c>
      <c r="T284" s="422" t="str">
        <f>IF(T283="","",VLOOKUP(T283,'[1]シフト記号表（勤務時間帯）'!$C$6:$K$35,9,FALSE))</f>
        <v/>
      </c>
      <c r="U284" s="422" t="str">
        <f>IF(U283="","",VLOOKUP(U283,'[1]シフト記号表（勤務時間帯）'!$C$6:$K$35,9,FALSE))</f>
        <v/>
      </c>
      <c r="V284" s="422" t="str">
        <f>IF(V283="","",VLOOKUP(V283,'[1]シフト記号表（勤務時間帯）'!$C$6:$K$35,9,FALSE))</f>
        <v/>
      </c>
      <c r="W284" s="422" t="str">
        <f>IF(W283="","",VLOOKUP(W283,'[1]シフト記号表（勤務時間帯）'!$C$6:$K$35,9,FALSE))</f>
        <v/>
      </c>
      <c r="X284" s="422" t="str">
        <f>IF(X283="","",VLOOKUP(X283,'[1]シフト記号表（勤務時間帯）'!$C$6:$K$35,9,FALSE))</f>
        <v/>
      </c>
      <c r="Y284" s="423" t="str">
        <f>IF(Y283="","",VLOOKUP(Y283,'[1]シフト記号表（勤務時間帯）'!$C$6:$K$35,9,FALSE))</f>
        <v/>
      </c>
      <c r="Z284" s="421" t="str">
        <f>IF(Z283="","",VLOOKUP(Z283,'[1]シフト記号表（勤務時間帯）'!$C$6:$K$35,9,FALSE))</f>
        <v/>
      </c>
      <c r="AA284" s="422" t="str">
        <f>IF(AA283="","",VLOOKUP(AA283,'[1]シフト記号表（勤務時間帯）'!$C$6:$K$35,9,FALSE))</f>
        <v/>
      </c>
      <c r="AB284" s="422" t="str">
        <f>IF(AB283="","",VLOOKUP(AB283,'[1]シフト記号表（勤務時間帯）'!$C$6:$K$35,9,FALSE))</f>
        <v/>
      </c>
      <c r="AC284" s="422" t="str">
        <f>IF(AC283="","",VLOOKUP(AC283,'[1]シフト記号表（勤務時間帯）'!$C$6:$K$35,9,FALSE))</f>
        <v/>
      </c>
      <c r="AD284" s="422" t="str">
        <f>IF(AD283="","",VLOOKUP(AD283,'[1]シフト記号表（勤務時間帯）'!$C$6:$K$35,9,FALSE))</f>
        <v/>
      </c>
      <c r="AE284" s="422" t="str">
        <f>IF(AE283="","",VLOOKUP(AE283,'[1]シフト記号表（勤務時間帯）'!$C$6:$K$35,9,FALSE))</f>
        <v/>
      </c>
      <c r="AF284" s="423" t="str">
        <f>IF(AF283="","",VLOOKUP(AF283,'[1]シフト記号表（勤務時間帯）'!$C$6:$K$35,9,FALSE))</f>
        <v/>
      </c>
      <c r="AG284" s="421" t="str">
        <f>IF(AG283="","",VLOOKUP(AG283,'[1]シフト記号表（勤務時間帯）'!$C$6:$K$35,9,FALSE))</f>
        <v/>
      </c>
      <c r="AH284" s="422" t="str">
        <f>IF(AH283="","",VLOOKUP(AH283,'[1]シフト記号表（勤務時間帯）'!$C$6:$K$35,9,FALSE))</f>
        <v/>
      </c>
      <c r="AI284" s="422" t="str">
        <f>IF(AI283="","",VLOOKUP(AI283,'[1]シフト記号表（勤務時間帯）'!$C$6:$K$35,9,FALSE))</f>
        <v/>
      </c>
      <c r="AJ284" s="422" t="str">
        <f>IF(AJ283="","",VLOOKUP(AJ283,'[1]シフト記号表（勤務時間帯）'!$C$6:$K$35,9,FALSE))</f>
        <v/>
      </c>
      <c r="AK284" s="422" t="str">
        <f>IF(AK283="","",VLOOKUP(AK283,'[1]シフト記号表（勤務時間帯）'!$C$6:$K$35,9,FALSE))</f>
        <v/>
      </c>
      <c r="AL284" s="422" t="str">
        <f>IF(AL283="","",VLOOKUP(AL283,'[1]シフト記号表（勤務時間帯）'!$C$6:$K$35,9,FALSE))</f>
        <v/>
      </c>
      <c r="AM284" s="423" t="str">
        <f>IF(AM283="","",VLOOKUP(AM283,'[1]シフト記号表（勤務時間帯）'!$C$6:$K$35,9,FALSE))</f>
        <v/>
      </c>
      <c r="AN284" s="421" t="str">
        <f>IF(AN283="","",VLOOKUP(AN283,'[1]シフト記号表（勤務時間帯）'!$C$6:$K$35,9,FALSE))</f>
        <v/>
      </c>
      <c r="AO284" s="422" t="str">
        <f>IF(AO283="","",VLOOKUP(AO283,'[1]シフト記号表（勤務時間帯）'!$C$6:$K$35,9,FALSE))</f>
        <v/>
      </c>
      <c r="AP284" s="422" t="str">
        <f>IF(AP283="","",VLOOKUP(AP283,'[1]シフト記号表（勤務時間帯）'!$C$6:$K$35,9,FALSE))</f>
        <v/>
      </c>
      <c r="AQ284" s="422" t="str">
        <f>IF(AQ283="","",VLOOKUP(AQ283,'[1]シフト記号表（勤務時間帯）'!$C$6:$K$35,9,FALSE))</f>
        <v/>
      </c>
      <c r="AR284" s="422" t="str">
        <f>IF(AR283="","",VLOOKUP(AR283,'[1]シフト記号表（勤務時間帯）'!$C$6:$K$35,9,FALSE))</f>
        <v/>
      </c>
      <c r="AS284" s="422" t="str">
        <f>IF(AS283="","",VLOOKUP(AS283,'[1]シフト記号表（勤務時間帯）'!$C$6:$K$35,9,FALSE))</f>
        <v/>
      </c>
      <c r="AT284" s="423" t="str">
        <f>IF(AT283="","",VLOOKUP(AT283,'[1]シフト記号表（勤務時間帯）'!$C$6:$K$35,9,FALSE))</f>
        <v/>
      </c>
      <c r="AU284" s="421" t="str">
        <f>IF(AU283="","",VLOOKUP(AU283,'[1]シフト記号表（勤務時間帯）'!$C$6:$K$35,9,FALSE))</f>
        <v/>
      </c>
      <c r="AV284" s="422" t="str">
        <f>IF(AV283="","",VLOOKUP(AV283,'[1]シフト記号表（勤務時間帯）'!$C$6:$K$35,9,FALSE))</f>
        <v/>
      </c>
      <c r="AW284" s="422" t="str">
        <f>IF(AW283="","",VLOOKUP(AW283,'[1]シフト記号表（勤務時間帯）'!$C$6:$K$35,9,FALSE))</f>
        <v/>
      </c>
      <c r="AX284" s="688">
        <f>IF($BB$3="４週",SUM(S284:AT284),IF($BB$3="暦月",SUM(S284:AW284),""))</f>
        <v>0</v>
      </c>
      <c r="AY284" s="689"/>
      <c r="AZ284" s="690">
        <f>IF($BB$3="４週",AX284/4,IF($BB$3="暦月",②勤務形態一覧表!AX284/(②勤務形態一覧表!$BB$8/7),""))</f>
        <v>0</v>
      </c>
      <c r="BA284" s="691"/>
      <c r="BB284" s="759"/>
      <c r="BC284" s="720"/>
      <c r="BD284" s="720"/>
      <c r="BE284" s="720"/>
      <c r="BF284" s="721"/>
    </row>
    <row r="285" spans="2:58" ht="20.25" customHeight="1">
      <c r="B285" s="699"/>
      <c r="C285" s="755"/>
      <c r="D285" s="756"/>
      <c r="E285" s="757"/>
      <c r="F285" s="429">
        <f>C283</f>
        <v>0</v>
      </c>
      <c r="G285" s="711"/>
      <c r="H285" s="715"/>
      <c r="I285" s="713"/>
      <c r="J285" s="713"/>
      <c r="K285" s="714"/>
      <c r="L285" s="722"/>
      <c r="M285" s="723"/>
      <c r="N285" s="723"/>
      <c r="O285" s="724"/>
      <c r="P285" s="692" t="s">
        <v>1283</v>
      </c>
      <c r="Q285" s="693"/>
      <c r="R285" s="694"/>
      <c r="S285" s="425" t="str">
        <f>IF(S283="","",VLOOKUP(S283,'[1]シフト記号表（勤務時間帯）'!$C$6:$U$35,19,FALSE))</f>
        <v/>
      </c>
      <c r="T285" s="426" t="str">
        <f>IF(T283="","",VLOOKUP(T283,'[1]シフト記号表（勤務時間帯）'!$C$6:$U$35,19,FALSE))</f>
        <v/>
      </c>
      <c r="U285" s="426" t="str">
        <f>IF(U283="","",VLOOKUP(U283,'[1]シフト記号表（勤務時間帯）'!$C$6:$U$35,19,FALSE))</f>
        <v/>
      </c>
      <c r="V285" s="426" t="str">
        <f>IF(V283="","",VLOOKUP(V283,'[1]シフト記号表（勤務時間帯）'!$C$6:$U$35,19,FALSE))</f>
        <v/>
      </c>
      <c r="W285" s="426" t="str">
        <f>IF(W283="","",VLOOKUP(W283,'[1]シフト記号表（勤務時間帯）'!$C$6:$U$35,19,FALSE))</f>
        <v/>
      </c>
      <c r="X285" s="426" t="str">
        <f>IF(X283="","",VLOOKUP(X283,'[1]シフト記号表（勤務時間帯）'!$C$6:$U$35,19,FALSE))</f>
        <v/>
      </c>
      <c r="Y285" s="427" t="str">
        <f>IF(Y283="","",VLOOKUP(Y283,'[1]シフト記号表（勤務時間帯）'!$C$6:$U$35,19,FALSE))</f>
        <v/>
      </c>
      <c r="Z285" s="425" t="str">
        <f>IF(Z283="","",VLOOKUP(Z283,'[1]シフト記号表（勤務時間帯）'!$C$6:$U$35,19,FALSE))</f>
        <v/>
      </c>
      <c r="AA285" s="426" t="str">
        <f>IF(AA283="","",VLOOKUP(AA283,'[1]シフト記号表（勤務時間帯）'!$C$6:$U$35,19,FALSE))</f>
        <v/>
      </c>
      <c r="AB285" s="426" t="str">
        <f>IF(AB283="","",VLOOKUP(AB283,'[1]シフト記号表（勤務時間帯）'!$C$6:$U$35,19,FALSE))</f>
        <v/>
      </c>
      <c r="AC285" s="426" t="str">
        <f>IF(AC283="","",VLOOKUP(AC283,'[1]シフト記号表（勤務時間帯）'!$C$6:$U$35,19,FALSE))</f>
        <v/>
      </c>
      <c r="AD285" s="426" t="str">
        <f>IF(AD283="","",VLOOKUP(AD283,'[1]シフト記号表（勤務時間帯）'!$C$6:$U$35,19,FALSE))</f>
        <v/>
      </c>
      <c r="AE285" s="426" t="str">
        <f>IF(AE283="","",VLOOKUP(AE283,'[1]シフト記号表（勤務時間帯）'!$C$6:$U$35,19,FALSE))</f>
        <v/>
      </c>
      <c r="AF285" s="427" t="str">
        <f>IF(AF283="","",VLOOKUP(AF283,'[1]シフト記号表（勤務時間帯）'!$C$6:$U$35,19,FALSE))</f>
        <v/>
      </c>
      <c r="AG285" s="425" t="str">
        <f>IF(AG283="","",VLOOKUP(AG283,'[1]シフト記号表（勤務時間帯）'!$C$6:$U$35,19,FALSE))</f>
        <v/>
      </c>
      <c r="AH285" s="426" t="str">
        <f>IF(AH283="","",VLOOKUP(AH283,'[1]シフト記号表（勤務時間帯）'!$C$6:$U$35,19,FALSE))</f>
        <v/>
      </c>
      <c r="AI285" s="426" t="str">
        <f>IF(AI283="","",VLOOKUP(AI283,'[1]シフト記号表（勤務時間帯）'!$C$6:$U$35,19,FALSE))</f>
        <v/>
      </c>
      <c r="AJ285" s="426" t="str">
        <f>IF(AJ283="","",VLOOKUP(AJ283,'[1]シフト記号表（勤務時間帯）'!$C$6:$U$35,19,FALSE))</f>
        <v/>
      </c>
      <c r="AK285" s="426" t="str">
        <f>IF(AK283="","",VLOOKUP(AK283,'[1]シフト記号表（勤務時間帯）'!$C$6:$U$35,19,FALSE))</f>
        <v/>
      </c>
      <c r="AL285" s="426" t="str">
        <f>IF(AL283="","",VLOOKUP(AL283,'[1]シフト記号表（勤務時間帯）'!$C$6:$U$35,19,FALSE))</f>
        <v/>
      </c>
      <c r="AM285" s="427" t="str">
        <f>IF(AM283="","",VLOOKUP(AM283,'[1]シフト記号表（勤務時間帯）'!$C$6:$U$35,19,FALSE))</f>
        <v/>
      </c>
      <c r="AN285" s="425" t="str">
        <f>IF(AN283="","",VLOOKUP(AN283,'[1]シフト記号表（勤務時間帯）'!$C$6:$U$35,19,FALSE))</f>
        <v/>
      </c>
      <c r="AO285" s="426" t="str">
        <f>IF(AO283="","",VLOOKUP(AO283,'[1]シフト記号表（勤務時間帯）'!$C$6:$U$35,19,FALSE))</f>
        <v/>
      </c>
      <c r="AP285" s="426" t="str">
        <f>IF(AP283="","",VLOOKUP(AP283,'[1]シフト記号表（勤務時間帯）'!$C$6:$U$35,19,FALSE))</f>
        <v/>
      </c>
      <c r="AQ285" s="426" t="str">
        <f>IF(AQ283="","",VLOOKUP(AQ283,'[1]シフト記号表（勤務時間帯）'!$C$6:$U$35,19,FALSE))</f>
        <v/>
      </c>
      <c r="AR285" s="426" t="str">
        <f>IF(AR283="","",VLOOKUP(AR283,'[1]シフト記号表（勤務時間帯）'!$C$6:$U$35,19,FALSE))</f>
        <v/>
      </c>
      <c r="AS285" s="426" t="str">
        <f>IF(AS283="","",VLOOKUP(AS283,'[1]シフト記号表（勤務時間帯）'!$C$6:$U$35,19,FALSE))</f>
        <v/>
      </c>
      <c r="AT285" s="427" t="str">
        <f>IF(AT283="","",VLOOKUP(AT283,'[1]シフト記号表（勤務時間帯）'!$C$6:$U$35,19,FALSE))</f>
        <v/>
      </c>
      <c r="AU285" s="425" t="str">
        <f>IF(AU283="","",VLOOKUP(AU283,'[1]シフト記号表（勤務時間帯）'!$C$6:$U$35,19,FALSE))</f>
        <v/>
      </c>
      <c r="AV285" s="426" t="str">
        <f>IF(AV283="","",VLOOKUP(AV283,'[1]シフト記号表（勤務時間帯）'!$C$6:$U$35,19,FALSE))</f>
        <v/>
      </c>
      <c r="AW285" s="426" t="str">
        <f>IF(AW283="","",VLOOKUP(AW283,'[1]シフト記号表（勤務時間帯）'!$C$6:$U$35,19,FALSE))</f>
        <v/>
      </c>
      <c r="AX285" s="695">
        <f>IF($BB$3="４週",SUM(S285:AT285),IF($BB$3="暦月",SUM(S285:AW285),""))</f>
        <v>0</v>
      </c>
      <c r="AY285" s="696"/>
      <c r="AZ285" s="697">
        <f>IF($BB$3="４週",AX285/4,IF($BB$3="暦月",②勤務形態一覧表!AX285/(②勤務形態一覧表!$BB$8/7),""))</f>
        <v>0</v>
      </c>
      <c r="BA285" s="698"/>
      <c r="BB285" s="760"/>
      <c r="BC285" s="723"/>
      <c r="BD285" s="723"/>
      <c r="BE285" s="723"/>
      <c r="BF285" s="724"/>
    </row>
    <row r="286" spans="2:58" ht="20.25" customHeight="1">
      <c r="B286" s="699">
        <f>B283+1</f>
        <v>89</v>
      </c>
      <c r="C286" s="749"/>
      <c r="D286" s="750"/>
      <c r="E286" s="751"/>
      <c r="F286" s="428"/>
      <c r="G286" s="709"/>
      <c r="H286" s="712"/>
      <c r="I286" s="713"/>
      <c r="J286" s="713"/>
      <c r="K286" s="714"/>
      <c r="L286" s="716"/>
      <c r="M286" s="717"/>
      <c r="N286" s="717"/>
      <c r="O286" s="718"/>
      <c r="P286" s="725" t="s">
        <v>1281</v>
      </c>
      <c r="Q286" s="726"/>
      <c r="R286" s="727"/>
      <c r="S286" s="417"/>
      <c r="T286" s="418"/>
      <c r="U286" s="418"/>
      <c r="V286" s="418"/>
      <c r="W286" s="418"/>
      <c r="X286" s="418"/>
      <c r="Y286" s="419"/>
      <c r="Z286" s="417"/>
      <c r="AA286" s="418"/>
      <c r="AB286" s="418"/>
      <c r="AC286" s="418"/>
      <c r="AD286" s="418"/>
      <c r="AE286" s="418"/>
      <c r="AF286" s="419"/>
      <c r="AG286" s="417"/>
      <c r="AH286" s="418"/>
      <c r="AI286" s="418"/>
      <c r="AJ286" s="418"/>
      <c r="AK286" s="418"/>
      <c r="AL286" s="418"/>
      <c r="AM286" s="419"/>
      <c r="AN286" s="417"/>
      <c r="AO286" s="418"/>
      <c r="AP286" s="418"/>
      <c r="AQ286" s="418"/>
      <c r="AR286" s="418"/>
      <c r="AS286" s="418"/>
      <c r="AT286" s="419"/>
      <c r="AU286" s="417"/>
      <c r="AV286" s="418"/>
      <c r="AW286" s="418"/>
      <c r="AX286" s="672"/>
      <c r="AY286" s="673"/>
      <c r="AZ286" s="674"/>
      <c r="BA286" s="675"/>
      <c r="BB286" s="758"/>
      <c r="BC286" s="717"/>
      <c r="BD286" s="717"/>
      <c r="BE286" s="717"/>
      <c r="BF286" s="718"/>
    </row>
    <row r="287" spans="2:58" ht="20.25" customHeight="1">
      <c r="B287" s="699"/>
      <c r="C287" s="752"/>
      <c r="D287" s="753"/>
      <c r="E287" s="754"/>
      <c r="F287" s="420"/>
      <c r="G287" s="710"/>
      <c r="H287" s="715"/>
      <c r="I287" s="713"/>
      <c r="J287" s="713"/>
      <c r="K287" s="714"/>
      <c r="L287" s="719"/>
      <c r="M287" s="720"/>
      <c r="N287" s="720"/>
      <c r="O287" s="721"/>
      <c r="P287" s="685" t="s">
        <v>1282</v>
      </c>
      <c r="Q287" s="686"/>
      <c r="R287" s="687"/>
      <c r="S287" s="421" t="str">
        <f>IF(S286="","",VLOOKUP(S286,'[1]シフト記号表（勤務時間帯）'!$C$6:$K$35,9,FALSE))</f>
        <v/>
      </c>
      <c r="T287" s="422" t="str">
        <f>IF(T286="","",VLOOKUP(T286,'[1]シフト記号表（勤務時間帯）'!$C$6:$K$35,9,FALSE))</f>
        <v/>
      </c>
      <c r="U287" s="422" t="str">
        <f>IF(U286="","",VLOOKUP(U286,'[1]シフト記号表（勤務時間帯）'!$C$6:$K$35,9,FALSE))</f>
        <v/>
      </c>
      <c r="V287" s="422" t="str">
        <f>IF(V286="","",VLOOKUP(V286,'[1]シフト記号表（勤務時間帯）'!$C$6:$K$35,9,FALSE))</f>
        <v/>
      </c>
      <c r="W287" s="422" t="str">
        <f>IF(W286="","",VLOOKUP(W286,'[1]シフト記号表（勤務時間帯）'!$C$6:$K$35,9,FALSE))</f>
        <v/>
      </c>
      <c r="X287" s="422" t="str">
        <f>IF(X286="","",VLOOKUP(X286,'[1]シフト記号表（勤務時間帯）'!$C$6:$K$35,9,FALSE))</f>
        <v/>
      </c>
      <c r="Y287" s="423" t="str">
        <f>IF(Y286="","",VLOOKUP(Y286,'[1]シフト記号表（勤務時間帯）'!$C$6:$K$35,9,FALSE))</f>
        <v/>
      </c>
      <c r="Z287" s="421" t="str">
        <f>IF(Z286="","",VLOOKUP(Z286,'[1]シフト記号表（勤務時間帯）'!$C$6:$K$35,9,FALSE))</f>
        <v/>
      </c>
      <c r="AA287" s="422" t="str">
        <f>IF(AA286="","",VLOOKUP(AA286,'[1]シフト記号表（勤務時間帯）'!$C$6:$K$35,9,FALSE))</f>
        <v/>
      </c>
      <c r="AB287" s="422" t="str">
        <f>IF(AB286="","",VLOOKUP(AB286,'[1]シフト記号表（勤務時間帯）'!$C$6:$K$35,9,FALSE))</f>
        <v/>
      </c>
      <c r="AC287" s="422" t="str">
        <f>IF(AC286="","",VLOOKUP(AC286,'[1]シフト記号表（勤務時間帯）'!$C$6:$K$35,9,FALSE))</f>
        <v/>
      </c>
      <c r="AD287" s="422" t="str">
        <f>IF(AD286="","",VLOOKUP(AD286,'[1]シフト記号表（勤務時間帯）'!$C$6:$K$35,9,FALSE))</f>
        <v/>
      </c>
      <c r="AE287" s="422" t="str">
        <f>IF(AE286="","",VLOOKUP(AE286,'[1]シフト記号表（勤務時間帯）'!$C$6:$K$35,9,FALSE))</f>
        <v/>
      </c>
      <c r="AF287" s="423" t="str">
        <f>IF(AF286="","",VLOOKUP(AF286,'[1]シフト記号表（勤務時間帯）'!$C$6:$K$35,9,FALSE))</f>
        <v/>
      </c>
      <c r="AG287" s="421" t="str">
        <f>IF(AG286="","",VLOOKUP(AG286,'[1]シフト記号表（勤務時間帯）'!$C$6:$K$35,9,FALSE))</f>
        <v/>
      </c>
      <c r="AH287" s="422" t="str">
        <f>IF(AH286="","",VLOOKUP(AH286,'[1]シフト記号表（勤務時間帯）'!$C$6:$K$35,9,FALSE))</f>
        <v/>
      </c>
      <c r="AI287" s="422" t="str">
        <f>IF(AI286="","",VLOOKUP(AI286,'[1]シフト記号表（勤務時間帯）'!$C$6:$K$35,9,FALSE))</f>
        <v/>
      </c>
      <c r="AJ287" s="422" t="str">
        <f>IF(AJ286="","",VLOOKUP(AJ286,'[1]シフト記号表（勤務時間帯）'!$C$6:$K$35,9,FALSE))</f>
        <v/>
      </c>
      <c r="AK287" s="422" t="str">
        <f>IF(AK286="","",VLOOKUP(AK286,'[1]シフト記号表（勤務時間帯）'!$C$6:$K$35,9,FALSE))</f>
        <v/>
      </c>
      <c r="AL287" s="422" t="str">
        <f>IF(AL286="","",VLOOKUP(AL286,'[1]シフト記号表（勤務時間帯）'!$C$6:$K$35,9,FALSE))</f>
        <v/>
      </c>
      <c r="AM287" s="423" t="str">
        <f>IF(AM286="","",VLOOKUP(AM286,'[1]シフト記号表（勤務時間帯）'!$C$6:$K$35,9,FALSE))</f>
        <v/>
      </c>
      <c r="AN287" s="421" t="str">
        <f>IF(AN286="","",VLOOKUP(AN286,'[1]シフト記号表（勤務時間帯）'!$C$6:$K$35,9,FALSE))</f>
        <v/>
      </c>
      <c r="AO287" s="422" t="str">
        <f>IF(AO286="","",VLOOKUP(AO286,'[1]シフト記号表（勤務時間帯）'!$C$6:$K$35,9,FALSE))</f>
        <v/>
      </c>
      <c r="AP287" s="422" t="str">
        <f>IF(AP286="","",VLOOKUP(AP286,'[1]シフト記号表（勤務時間帯）'!$C$6:$K$35,9,FALSE))</f>
        <v/>
      </c>
      <c r="AQ287" s="422" t="str">
        <f>IF(AQ286="","",VLOOKUP(AQ286,'[1]シフト記号表（勤務時間帯）'!$C$6:$K$35,9,FALSE))</f>
        <v/>
      </c>
      <c r="AR287" s="422" t="str">
        <f>IF(AR286="","",VLOOKUP(AR286,'[1]シフト記号表（勤務時間帯）'!$C$6:$K$35,9,FALSE))</f>
        <v/>
      </c>
      <c r="AS287" s="422" t="str">
        <f>IF(AS286="","",VLOOKUP(AS286,'[1]シフト記号表（勤務時間帯）'!$C$6:$K$35,9,FALSE))</f>
        <v/>
      </c>
      <c r="AT287" s="423" t="str">
        <f>IF(AT286="","",VLOOKUP(AT286,'[1]シフト記号表（勤務時間帯）'!$C$6:$K$35,9,FALSE))</f>
        <v/>
      </c>
      <c r="AU287" s="421" t="str">
        <f>IF(AU286="","",VLOOKUP(AU286,'[1]シフト記号表（勤務時間帯）'!$C$6:$K$35,9,FALSE))</f>
        <v/>
      </c>
      <c r="AV287" s="422" t="str">
        <f>IF(AV286="","",VLOOKUP(AV286,'[1]シフト記号表（勤務時間帯）'!$C$6:$K$35,9,FALSE))</f>
        <v/>
      </c>
      <c r="AW287" s="422" t="str">
        <f>IF(AW286="","",VLOOKUP(AW286,'[1]シフト記号表（勤務時間帯）'!$C$6:$K$35,9,FALSE))</f>
        <v/>
      </c>
      <c r="AX287" s="688">
        <f>IF($BB$3="４週",SUM(S287:AT287),IF($BB$3="暦月",SUM(S287:AW287),""))</f>
        <v>0</v>
      </c>
      <c r="AY287" s="689"/>
      <c r="AZ287" s="690">
        <f>IF($BB$3="４週",AX287/4,IF($BB$3="暦月",②勤務形態一覧表!AX287/(②勤務形態一覧表!$BB$8/7),""))</f>
        <v>0</v>
      </c>
      <c r="BA287" s="691"/>
      <c r="BB287" s="759"/>
      <c r="BC287" s="720"/>
      <c r="BD287" s="720"/>
      <c r="BE287" s="720"/>
      <c r="BF287" s="721"/>
    </row>
    <row r="288" spans="2:58" ht="20.25" customHeight="1">
      <c r="B288" s="699"/>
      <c r="C288" s="755"/>
      <c r="D288" s="756"/>
      <c r="E288" s="757"/>
      <c r="F288" s="429">
        <f>C286</f>
        <v>0</v>
      </c>
      <c r="G288" s="711"/>
      <c r="H288" s="715"/>
      <c r="I288" s="713"/>
      <c r="J288" s="713"/>
      <c r="K288" s="714"/>
      <c r="L288" s="722"/>
      <c r="M288" s="723"/>
      <c r="N288" s="723"/>
      <c r="O288" s="724"/>
      <c r="P288" s="692" t="s">
        <v>1283</v>
      </c>
      <c r="Q288" s="693"/>
      <c r="R288" s="694"/>
      <c r="S288" s="425" t="str">
        <f>IF(S286="","",VLOOKUP(S286,'[1]シフト記号表（勤務時間帯）'!$C$6:$U$35,19,FALSE))</f>
        <v/>
      </c>
      <c r="T288" s="426" t="str">
        <f>IF(T286="","",VLOOKUP(T286,'[1]シフト記号表（勤務時間帯）'!$C$6:$U$35,19,FALSE))</f>
        <v/>
      </c>
      <c r="U288" s="426" t="str">
        <f>IF(U286="","",VLOOKUP(U286,'[1]シフト記号表（勤務時間帯）'!$C$6:$U$35,19,FALSE))</f>
        <v/>
      </c>
      <c r="V288" s="426" t="str">
        <f>IF(V286="","",VLOOKUP(V286,'[1]シフト記号表（勤務時間帯）'!$C$6:$U$35,19,FALSE))</f>
        <v/>
      </c>
      <c r="W288" s="426" t="str">
        <f>IF(W286="","",VLOOKUP(W286,'[1]シフト記号表（勤務時間帯）'!$C$6:$U$35,19,FALSE))</f>
        <v/>
      </c>
      <c r="X288" s="426" t="str">
        <f>IF(X286="","",VLOOKUP(X286,'[1]シフト記号表（勤務時間帯）'!$C$6:$U$35,19,FALSE))</f>
        <v/>
      </c>
      <c r="Y288" s="427" t="str">
        <f>IF(Y286="","",VLOOKUP(Y286,'[1]シフト記号表（勤務時間帯）'!$C$6:$U$35,19,FALSE))</f>
        <v/>
      </c>
      <c r="Z288" s="425" t="str">
        <f>IF(Z286="","",VLOOKUP(Z286,'[1]シフト記号表（勤務時間帯）'!$C$6:$U$35,19,FALSE))</f>
        <v/>
      </c>
      <c r="AA288" s="426" t="str">
        <f>IF(AA286="","",VLOOKUP(AA286,'[1]シフト記号表（勤務時間帯）'!$C$6:$U$35,19,FALSE))</f>
        <v/>
      </c>
      <c r="AB288" s="426" t="str">
        <f>IF(AB286="","",VLOOKUP(AB286,'[1]シフト記号表（勤務時間帯）'!$C$6:$U$35,19,FALSE))</f>
        <v/>
      </c>
      <c r="AC288" s="426" t="str">
        <f>IF(AC286="","",VLOOKUP(AC286,'[1]シフト記号表（勤務時間帯）'!$C$6:$U$35,19,FALSE))</f>
        <v/>
      </c>
      <c r="AD288" s="426" t="str">
        <f>IF(AD286="","",VLOOKUP(AD286,'[1]シフト記号表（勤務時間帯）'!$C$6:$U$35,19,FALSE))</f>
        <v/>
      </c>
      <c r="AE288" s="426" t="str">
        <f>IF(AE286="","",VLOOKUP(AE286,'[1]シフト記号表（勤務時間帯）'!$C$6:$U$35,19,FALSE))</f>
        <v/>
      </c>
      <c r="AF288" s="427" t="str">
        <f>IF(AF286="","",VLOOKUP(AF286,'[1]シフト記号表（勤務時間帯）'!$C$6:$U$35,19,FALSE))</f>
        <v/>
      </c>
      <c r="AG288" s="425" t="str">
        <f>IF(AG286="","",VLOOKUP(AG286,'[1]シフト記号表（勤務時間帯）'!$C$6:$U$35,19,FALSE))</f>
        <v/>
      </c>
      <c r="AH288" s="426" t="str">
        <f>IF(AH286="","",VLOOKUP(AH286,'[1]シフト記号表（勤務時間帯）'!$C$6:$U$35,19,FALSE))</f>
        <v/>
      </c>
      <c r="AI288" s="426" t="str">
        <f>IF(AI286="","",VLOOKUP(AI286,'[1]シフト記号表（勤務時間帯）'!$C$6:$U$35,19,FALSE))</f>
        <v/>
      </c>
      <c r="AJ288" s="426" t="str">
        <f>IF(AJ286="","",VLOOKUP(AJ286,'[1]シフト記号表（勤務時間帯）'!$C$6:$U$35,19,FALSE))</f>
        <v/>
      </c>
      <c r="AK288" s="426" t="str">
        <f>IF(AK286="","",VLOOKUP(AK286,'[1]シフト記号表（勤務時間帯）'!$C$6:$U$35,19,FALSE))</f>
        <v/>
      </c>
      <c r="AL288" s="426" t="str">
        <f>IF(AL286="","",VLOOKUP(AL286,'[1]シフト記号表（勤務時間帯）'!$C$6:$U$35,19,FALSE))</f>
        <v/>
      </c>
      <c r="AM288" s="427" t="str">
        <f>IF(AM286="","",VLOOKUP(AM286,'[1]シフト記号表（勤務時間帯）'!$C$6:$U$35,19,FALSE))</f>
        <v/>
      </c>
      <c r="AN288" s="425" t="str">
        <f>IF(AN286="","",VLOOKUP(AN286,'[1]シフト記号表（勤務時間帯）'!$C$6:$U$35,19,FALSE))</f>
        <v/>
      </c>
      <c r="AO288" s="426" t="str">
        <f>IF(AO286="","",VLOOKUP(AO286,'[1]シフト記号表（勤務時間帯）'!$C$6:$U$35,19,FALSE))</f>
        <v/>
      </c>
      <c r="AP288" s="426" t="str">
        <f>IF(AP286="","",VLOOKUP(AP286,'[1]シフト記号表（勤務時間帯）'!$C$6:$U$35,19,FALSE))</f>
        <v/>
      </c>
      <c r="AQ288" s="426" t="str">
        <f>IF(AQ286="","",VLOOKUP(AQ286,'[1]シフト記号表（勤務時間帯）'!$C$6:$U$35,19,FALSE))</f>
        <v/>
      </c>
      <c r="AR288" s="426" t="str">
        <f>IF(AR286="","",VLOOKUP(AR286,'[1]シフト記号表（勤務時間帯）'!$C$6:$U$35,19,FALSE))</f>
        <v/>
      </c>
      <c r="AS288" s="426" t="str">
        <f>IF(AS286="","",VLOOKUP(AS286,'[1]シフト記号表（勤務時間帯）'!$C$6:$U$35,19,FALSE))</f>
        <v/>
      </c>
      <c r="AT288" s="427" t="str">
        <f>IF(AT286="","",VLOOKUP(AT286,'[1]シフト記号表（勤務時間帯）'!$C$6:$U$35,19,FALSE))</f>
        <v/>
      </c>
      <c r="AU288" s="425" t="str">
        <f>IF(AU286="","",VLOOKUP(AU286,'[1]シフト記号表（勤務時間帯）'!$C$6:$U$35,19,FALSE))</f>
        <v/>
      </c>
      <c r="AV288" s="426" t="str">
        <f>IF(AV286="","",VLOOKUP(AV286,'[1]シフト記号表（勤務時間帯）'!$C$6:$U$35,19,FALSE))</f>
        <v/>
      </c>
      <c r="AW288" s="426" t="str">
        <f>IF(AW286="","",VLOOKUP(AW286,'[1]シフト記号表（勤務時間帯）'!$C$6:$U$35,19,FALSE))</f>
        <v/>
      </c>
      <c r="AX288" s="695">
        <f>IF($BB$3="４週",SUM(S288:AT288),IF($BB$3="暦月",SUM(S288:AW288),""))</f>
        <v>0</v>
      </c>
      <c r="AY288" s="696"/>
      <c r="AZ288" s="697">
        <f>IF($BB$3="４週",AX288/4,IF($BB$3="暦月",②勤務形態一覧表!AX288/(②勤務形態一覧表!$BB$8/7),""))</f>
        <v>0</v>
      </c>
      <c r="BA288" s="698"/>
      <c r="BB288" s="760"/>
      <c r="BC288" s="723"/>
      <c r="BD288" s="723"/>
      <c r="BE288" s="723"/>
      <c r="BF288" s="724"/>
    </row>
    <row r="289" spans="2:58" ht="20.25" customHeight="1">
      <c r="B289" s="699">
        <f>B286+1</f>
        <v>90</v>
      </c>
      <c r="C289" s="749"/>
      <c r="D289" s="750"/>
      <c r="E289" s="751"/>
      <c r="F289" s="428"/>
      <c r="G289" s="709"/>
      <c r="H289" s="712"/>
      <c r="I289" s="713"/>
      <c r="J289" s="713"/>
      <c r="K289" s="714"/>
      <c r="L289" s="716"/>
      <c r="M289" s="717"/>
      <c r="N289" s="717"/>
      <c r="O289" s="718"/>
      <c r="P289" s="725" t="s">
        <v>1281</v>
      </c>
      <c r="Q289" s="726"/>
      <c r="R289" s="727"/>
      <c r="S289" s="417"/>
      <c r="T289" s="418"/>
      <c r="U289" s="418"/>
      <c r="V289" s="418"/>
      <c r="W289" s="418"/>
      <c r="X289" s="418"/>
      <c r="Y289" s="419"/>
      <c r="Z289" s="417"/>
      <c r="AA289" s="418"/>
      <c r="AB289" s="418"/>
      <c r="AC289" s="418"/>
      <c r="AD289" s="418"/>
      <c r="AE289" s="418"/>
      <c r="AF289" s="419"/>
      <c r="AG289" s="417"/>
      <c r="AH289" s="418"/>
      <c r="AI289" s="418"/>
      <c r="AJ289" s="418"/>
      <c r="AK289" s="418"/>
      <c r="AL289" s="418"/>
      <c r="AM289" s="419"/>
      <c r="AN289" s="417"/>
      <c r="AO289" s="418"/>
      <c r="AP289" s="418"/>
      <c r="AQ289" s="418"/>
      <c r="AR289" s="418"/>
      <c r="AS289" s="418"/>
      <c r="AT289" s="419"/>
      <c r="AU289" s="417"/>
      <c r="AV289" s="418"/>
      <c r="AW289" s="418"/>
      <c r="AX289" s="672"/>
      <c r="AY289" s="673"/>
      <c r="AZ289" s="674"/>
      <c r="BA289" s="675"/>
      <c r="BB289" s="758"/>
      <c r="BC289" s="717"/>
      <c r="BD289" s="717"/>
      <c r="BE289" s="717"/>
      <c r="BF289" s="718"/>
    </row>
    <row r="290" spans="2:58" ht="20.25" customHeight="1">
      <c r="B290" s="699"/>
      <c r="C290" s="752"/>
      <c r="D290" s="753"/>
      <c r="E290" s="754"/>
      <c r="F290" s="420"/>
      <c r="G290" s="710"/>
      <c r="H290" s="715"/>
      <c r="I290" s="713"/>
      <c r="J290" s="713"/>
      <c r="K290" s="714"/>
      <c r="L290" s="719"/>
      <c r="M290" s="720"/>
      <c r="N290" s="720"/>
      <c r="O290" s="721"/>
      <c r="P290" s="685" t="s">
        <v>1282</v>
      </c>
      <c r="Q290" s="686"/>
      <c r="R290" s="687"/>
      <c r="S290" s="421" t="str">
        <f>IF(S289="","",VLOOKUP(S289,'[1]シフト記号表（勤務時間帯）'!$C$6:$K$35,9,FALSE))</f>
        <v/>
      </c>
      <c r="T290" s="422" t="str">
        <f>IF(T289="","",VLOOKUP(T289,'[1]シフト記号表（勤務時間帯）'!$C$6:$K$35,9,FALSE))</f>
        <v/>
      </c>
      <c r="U290" s="422" t="str">
        <f>IF(U289="","",VLOOKUP(U289,'[1]シフト記号表（勤務時間帯）'!$C$6:$K$35,9,FALSE))</f>
        <v/>
      </c>
      <c r="V290" s="422" t="str">
        <f>IF(V289="","",VLOOKUP(V289,'[1]シフト記号表（勤務時間帯）'!$C$6:$K$35,9,FALSE))</f>
        <v/>
      </c>
      <c r="W290" s="422" t="str">
        <f>IF(W289="","",VLOOKUP(W289,'[1]シフト記号表（勤務時間帯）'!$C$6:$K$35,9,FALSE))</f>
        <v/>
      </c>
      <c r="X290" s="422" t="str">
        <f>IF(X289="","",VLOOKUP(X289,'[1]シフト記号表（勤務時間帯）'!$C$6:$K$35,9,FALSE))</f>
        <v/>
      </c>
      <c r="Y290" s="423" t="str">
        <f>IF(Y289="","",VLOOKUP(Y289,'[1]シフト記号表（勤務時間帯）'!$C$6:$K$35,9,FALSE))</f>
        <v/>
      </c>
      <c r="Z290" s="421" t="str">
        <f>IF(Z289="","",VLOOKUP(Z289,'[1]シフト記号表（勤務時間帯）'!$C$6:$K$35,9,FALSE))</f>
        <v/>
      </c>
      <c r="AA290" s="422" t="str">
        <f>IF(AA289="","",VLOOKUP(AA289,'[1]シフト記号表（勤務時間帯）'!$C$6:$K$35,9,FALSE))</f>
        <v/>
      </c>
      <c r="AB290" s="422" t="str">
        <f>IF(AB289="","",VLOOKUP(AB289,'[1]シフト記号表（勤務時間帯）'!$C$6:$K$35,9,FALSE))</f>
        <v/>
      </c>
      <c r="AC290" s="422" t="str">
        <f>IF(AC289="","",VLOOKUP(AC289,'[1]シフト記号表（勤務時間帯）'!$C$6:$K$35,9,FALSE))</f>
        <v/>
      </c>
      <c r="AD290" s="422" t="str">
        <f>IF(AD289="","",VLOOKUP(AD289,'[1]シフト記号表（勤務時間帯）'!$C$6:$K$35,9,FALSE))</f>
        <v/>
      </c>
      <c r="AE290" s="422" t="str">
        <f>IF(AE289="","",VLOOKUP(AE289,'[1]シフト記号表（勤務時間帯）'!$C$6:$K$35,9,FALSE))</f>
        <v/>
      </c>
      <c r="AF290" s="423" t="str">
        <f>IF(AF289="","",VLOOKUP(AF289,'[1]シフト記号表（勤務時間帯）'!$C$6:$K$35,9,FALSE))</f>
        <v/>
      </c>
      <c r="AG290" s="421" t="str">
        <f>IF(AG289="","",VLOOKUP(AG289,'[1]シフト記号表（勤務時間帯）'!$C$6:$K$35,9,FALSE))</f>
        <v/>
      </c>
      <c r="AH290" s="422" t="str">
        <f>IF(AH289="","",VLOOKUP(AH289,'[1]シフト記号表（勤務時間帯）'!$C$6:$K$35,9,FALSE))</f>
        <v/>
      </c>
      <c r="AI290" s="422" t="str">
        <f>IF(AI289="","",VLOOKUP(AI289,'[1]シフト記号表（勤務時間帯）'!$C$6:$K$35,9,FALSE))</f>
        <v/>
      </c>
      <c r="AJ290" s="422" t="str">
        <f>IF(AJ289="","",VLOOKUP(AJ289,'[1]シフト記号表（勤務時間帯）'!$C$6:$K$35,9,FALSE))</f>
        <v/>
      </c>
      <c r="AK290" s="422" t="str">
        <f>IF(AK289="","",VLOOKUP(AK289,'[1]シフト記号表（勤務時間帯）'!$C$6:$K$35,9,FALSE))</f>
        <v/>
      </c>
      <c r="AL290" s="422" t="str">
        <f>IF(AL289="","",VLOOKUP(AL289,'[1]シフト記号表（勤務時間帯）'!$C$6:$K$35,9,FALSE))</f>
        <v/>
      </c>
      <c r="AM290" s="423" t="str">
        <f>IF(AM289="","",VLOOKUP(AM289,'[1]シフト記号表（勤務時間帯）'!$C$6:$K$35,9,FALSE))</f>
        <v/>
      </c>
      <c r="AN290" s="421" t="str">
        <f>IF(AN289="","",VLOOKUP(AN289,'[1]シフト記号表（勤務時間帯）'!$C$6:$K$35,9,FALSE))</f>
        <v/>
      </c>
      <c r="AO290" s="422" t="str">
        <f>IF(AO289="","",VLOOKUP(AO289,'[1]シフト記号表（勤務時間帯）'!$C$6:$K$35,9,FALSE))</f>
        <v/>
      </c>
      <c r="AP290" s="422" t="str">
        <f>IF(AP289="","",VLOOKUP(AP289,'[1]シフト記号表（勤務時間帯）'!$C$6:$K$35,9,FALSE))</f>
        <v/>
      </c>
      <c r="AQ290" s="422" t="str">
        <f>IF(AQ289="","",VLOOKUP(AQ289,'[1]シフト記号表（勤務時間帯）'!$C$6:$K$35,9,FALSE))</f>
        <v/>
      </c>
      <c r="AR290" s="422" t="str">
        <f>IF(AR289="","",VLOOKUP(AR289,'[1]シフト記号表（勤務時間帯）'!$C$6:$K$35,9,FALSE))</f>
        <v/>
      </c>
      <c r="AS290" s="422" t="str">
        <f>IF(AS289="","",VLOOKUP(AS289,'[1]シフト記号表（勤務時間帯）'!$C$6:$K$35,9,FALSE))</f>
        <v/>
      </c>
      <c r="AT290" s="423" t="str">
        <f>IF(AT289="","",VLOOKUP(AT289,'[1]シフト記号表（勤務時間帯）'!$C$6:$K$35,9,FALSE))</f>
        <v/>
      </c>
      <c r="AU290" s="421" t="str">
        <f>IF(AU289="","",VLOOKUP(AU289,'[1]シフト記号表（勤務時間帯）'!$C$6:$K$35,9,FALSE))</f>
        <v/>
      </c>
      <c r="AV290" s="422" t="str">
        <f>IF(AV289="","",VLOOKUP(AV289,'[1]シフト記号表（勤務時間帯）'!$C$6:$K$35,9,FALSE))</f>
        <v/>
      </c>
      <c r="AW290" s="422" t="str">
        <f>IF(AW289="","",VLOOKUP(AW289,'[1]シフト記号表（勤務時間帯）'!$C$6:$K$35,9,FALSE))</f>
        <v/>
      </c>
      <c r="AX290" s="688">
        <f>IF($BB$3="４週",SUM(S290:AT290),IF($BB$3="暦月",SUM(S290:AW290),""))</f>
        <v>0</v>
      </c>
      <c r="AY290" s="689"/>
      <c r="AZ290" s="690">
        <f>IF($BB$3="４週",AX290/4,IF($BB$3="暦月",②勤務形態一覧表!AX290/(②勤務形態一覧表!$BB$8/7),""))</f>
        <v>0</v>
      </c>
      <c r="BA290" s="691"/>
      <c r="BB290" s="759"/>
      <c r="BC290" s="720"/>
      <c r="BD290" s="720"/>
      <c r="BE290" s="720"/>
      <c r="BF290" s="721"/>
    </row>
    <row r="291" spans="2:58" ht="20.25" customHeight="1">
      <c r="B291" s="699"/>
      <c r="C291" s="755"/>
      <c r="D291" s="756"/>
      <c r="E291" s="757"/>
      <c r="F291" s="429">
        <f>C289</f>
        <v>0</v>
      </c>
      <c r="G291" s="711"/>
      <c r="H291" s="715"/>
      <c r="I291" s="713"/>
      <c r="J291" s="713"/>
      <c r="K291" s="714"/>
      <c r="L291" s="722"/>
      <c r="M291" s="723"/>
      <c r="N291" s="723"/>
      <c r="O291" s="724"/>
      <c r="P291" s="692" t="s">
        <v>1283</v>
      </c>
      <c r="Q291" s="693"/>
      <c r="R291" s="694"/>
      <c r="S291" s="425" t="str">
        <f>IF(S289="","",VLOOKUP(S289,'[1]シフト記号表（勤務時間帯）'!$C$6:$U$35,19,FALSE))</f>
        <v/>
      </c>
      <c r="T291" s="426" t="str">
        <f>IF(T289="","",VLOOKUP(T289,'[1]シフト記号表（勤務時間帯）'!$C$6:$U$35,19,FALSE))</f>
        <v/>
      </c>
      <c r="U291" s="426" t="str">
        <f>IF(U289="","",VLOOKUP(U289,'[1]シフト記号表（勤務時間帯）'!$C$6:$U$35,19,FALSE))</f>
        <v/>
      </c>
      <c r="V291" s="426" t="str">
        <f>IF(V289="","",VLOOKUP(V289,'[1]シフト記号表（勤務時間帯）'!$C$6:$U$35,19,FALSE))</f>
        <v/>
      </c>
      <c r="W291" s="426" t="str">
        <f>IF(W289="","",VLOOKUP(W289,'[1]シフト記号表（勤務時間帯）'!$C$6:$U$35,19,FALSE))</f>
        <v/>
      </c>
      <c r="X291" s="426" t="str">
        <f>IF(X289="","",VLOOKUP(X289,'[1]シフト記号表（勤務時間帯）'!$C$6:$U$35,19,FALSE))</f>
        <v/>
      </c>
      <c r="Y291" s="427" t="str">
        <f>IF(Y289="","",VLOOKUP(Y289,'[1]シフト記号表（勤務時間帯）'!$C$6:$U$35,19,FALSE))</f>
        <v/>
      </c>
      <c r="Z291" s="425" t="str">
        <f>IF(Z289="","",VLOOKUP(Z289,'[1]シフト記号表（勤務時間帯）'!$C$6:$U$35,19,FALSE))</f>
        <v/>
      </c>
      <c r="AA291" s="426" t="str">
        <f>IF(AA289="","",VLOOKUP(AA289,'[1]シフト記号表（勤務時間帯）'!$C$6:$U$35,19,FALSE))</f>
        <v/>
      </c>
      <c r="AB291" s="426" t="str">
        <f>IF(AB289="","",VLOOKUP(AB289,'[1]シフト記号表（勤務時間帯）'!$C$6:$U$35,19,FALSE))</f>
        <v/>
      </c>
      <c r="AC291" s="426" t="str">
        <f>IF(AC289="","",VLOOKUP(AC289,'[1]シフト記号表（勤務時間帯）'!$C$6:$U$35,19,FALSE))</f>
        <v/>
      </c>
      <c r="AD291" s="426" t="str">
        <f>IF(AD289="","",VLOOKUP(AD289,'[1]シフト記号表（勤務時間帯）'!$C$6:$U$35,19,FALSE))</f>
        <v/>
      </c>
      <c r="AE291" s="426" t="str">
        <f>IF(AE289="","",VLOOKUP(AE289,'[1]シフト記号表（勤務時間帯）'!$C$6:$U$35,19,FALSE))</f>
        <v/>
      </c>
      <c r="AF291" s="427" t="str">
        <f>IF(AF289="","",VLOOKUP(AF289,'[1]シフト記号表（勤務時間帯）'!$C$6:$U$35,19,FALSE))</f>
        <v/>
      </c>
      <c r="AG291" s="425" t="str">
        <f>IF(AG289="","",VLOOKUP(AG289,'[1]シフト記号表（勤務時間帯）'!$C$6:$U$35,19,FALSE))</f>
        <v/>
      </c>
      <c r="AH291" s="426" t="str">
        <f>IF(AH289="","",VLOOKUP(AH289,'[1]シフト記号表（勤務時間帯）'!$C$6:$U$35,19,FALSE))</f>
        <v/>
      </c>
      <c r="AI291" s="426" t="str">
        <f>IF(AI289="","",VLOOKUP(AI289,'[1]シフト記号表（勤務時間帯）'!$C$6:$U$35,19,FALSE))</f>
        <v/>
      </c>
      <c r="AJ291" s="426" t="str">
        <f>IF(AJ289="","",VLOOKUP(AJ289,'[1]シフト記号表（勤務時間帯）'!$C$6:$U$35,19,FALSE))</f>
        <v/>
      </c>
      <c r="AK291" s="426" t="str">
        <f>IF(AK289="","",VLOOKUP(AK289,'[1]シフト記号表（勤務時間帯）'!$C$6:$U$35,19,FALSE))</f>
        <v/>
      </c>
      <c r="AL291" s="426" t="str">
        <f>IF(AL289="","",VLOOKUP(AL289,'[1]シフト記号表（勤務時間帯）'!$C$6:$U$35,19,FALSE))</f>
        <v/>
      </c>
      <c r="AM291" s="427" t="str">
        <f>IF(AM289="","",VLOOKUP(AM289,'[1]シフト記号表（勤務時間帯）'!$C$6:$U$35,19,FALSE))</f>
        <v/>
      </c>
      <c r="AN291" s="425" t="str">
        <f>IF(AN289="","",VLOOKUP(AN289,'[1]シフト記号表（勤務時間帯）'!$C$6:$U$35,19,FALSE))</f>
        <v/>
      </c>
      <c r="AO291" s="426" t="str">
        <f>IF(AO289="","",VLOOKUP(AO289,'[1]シフト記号表（勤務時間帯）'!$C$6:$U$35,19,FALSE))</f>
        <v/>
      </c>
      <c r="AP291" s="426" t="str">
        <f>IF(AP289="","",VLOOKUP(AP289,'[1]シフト記号表（勤務時間帯）'!$C$6:$U$35,19,FALSE))</f>
        <v/>
      </c>
      <c r="AQ291" s="426" t="str">
        <f>IF(AQ289="","",VLOOKUP(AQ289,'[1]シフト記号表（勤務時間帯）'!$C$6:$U$35,19,FALSE))</f>
        <v/>
      </c>
      <c r="AR291" s="426" t="str">
        <f>IF(AR289="","",VLOOKUP(AR289,'[1]シフト記号表（勤務時間帯）'!$C$6:$U$35,19,FALSE))</f>
        <v/>
      </c>
      <c r="AS291" s="426" t="str">
        <f>IF(AS289="","",VLOOKUP(AS289,'[1]シフト記号表（勤務時間帯）'!$C$6:$U$35,19,FALSE))</f>
        <v/>
      </c>
      <c r="AT291" s="427" t="str">
        <f>IF(AT289="","",VLOOKUP(AT289,'[1]シフト記号表（勤務時間帯）'!$C$6:$U$35,19,FALSE))</f>
        <v/>
      </c>
      <c r="AU291" s="425" t="str">
        <f>IF(AU289="","",VLOOKUP(AU289,'[1]シフト記号表（勤務時間帯）'!$C$6:$U$35,19,FALSE))</f>
        <v/>
      </c>
      <c r="AV291" s="426" t="str">
        <f>IF(AV289="","",VLOOKUP(AV289,'[1]シフト記号表（勤務時間帯）'!$C$6:$U$35,19,FALSE))</f>
        <v/>
      </c>
      <c r="AW291" s="426" t="str">
        <f>IF(AW289="","",VLOOKUP(AW289,'[1]シフト記号表（勤務時間帯）'!$C$6:$U$35,19,FALSE))</f>
        <v/>
      </c>
      <c r="AX291" s="695">
        <f>IF($BB$3="４週",SUM(S291:AT291),IF($BB$3="暦月",SUM(S291:AW291),""))</f>
        <v>0</v>
      </c>
      <c r="AY291" s="696"/>
      <c r="AZ291" s="697">
        <f>IF($BB$3="４週",AX291/4,IF($BB$3="暦月",②勤務形態一覧表!AX291/(②勤務形態一覧表!$BB$8/7),""))</f>
        <v>0</v>
      </c>
      <c r="BA291" s="698"/>
      <c r="BB291" s="760"/>
      <c r="BC291" s="723"/>
      <c r="BD291" s="723"/>
      <c r="BE291" s="723"/>
      <c r="BF291" s="724"/>
    </row>
    <row r="292" spans="2:58" ht="20.25" customHeight="1">
      <c r="B292" s="699">
        <f>B289+1</f>
        <v>91</v>
      </c>
      <c r="C292" s="749"/>
      <c r="D292" s="750"/>
      <c r="E292" s="751"/>
      <c r="F292" s="428"/>
      <c r="G292" s="709"/>
      <c r="H292" s="712"/>
      <c r="I292" s="713"/>
      <c r="J292" s="713"/>
      <c r="K292" s="714"/>
      <c r="L292" s="716"/>
      <c r="M292" s="717"/>
      <c r="N292" s="717"/>
      <c r="O292" s="718"/>
      <c r="P292" s="725" t="s">
        <v>1281</v>
      </c>
      <c r="Q292" s="726"/>
      <c r="R292" s="727"/>
      <c r="S292" s="417"/>
      <c r="T292" s="418"/>
      <c r="U292" s="418"/>
      <c r="V292" s="418"/>
      <c r="W292" s="418"/>
      <c r="X292" s="418"/>
      <c r="Y292" s="419"/>
      <c r="Z292" s="417"/>
      <c r="AA292" s="418"/>
      <c r="AB292" s="418"/>
      <c r="AC292" s="418"/>
      <c r="AD292" s="418"/>
      <c r="AE292" s="418"/>
      <c r="AF292" s="419"/>
      <c r="AG292" s="417"/>
      <c r="AH292" s="418"/>
      <c r="AI292" s="418"/>
      <c r="AJ292" s="418"/>
      <c r="AK292" s="418"/>
      <c r="AL292" s="418"/>
      <c r="AM292" s="419"/>
      <c r="AN292" s="417"/>
      <c r="AO292" s="418"/>
      <c r="AP292" s="418"/>
      <c r="AQ292" s="418"/>
      <c r="AR292" s="418"/>
      <c r="AS292" s="418"/>
      <c r="AT292" s="419"/>
      <c r="AU292" s="417"/>
      <c r="AV292" s="418"/>
      <c r="AW292" s="418"/>
      <c r="AX292" s="672"/>
      <c r="AY292" s="673"/>
      <c r="AZ292" s="674"/>
      <c r="BA292" s="675"/>
      <c r="BB292" s="758"/>
      <c r="BC292" s="717"/>
      <c r="BD292" s="717"/>
      <c r="BE292" s="717"/>
      <c r="BF292" s="718"/>
    </row>
    <row r="293" spans="2:58" ht="20.25" customHeight="1">
      <c r="B293" s="699"/>
      <c r="C293" s="752"/>
      <c r="D293" s="753"/>
      <c r="E293" s="754"/>
      <c r="F293" s="420"/>
      <c r="G293" s="710"/>
      <c r="H293" s="715"/>
      <c r="I293" s="713"/>
      <c r="J293" s="713"/>
      <c r="K293" s="714"/>
      <c r="L293" s="719"/>
      <c r="M293" s="720"/>
      <c r="N293" s="720"/>
      <c r="O293" s="721"/>
      <c r="P293" s="685" t="s">
        <v>1282</v>
      </c>
      <c r="Q293" s="686"/>
      <c r="R293" s="687"/>
      <c r="S293" s="421" t="str">
        <f>IF(S292="","",VLOOKUP(S292,'[1]シフト記号表（勤務時間帯）'!$C$6:$K$35,9,FALSE))</f>
        <v/>
      </c>
      <c r="T293" s="422" t="str">
        <f>IF(T292="","",VLOOKUP(T292,'[1]シフト記号表（勤務時間帯）'!$C$6:$K$35,9,FALSE))</f>
        <v/>
      </c>
      <c r="U293" s="422" t="str">
        <f>IF(U292="","",VLOOKUP(U292,'[1]シフト記号表（勤務時間帯）'!$C$6:$K$35,9,FALSE))</f>
        <v/>
      </c>
      <c r="V293" s="422" t="str">
        <f>IF(V292="","",VLOOKUP(V292,'[1]シフト記号表（勤務時間帯）'!$C$6:$K$35,9,FALSE))</f>
        <v/>
      </c>
      <c r="W293" s="422" t="str">
        <f>IF(W292="","",VLOOKUP(W292,'[1]シフト記号表（勤務時間帯）'!$C$6:$K$35,9,FALSE))</f>
        <v/>
      </c>
      <c r="X293" s="422" t="str">
        <f>IF(X292="","",VLOOKUP(X292,'[1]シフト記号表（勤務時間帯）'!$C$6:$K$35,9,FALSE))</f>
        <v/>
      </c>
      <c r="Y293" s="423" t="str">
        <f>IF(Y292="","",VLOOKUP(Y292,'[1]シフト記号表（勤務時間帯）'!$C$6:$K$35,9,FALSE))</f>
        <v/>
      </c>
      <c r="Z293" s="421" t="str">
        <f>IF(Z292="","",VLOOKUP(Z292,'[1]シフト記号表（勤務時間帯）'!$C$6:$K$35,9,FALSE))</f>
        <v/>
      </c>
      <c r="AA293" s="422" t="str">
        <f>IF(AA292="","",VLOOKUP(AA292,'[1]シフト記号表（勤務時間帯）'!$C$6:$K$35,9,FALSE))</f>
        <v/>
      </c>
      <c r="AB293" s="422" t="str">
        <f>IF(AB292="","",VLOOKUP(AB292,'[1]シフト記号表（勤務時間帯）'!$C$6:$K$35,9,FALSE))</f>
        <v/>
      </c>
      <c r="AC293" s="422" t="str">
        <f>IF(AC292="","",VLOOKUP(AC292,'[1]シフト記号表（勤務時間帯）'!$C$6:$K$35,9,FALSE))</f>
        <v/>
      </c>
      <c r="AD293" s="422" t="str">
        <f>IF(AD292="","",VLOOKUP(AD292,'[1]シフト記号表（勤務時間帯）'!$C$6:$K$35,9,FALSE))</f>
        <v/>
      </c>
      <c r="AE293" s="422" t="str">
        <f>IF(AE292="","",VLOOKUP(AE292,'[1]シフト記号表（勤務時間帯）'!$C$6:$K$35,9,FALSE))</f>
        <v/>
      </c>
      <c r="AF293" s="423" t="str">
        <f>IF(AF292="","",VLOOKUP(AF292,'[1]シフト記号表（勤務時間帯）'!$C$6:$K$35,9,FALSE))</f>
        <v/>
      </c>
      <c r="AG293" s="421" t="str">
        <f>IF(AG292="","",VLOOKUP(AG292,'[1]シフト記号表（勤務時間帯）'!$C$6:$K$35,9,FALSE))</f>
        <v/>
      </c>
      <c r="AH293" s="422" t="str">
        <f>IF(AH292="","",VLOOKUP(AH292,'[1]シフト記号表（勤務時間帯）'!$C$6:$K$35,9,FALSE))</f>
        <v/>
      </c>
      <c r="AI293" s="422" t="str">
        <f>IF(AI292="","",VLOOKUP(AI292,'[1]シフト記号表（勤務時間帯）'!$C$6:$K$35,9,FALSE))</f>
        <v/>
      </c>
      <c r="AJ293" s="422" t="str">
        <f>IF(AJ292="","",VLOOKUP(AJ292,'[1]シフト記号表（勤務時間帯）'!$C$6:$K$35,9,FALSE))</f>
        <v/>
      </c>
      <c r="AK293" s="422" t="str">
        <f>IF(AK292="","",VLOOKUP(AK292,'[1]シフト記号表（勤務時間帯）'!$C$6:$K$35,9,FALSE))</f>
        <v/>
      </c>
      <c r="AL293" s="422" t="str">
        <f>IF(AL292="","",VLOOKUP(AL292,'[1]シフト記号表（勤務時間帯）'!$C$6:$K$35,9,FALSE))</f>
        <v/>
      </c>
      <c r="AM293" s="423" t="str">
        <f>IF(AM292="","",VLOOKUP(AM292,'[1]シフト記号表（勤務時間帯）'!$C$6:$K$35,9,FALSE))</f>
        <v/>
      </c>
      <c r="AN293" s="421" t="str">
        <f>IF(AN292="","",VLOOKUP(AN292,'[1]シフト記号表（勤務時間帯）'!$C$6:$K$35,9,FALSE))</f>
        <v/>
      </c>
      <c r="AO293" s="422" t="str">
        <f>IF(AO292="","",VLOOKUP(AO292,'[1]シフト記号表（勤務時間帯）'!$C$6:$K$35,9,FALSE))</f>
        <v/>
      </c>
      <c r="AP293" s="422" t="str">
        <f>IF(AP292="","",VLOOKUP(AP292,'[1]シフト記号表（勤務時間帯）'!$C$6:$K$35,9,FALSE))</f>
        <v/>
      </c>
      <c r="AQ293" s="422" t="str">
        <f>IF(AQ292="","",VLOOKUP(AQ292,'[1]シフト記号表（勤務時間帯）'!$C$6:$K$35,9,FALSE))</f>
        <v/>
      </c>
      <c r="AR293" s="422" t="str">
        <f>IF(AR292="","",VLOOKUP(AR292,'[1]シフト記号表（勤務時間帯）'!$C$6:$K$35,9,FALSE))</f>
        <v/>
      </c>
      <c r="AS293" s="422" t="str">
        <f>IF(AS292="","",VLOOKUP(AS292,'[1]シフト記号表（勤務時間帯）'!$C$6:$K$35,9,FALSE))</f>
        <v/>
      </c>
      <c r="AT293" s="423" t="str">
        <f>IF(AT292="","",VLOOKUP(AT292,'[1]シフト記号表（勤務時間帯）'!$C$6:$K$35,9,FALSE))</f>
        <v/>
      </c>
      <c r="AU293" s="421" t="str">
        <f>IF(AU292="","",VLOOKUP(AU292,'[1]シフト記号表（勤務時間帯）'!$C$6:$K$35,9,FALSE))</f>
        <v/>
      </c>
      <c r="AV293" s="422" t="str">
        <f>IF(AV292="","",VLOOKUP(AV292,'[1]シフト記号表（勤務時間帯）'!$C$6:$K$35,9,FALSE))</f>
        <v/>
      </c>
      <c r="AW293" s="422" t="str">
        <f>IF(AW292="","",VLOOKUP(AW292,'[1]シフト記号表（勤務時間帯）'!$C$6:$K$35,9,FALSE))</f>
        <v/>
      </c>
      <c r="AX293" s="688">
        <f>IF($BB$3="４週",SUM(S293:AT293),IF($BB$3="暦月",SUM(S293:AW293),""))</f>
        <v>0</v>
      </c>
      <c r="AY293" s="689"/>
      <c r="AZ293" s="690">
        <f>IF($BB$3="４週",AX293/4,IF($BB$3="暦月",②勤務形態一覧表!AX293/(②勤務形態一覧表!$BB$8/7),""))</f>
        <v>0</v>
      </c>
      <c r="BA293" s="691"/>
      <c r="BB293" s="759"/>
      <c r="BC293" s="720"/>
      <c r="BD293" s="720"/>
      <c r="BE293" s="720"/>
      <c r="BF293" s="721"/>
    </row>
    <row r="294" spans="2:58" ht="20.25" customHeight="1">
      <c r="B294" s="699"/>
      <c r="C294" s="755"/>
      <c r="D294" s="756"/>
      <c r="E294" s="757"/>
      <c r="F294" s="429">
        <f>C292</f>
        <v>0</v>
      </c>
      <c r="G294" s="711"/>
      <c r="H294" s="715"/>
      <c r="I294" s="713"/>
      <c r="J294" s="713"/>
      <c r="K294" s="714"/>
      <c r="L294" s="722"/>
      <c r="M294" s="723"/>
      <c r="N294" s="723"/>
      <c r="O294" s="724"/>
      <c r="P294" s="692" t="s">
        <v>1283</v>
      </c>
      <c r="Q294" s="693"/>
      <c r="R294" s="694"/>
      <c r="S294" s="425" t="str">
        <f>IF(S292="","",VLOOKUP(S292,'[1]シフト記号表（勤務時間帯）'!$C$6:$U$35,19,FALSE))</f>
        <v/>
      </c>
      <c r="T294" s="426" t="str">
        <f>IF(T292="","",VLOOKUP(T292,'[1]シフト記号表（勤務時間帯）'!$C$6:$U$35,19,FALSE))</f>
        <v/>
      </c>
      <c r="U294" s="426" t="str">
        <f>IF(U292="","",VLOOKUP(U292,'[1]シフト記号表（勤務時間帯）'!$C$6:$U$35,19,FALSE))</f>
        <v/>
      </c>
      <c r="V294" s="426" t="str">
        <f>IF(V292="","",VLOOKUP(V292,'[1]シフト記号表（勤務時間帯）'!$C$6:$U$35,19,FALSE))</f>
        <v/>
      </c>
      <c r="W294" s="426" t="str">
        <f>IF(W292="","",VLOOKUP(W292,'[1]シフト記号表（勤務時間帯）'!$C$6:$U$35,19,FALSE))</f>
        <v/>
      </c>
      <c r="X294" s="426" t="str">
        <f>IF(X292="","",VLOOKUP(X292,'[1]シフト記号表（勤務時間帯）'!$C$6:$U$35,19,FALSE))</f>
        <v/>
      </c>
      <c r="Y294" s="427" t="str">
        <f>IF(Y292="","",VLOOKUP(Y292,'[1]シフト記号表（勤務時間帯）'!$C$6:$U$35,19,FALSE))</f>
        <v/>
      </c>
      <c r="Z294" s="425" t="str">
        <f>IF(Z292="","",VLOOKUP(Z292,'[1]シフト記号表（勤務時間帯）'!$C$6:$U$35,19,FALSE))</f>
        <v/>
      </c>
      <c r="AA294" s="426" t="str">
        <f>IF(AA292="","",VLOOKUP(AA292,'[1]シフト記号表（勤務時間帯）'!$C$6:$U$35,19,FALSE))</f>
        <v/>
      </c>
      <c r="AB294" s="426" t="str">
        <f>IF(AB292="","",VLOOKUP(AB292,'[1]シフト記号表（勤務時間帯）'!$C$6:$U$35,19,FALSE))</f>
        <v/>
      </c>
      <c r="AC294" s="426" t="str">
        <f>IF(AC292="","",VLOOKUP(AC292,'[1]シフト記号表（勤務時間帯）'!$C$6:$U$35,19,FALSE))</f>
        <v/>
      </c>
      <c r="AD294" s="426" t="str">
        <f>IF(AD292="","",VLOOKUP(AD292,'[1]シフト記号表（勤務時間帯）'!$C$6:$U$35,19,FALSE))</f>
        <v/>
      </c>
      <c r="AE294" s="426" t="str">
        <f>IF(AE292="","",VLOOKUP(AE292,'[1]シフト記号表（勤務時間帯）'!$C$6:$U$35,19,FALSE))</f>
        <v/>
      </c>
      <c r="AF294" s="427" t="str">
        <f>IF(AF292="","",VLOOKUP(AF292,'[1]シフト記号表（勤務時間帯）'!$C$6:$U$35,19,FALSE))</f>
        <v/>
      </c>
      <c r="AG294" s="425" t="str">
        <f>IF(AG292="","",VLOOKUP(AG292,'[1]シフト記号表（勤務時間帯）'!$C$6:$U$35,19,FALSE))</f>
        <v/>
      </c>
      <c r="AH294" s="426" t="str">
        <f>IF(AH292="","",VLOOKUP(AH292,'[1]シフト記号表（勤務時間帯）'!$C$6:$U$35,19,FALSE))</f>
        <v/>
      </c>
      <c r="AI294" s="426" t="str">
        <f>IF(AI292="","",VLOOKUP(AI292,'[1]シフト記号表（勤務時間帯）'!$C$6:$U$35,19,FALSE))</f>
        <v/>
      </c>
      <c r="AJ294" s="426" t="str">
        <f>IF(AJ292="","",VLOOKUP(AJ292,'[1]シフト記号表（勤務時間帯）'!$C$6:$U$35,19,FALSE))</f>
        <v/>
      </c>
      <c r="AK294" s="426" t="str">
        <f>IF(AK292="","",VLOOKUP(AK292,'[1]シフト記号表（勤務時間帯）'!$C$6:$U$35,19,FALSE))</f>
        <v/>
      </c>
      <c r="AL294" s="426" t="str">
        <f>IF(AL292="","",VLOOKUP(AL292,'[1]シフト記号表（勤務時間帯）'!$C$6:$U$35,19,FALSE))</f>
        <v/>
      </c>
      <c r="AM294" s="427" t="str">
        <f>IF(AM292="","",VLOOKUP(AM292,'[1]シフト記号表（勤務時間帯）'!$C$6:$U$35,19,FALSE))</f>
        <v/>
      </c>
      <c r="AN294" s="425" t="str">
        <f>IF(AN292="","",VLOOKUP(AN292,'[1]シフト記号表（勤務時間帯）'!$C$6:$U$35,19,FALSE))</f>
        <v/>
      </c>
      <c r="AO294" s="426" t="str">
        <f>IF(AO292="","",VLOOKUP(AO292,'[1]シフト記号表（勤務時間帯）'!$C$6:$U$35,19,FALSE))</f>
        <v/>
      </c>
      <c r="AP294" s="426" t="str">
        <f>IF(AP292="","",VLOOKUP(AP292,'[1]シフト記号表（勤務時間帯）'!$C$6:$U$35,19,FALSE))</f>
        <v/>
      </c>
      <c r="AQ294" s="426" t="str">
        <f>IF(AQ292="","",VLOOKUP(AQ292,'[1]シフト記号表（勤務時間帯）'!$C$6:$U$35,19,FALSE))</f>
        <v/>
      </c>
      <c r="AR294" s="426" t="str">
        <f>IF(AR292="","",VLOOKUP(AR292,'[1]シフト記号表（勤務時間帯）'!$C$6:$U$35,19,FALSE))</f>
        <v/>
      </c>
      <c r="AS294" s="426" t="str">
        <f>IF(AS292="","",VLOOKUP(AS292,'[1]シフト記号表（勤務時間帯）'!$C$6:$U$35,19,FALSE))</f>
        <v/>
      </c>
      <c r="AT294" s="427" t="str">
        <f>IF(AT292="","",VLOOKUP(AT292,'[1]シフト記号表（勤務時間帯）'!$C$6:$U$35,19,FALSE))</f>
        <v/>
      </c>
      <c r="AU294" s="425" t="str">
        <f>IF(AU292="","",VLOOKUP(AU292,'[1]シフト記号表（勤務時間帯）'!$C$6:$U$35,19,FALSE))</f>
        <v/>
      </c>
      <c r="AV294" s="426" t="str">
        <f>IF(AV292="","",VLOOKUP(AV292,'[1]シフト記号表（勤務時間帯）'!$C$6:$U$35,19,FALSE))</f>
        <v/>
      </c>
      <c r="AW294" s="426" t="str">
        <f>IF(AW292="","",VLOOKUP(AW292,'[1]シフト記号表（勤務時間帯）'!$C$6:$U$35,19,FALSE))</f>
        <v/>
      </c>
      <c r="AX294" s="695">
        <f>IF($BB$3="４週",SUM(S294:AT294),IF($BB$3="暦月",SUM(S294:AW294),""))</f>
        <v>0</v>
      </c>
      <c r="AY294" s="696"/>
      <c r="AZ294" s="697">
        <f>IF($BB$3="４週",AX294/4,IF($BB$3="暦月",②勤務形態一覧表!AX294/(②勤務形態一覧表!$BB$8/7),""))</f>
        <v>0</v>
      </c>
      <c r="BA294" s="698"/>
      <c r="BB294" s="760"/>
      <c r="BC294" s="723"/>
      <c r="BD294" s="723"/>
      <c r="BE294" s="723"/>
      <c r="BF294" s="724"/>
    </row>
    <row r="295" spans="2:58" ht="20.25" customHeight="1">
      <c r="B295" s="699">
        <f>B292+1</f>
        <v>92</v>
      </c>
      <c r="C295" s="749"/>
      <c r="D295" s="750"/>
      <c r="E295" s="751"/>
      <c r="F295" s="428"/>
      <c r="G295" s="709"/>
      <c r="H295" s="712"/>
      <c r="I295" s="713"/>
      <c r="J295" s="713"/>
      <c r="K295" s="714"/>
      <c r="L295" s="716"/>
      <c r="M295" s="717"/>
      <c r="N295" s="717"/>
      <c r="O295" s="718"/>
      <c r="P295" s="725" t="s">
        <v>1281</v>
      </c>
      <c r="Q295" s="726"/>
      <c r="R295" s="727"/>
      <c r="S295" s="417"/>
      <c r="T295" s="418"/>
      <c r="U295" s="418"/>
      <c r="V295" s="418"/>
      <c r="W295" s="418"/>
      <c r="X295" s="418"/>
      <c r="Y295" s="419"/>
      <c r="Z295" s="417"/>
      <c r="AA295" s="418"/>
      <c r="AB295" s="418"/>
      <c r="AC295" s="418"/>
      <c r="AD295" s="418"/>
      <c r="AE295" s="418"/>
      <c r="AF295" s="419"/>
      <c r="AG295" s="417"/>
      <c r="AH295" s="418"/>
      <c r="AI295" s="418"/>
      <c r="AJ295" s="418"/>
      <c r="AK295" s="418"/>
      <c r="AL295" s="418"/>
      <c r="AM295" s="419"/>
      <c r="AN295" s="417"/>
      <c r="AO295" s="418"/>
      <c r="AP295" s="418"/>
      <c r="AQ295" s="418"/>
      <c r="AR295" s="418"/>
      <c r="AS295" s="418"/>
      <c r="AT295" s="419"/>
      <c r="AU295" s="417"/>
      <c r="AV295" s="418"/>
      <c r="AW295" s="418"/>
      <c r="AX295" s="672"/>
      <c r="AY295" s="673"/>
      <c r="AZ295" s="674"/>
      <c r="BA295" s="675"/>
      <c r="BB295" s="758"/>
      <c r="BC295" s="717"/>
      <c r="BD295" s="717"/>
      <c r="BE295" s="717"/>
      <c r="BF295" s="718"/>
    </row>
    <row r="296" spans="2:58" ht="20.25" customHeight="1">
      <c r="B296" s="699"/>
      <c r="C296" s="752"/>
      <c r="D296" s="753"/>
      <c r="E296" s="754"/>
      <c r="F296" s="420"/>
      <c r="G296" s="710"/>
      <c r="H296" s="715"/>
      <c r="I296" s="713"/>
      <c r="J296" s="713"/>
      <c r="K296" s="714"/>
      <c r="L296" s="719"/>
      <c r="M296" s="720"/>
      <c r="N296" s="720"/>
      <c r="O296" s="721"/>
      <c r="P296" s="685" t="s">
        <v>1282</v>
      </c>
      <c r="Q296" s="686"/>
      <c r="R296" s="687"/>
      <c r="S296" s="421" t="str">
        <f>IF(S295="","",VLOOKUP(S295,'[1]シフト記号表（勤務時間帯）'!$C$6:$K$35,9,FALSE))</f>
        <v/>
      </c>
      <c r="T296" s="422" t="str">
        <f>IF(T295="","",VLOOKUP(T295,'[1]シフト記号表（勤務時間帯）'!$C$6:$K$35,9,FALSE))</f>
        <v/>
      </c>
      <c r="U296" s="422" t="str">
        <f>IF(U295="","",VLOOKUP(U295,'[1]シフト記号表（勤務時間帯）'!$C$6:$K$35,9,FALSE))</f>
        <v/>
      </c>
      <c r="V296" s="422" t="str">
        <f>IF(V295="","",VLOOKUP(V295,'[1]シフト記号表（勤務時間帯）'!$C$6:$K$35,9,FALSE))</f>
        <v/>
      </c>
      <c r="W296" s="422" t="str">
        <f>IF(W295="","",VLOOKUP(W295,'[1]シフト記号表（勤務時間帯）'!$C$6:$K$35,9,FALSE))</f>
        <v/>
      </c>
      <c r="X296" s="422" t="str">
        <f>IF(X295="","",VLOOKUP(X295,'[1]シフト記号表（勤務時間帯）'!$C$6:$K$35,9,FALSE))</f>
        <v/>
      </c>
      <c r="Y296" s="423" t="str">
        <f>IF(Y295="","",VLOOKUP(Y295,'[1]シフト記号表（勤務時間帯）'!$C$6:$K$35,9,FALSE))</f>
        <v/>
      </c>
      <c r="Z296" s="421" t="str">
        <f>IF(Z295="","",VLOOKUP(Z295,'[1]シフト記号表（勤務時間帯）'!$C$6:$K$35,9,FALSE))</f>
        <v/>
      </c>
      <c r="AA296" s="422" t="str">
        <f>IF(AA295="","",VLOOKUP(AA295,'[1]シフト記号表（勤務時間帯）'!$C$6:$K$35,9,FALSE))</f>
        <v/>
      </c>
      <c r="AB296" s="422" t="str">
        <f>IF(AB295="","",VLOOKUP(AB295,'[1]シフト記号表（勤務時間帯）'!$C$6:$K$35,9,FALSE))</f>
        <v/>
      </c>
      <c r="AC296" s="422" t="str">
        <f>IF(AC295="","",VLOOKUP(AC295,'[1]シフト記号表（勤務時間帯）'!$C$6:$K$35,9,FALSE))</f>
        <v/>
      </c>
      <c r="AD296" s="422" t="str">
        <f>IF(AD295="","",VLOOKUP(AD295,'[1]シフト記号表（勤務時間帯）'!$C$6:$K$35,9,FALSE))</f>
        <v/>
      </c>
      <c r="AE296" s="422" t="str">
        <f>IF(AE295="","",VLOOKUP(AE295,'[1]シフト記号表（勤務時間帯）'!$C$6:$K$35,9,FALSE))</f>
        <v/>
      </c>
      <c r="AF296" s="423" t="str">
        <f>IF(AF295="","",VLOOKUP(AF295,'[1]シフト記号表（勤務時間帯）'!$C$6:$K$35,9,FALSE))</f>
        <v/>
      </c>
      <c r="AG296" s="421" t="str">
        <f>IF(AG295="","",VLOOKUP(AG295,'[1]シフト記号表（勤務時間帯）'!$C$6:$K$35,9,FALSE))</f>
        <v/>
      </c>
      <c r="AH296" s="422" t="str">
        <f>IF(AH295="","",VLOOKUP(AH295,'[1]シフト記号表（勤務時間帯）'!$C$6:$K$35,9,FALSE))</f>
        <v/>
      </c>
      <c r="AI296" s="422" t="str">
        <f>IF(AI295="","",VLOOKUP(AI295,'[1]シフト記号表（勤務時間帯）'!$C$6:$K$35,9,FALSE))</f>
        <v/>
      </c>
      <c r="AJ296" s="422" t="str">
        <f>IF(AJ295="","",VLOOKUP(AJ295,'[1]シフト記号表（勤務時間帯）'!$C$6:$K$35,9,FALSE))</f>
        <v/>
      </c>
      <c r="AK296" s="422" t="str">
        <f>IF(AK295="","",VLOOKUP(AK295,'[1]シフト記号表（勤務時間帯）'!$C$6:$K$35,9,FALSE))</f>
        <v/>
      </c>
      <c r="AL296" s="422" t="str">
        <f>IF(AL295="","",VLOOKUP(AL295,'[1]シフト記号表（勤務時間帯）'!$C$6:$K$35,9,FALSE))</f>
        <v/>
      </c>
      <c r="AM296" s="423" t="str">
        <f>IF(AM295="","",VLOOKUP(AM295,'[1]シフト記号表（勤務時間帯）'!$C$6:$K$35,9,FALSE))</f>
        <v/>
      </c>
      <c r="AN296" s="421" t="str">
        <f>IF(AN295="","",VLOOKUP(AN295,'[1]シフト記号表（勤務時間帯）'!$C$6:$K$35,9,FALSE))</f>
        <v/>
      </c>
      <c r="AO296" s="422" t="str">
        <f>IF(AO295="","",VLOOKUP(AO295,'[1]シフト記号表（勤務時間帯）'!$C$6:$K$35,9,FALSE))</f>
        <v/>
      </c>
      <c r="AP296" s="422" t="str">
        <f>IF(AP295="","",VLOOKUP(AP295,'[1]シフト記号表（勤務時間帯）'!$C$6:$K$35,9,FALSE))</f>
        <v/>
      </c>
      <c r="AQ296" s="422" t="str">
        <f>IF(AQ295="","",VLOOKUP(AQ295,'[1]シフト記号表（勤務時間帯）'!$C$6:$K$35,9,FALSE))</f>
        <v/>
      </c>
      <c r="AR296" s="422" t="str">
        <f>IF(AR295="","",VLOOKUP(AR295,'[1]シフト記号表（勤務時間帯）'!$C$6:$K$35,9,FALSE))</f>
        <v/>
      </c>
      <c r="AS296" s="422" t="str">
        <f>IF(AS295="","",VLOOKUP(AS295,'[1]シフト記号表（勤務時間帯）'!$C$6:$K$35,9,FALSE))</f>
        <v/>
      </c>
      <c r="AT296" s="423" t="str">
        <f>IF(AT295="","",VLOOKUP(AT295,'[1]シフト記号表（勤務時間帯）'!$C$6:$K$35,9,FALSE))</f>
        <v/>
      </c>
      <c r="AU296" s="421" t="str">
        <f>IF(AU295="","",VLOOKUP(AU295,'[1]シフト記号表（勤務時間帯）'!$C$6:$K$35,9,FALSE))</f>
        <v/>
      </c>
      <c r="AV296" s="422" t="str">
        <f>IF(AV295="","",VLOOKUP(AV295,'[1]シフト記号表（勤務時間帯）'!$C$6:$K$35,9,FALSE))</f>
        <v/>
      </c>
      <c r="AW296" s="422" t="str">
        <f>IF(AW295="","",VLOOKUP(AW295,'[1]シフト記号表（勤務時間帯）'!$C$6:$K$35,9,FALSE))</f>
        <v/>
      </c>
      <c r="AX296" s="688">
        <f>IF($BB$3="４週",SUM(S296:AT296),IF($BB$3="暦月",SUM(S296:AW296),""))</f>
        <v>0</v>
      </c>
      <c r="AY296" s="689"/>
      <c r="AZ296" s="690">
        <f>IF($BB$3="４週",AX296/4,IF($BB$3="暦月",②勤務形態一覧表!AX296/(②勤務形態一覧表!$BB$8/7),""))</f>
        <v>0</v>
      </c>
      <c r="BA296" s="691"/>
      <c r="BB296" s="759"/>
      <c r="BC296" s="720"/>
      <c r="BD296" s="720"/>
      <c r="BE296" s="720"/>
      <c r="BF296" s="721"/>
    </row>
    <row r="297" spans="2:58" ht="20.25" customHeight="1">
      <c r="B297" s="699"/>
      <c r="C297" s="755"/>
      <c r="D297" s="756"/>
      <c r="E297" s="757"/>
      <c r="F297" s="429">
        <f>C295</f>
        <v>0</v>
      </c>
      <c r="G297" s="711"/>
      <c r="H297" s="715"/>
      <c r="I297" s="713"/>
      <c r="J297" s="713"/>
      <c r="K297" s="714"/>
      <c r="L297" s="722"/>
      <c r="M297" s="723"/>
      <c r="N297" s="723"/>
      <c r="O297" s="724"/>
      <c r="P297" s="692" t="s">
        <v>1283</v>
      </c>
      <c r="Q297" s="693"/>
      <c r="R297" s="694"/>
      <c r="S297" s="425" t="str">
        <f>IF(S295="","",VLOOKUP(S295,'[1]シフト記号表（勤務時間帯）'!$C$6:$U$35,19,FALSE))</f>
        <v/>
      </c>
      <c r="T297" s="426" t="str">
        <f>IF(T295="","",VLOOKUP(T295,'[1]シフト記号表（勤務時間帯）'!$C$6:$U$35,19,FALSE))</f>
        <v/>
      </c>
      <c r="U297" s="426" t="str">
        <f>IF(U295="","",VLOOKUP(U295,'[1]シフト記号表（勤務時間帯）'!$C$6:$U$35,19,FALSE))</f>
        <v/>
      </c>
      <c r="V297" s="426" t="str">
        <f>IF(V295="","",VLOOKUP(V295,'[1]シフト記号表（勤務時間帯）'!$C$6:$U$35,19,FALSE))</f>
        <v/>
      </c>
      <c r="W297" s="426" t="str">
        <f>IF(W295="","",VLOOKUP(W295,'[1]シフト記号表（勤務時間帯）'!$C$6:$U$35,19,FALSE))</f>
        <v/>
      </c>
      <c r="X297" s="426" t="str">
        <f>IF(X295="","",VLOOKUP(X295,'[1]シフト記号表（勤務時間帯）'!$C$6:$U$35,19,FALSE))</f>
        <v/>
      </c>
      <c r="Y297" s="427" t="str">
        <f>IF(Y295="","",VLOOKUP(Y295,'[1]シフト記号表（勤務時間帯）'!$C$6:$U$35,19,FALSE))</f>
        <v/>
      </c>
      <c r="Z297" s="425" t="str">
        <f>IF(Z295="","",VLOOKUP(Z295,'[1]シフト記号表（勤務時間帯）'!$C$6:$U$35,19,FALSE))</f>
        <v/>
      </c>
      <c r="AA297" s="426" t="str">
        <f>IF(AA295="","",VLOOKUP(AA295,'[1]シフト記号表（勤務時間帯）'!$C$6:$U$35,19,FALSE))</f>
        <v/>
      </c>
      <c r="AB297" s="426" t="str">
        <f>IF(AB295="","",VLOOKUP(AB295,'[1]シフト記号表（勤務時間帯）'!$C$6:$U$35,19,FALSE))</f>
        <v/>
      </c>
      <c r="AC297" s="426" t="str">
        <f>IF(AC295="","",VLOOKUP(AC295,'[1]シフト記号表（勤務時間帯）'!$C$6:$U$35,19,FALSE))</f>
        <v/>
      </c>
      <c r="AD297" s="426" t="str">
        <f>IF(AD295="","",VLOOKUP(AD295,'[1]シフト記号表（勤務時間帯）'!$C$6:$U$35,19,FALSE))</f>
        <v/>
      </c>
      <c r="AE297" s="426" t="str">
        <f>IF(AE295="","",VLOOKUP(AE295,'[1]シフト記号表（勤務時間帯）'!$C$6:$U$35,19,FALSE))</f>
        <v/>
      </c>
      <c r="AF297" s="427" t="str">
        <f>IF(AF295="","",VLOOKUP(AF295,'[1]シフト記号表（勤務時間帯）'!$C$6:$U$35,19,FALSE))</f>
        <v/>
      </c>
      <c r="AG297" s="425" t="str">
        <f>IF(AG295="","",VLOOKUP(AG295,'[1]シフト記号表（勤務時間帯）'!$C$6:$U$35,19,FALSE))</f>
        <v/>
      </c>
      <c r="AH297" s="426" t="str">
        <f>IF(AH295="","",VLOOKUP(AH295,'[1]シフト記号表（勤務時間帯）'!$C$6:$U$35,19,FALSE))</f>
        <v/>
      </c>
      <c r="AI297" s="426" t="str">
        <f>IF(AI295="","",VLOOKUP(AI295,'[1]シフト記号表（勤務時間帯）'!$C$6:$U$35,19,FALSE))</f>
        <v/>
      </c>
      <c r="AJ297" s="426" t="str">
        <f>IF(AJ295="","",VLOOKUP(AJ295,'[1]シフト記号表（勤務時間帯）'!$C$6:$U$35,19,FALSE))</f>
        <v/>
      </c>
      <c r="AK297" s="426" t="str">
        <f>IF(AK295="","",VLOOKUP(AK295,'[1]シフト記号表（勤務時間帯）'!$C$6:$U$35,19,FALSE))</f>
        <v/>
      </c>
      <c r="AL297" s="426" t="str">
        <f>IF(AL295="","",VLOOKUP(AL295,'[1]シフト記号表（勤務時間帯）'!$C$6:$U$35,19,FALSE))</f>
        <v/>
      </c>
      <c r="AM297" s="427" t="str">
        <f>IF(AM295="","",VLOOKUP(AM295,'[1]シフト記号表（勤務時間帯）'!$C$6:$U$35,19,FALSE))</f>
        <v/>
      </c>
      <c r="AN297" s="425" t="str">
        <f>IF(AN295="","",VLOOKUP(AN295,'[1]シフト記号表（勤務時間帯）'!$C$6:$U$35,19,FALSE))</f>
        <v/>
      </c>
      <c r="AO297" s="426" t="str">
        <f>IF(AO295="","",VLOOKUP(AO295,'[1]シフト記号表（勤務時間帯）'!$C$6:$U$35,19,FALSE))</f>
        <v/>
      </c>
      <c r="AP297" s="426" t="str">
        <f>IF(AP295="","",VLOOKUP(AP295,'[1]シフト記号表（勤務時間帯）'!$C$6:$U$35,19,FALSE))</f>
        <v/>
      </c>
      <c r="AQ297" s="426" t="str">
        <f>IF(AQ295="","",VLOOKUP(AQ295,'[1]シフト記号表（勤務時間帯）'!$C$6:$U$35,19,FALSE))</f>
        <v/>
      </c>
      <c r="AR297" s="426" t="str">
        <f>IF(AR295="","",VLOOKUP(AR295,'[1]シフト記号表（勤務時間帯）'!$C$6:$U$35,19,FALSE))</f>
        <v/>
      </c>
      <c r="AS297" s="426" t="str">
        <f>IF(AS295="","",VLOOKUP(AS295,'[1]シフト記号表（勤務時間帯）'!$C$6:$U$35,19,FALSE))</f>
        <v/>
      </c>
      <c r="AT297" s="427" t="str">
        <f>IF(AT295="","",VLOOKUP(AT295,'[1]シフト記号表（勤務時間帯）'!$C$6:$U$35,19,FALSE))</f>
        <v/>
      </c>
      <c r="AU297" s="425" t="str">
        <f>IF(AU295="","",VLOOKUP(AU295,'[1]シフト記号表（勤務時間帯）'!$C$6:$U$35,19,FALSE))</f>
        <v/>
      </c>
      <c r="AV297" s="426" t="str">
        <f>IF(AV295="","",VLOOKUP(AV295,'[1]シフト記号表（勤務時間帯）'!$C$6:$U$35,19,FALSE))</f>
        <v/>
      </c>
      <c r="AW297" s="426" t="str">
        <f>IF(AW295="","",VLOOKUP(AW295,'[1]シフト記号表（勤務時間帯）'!$C$6:$U$35,19,FALSE))</f>
        <v/>
      </c>
      <c r="AX297" s="695">
        <f>IF($BB$3="４週",SUM(S297:AT297),IF($BB$3="暦月",SUM(S297:AW297),""))</f>
        <v>0</v>
      </c>
      <c r="AY297" s="696"/>
      <c r="AZ297" s="697">
        <f>IF($BB$3="４週",AX297/4,IF($BB$3="暦月",②勤務形態一覧表!AX297/(②勤務形態一覧表!$BB$8/7),""))</f>
        <v>0</v>
      </c>
      <c r="BA297" s="698"/>
      <c r="BB297" s="760"/>
      <c r="BC297" s="723"/>
      <c r="BD297" s="723"/>
      <c r="BE297" s="723"/>
      <c r="BF297" s="724"/>
    </row>
    <row r="298" spans="2:58" ht="20.25" customHeight="1">
      <c r="B298" s="699">
        <f>B295+1</f>
        <v>93</v>
      </c>
      <c r="C298" s="749"/>
      <c r="D298" s="750"/>
      <c r="E298" s="751"/>
      <c r="F298" s="428"/>
      <c r="G298" s="709"/>
      <c r="H298" s="712"/>
      <c r="I298" s="713"/>
      <c r="J298" s="713"/>
      <c r="K298" s="714"/>
      <c r="L298" s="716"/>
      <c r="M298" s="717"/>
      <c r="N298" s="717"/>
      <c r="O298" s="718"/>
      <c r="P298" s="725" t="s">
        <v>1281</v>
      </c>
      <c r="Q298" s="726"/>
      <c r="R298" s="727"/>
      <c r="S298" s="417"/>
      <c r="T298" s="418"/>
      <c r="U298" s="418"/>
      <c r="V298" s="418"/>
      <c r="W298" s="418"/>
      <c r="X298" s="418"/>
      <c r="Y298" s="419"/>
      <c r="Z298" s="417"/>
      <c r="AA298" s="418"/>
      <c r="AB298" s="418"/>
      <c r="AC298" s="418"/>
      <c r="AD298" s="418"/>
      <c r="AE298" s="418"/>
      <c r="AF298" s="419"/>
      <c r="AG298" s="417"/>
      <c r="AH298" s="418"/>
      <c r="AI298" s="418"/>
      <c r="AJ298" s="418"/>
      <c r="AK298" s="418"/>
      <c r="AL298" s="418"/>
      <c r="AM298" s="419"/>
      <c r="AN298" s="417"/>
      <c r="AO298" s="418"/>
      <c r="AP298" s="418"/>
      <c r="AQ298" s="418"/>
      <c r="AR298" s="418"/>
      <c r="AS298" s="418"/>
      <c r="AT298" s="419"/>
      <c r="AU298" s="417"/>
      <c r="AV298" s="418"/>
      <c r="AW298" s="418"/>
      <c r="AX298" s="672"/>
      <c r="AY298" s="673"/>
      <c r="AZ298" s="674"/>
      <c r="BA298" s="675"/>
      <c r="BB298" s="758"/>
      <c r="BC298" s="717"/>
      <c r="BD298" s="717"/>
      <c r="BE298" s="717"/>
      <c r="BF298" s="718"/>
    </row>
    <row r="299" spans="2:58" ht="20.25" customHeight="1">
      <c r="B299" s="699"/>
      <c r="C299" s="752"/>
      <c r="D299" s="753"/>
      <c r="E299" s="754"/>
      <c r="F299" s="420"/>
      <c r="G299" s="710"/>
      <c r="H299" s="715"/>
      <c r="I299" s="713"/>
      <c r="J299" s="713"/>
      <c r="K299" s="714"/>
      <c r="L299" s="719"/>
      <c r="M299" s="720"/>
      <c r="N299" s="720"/>
      <c r="O299" s="721"/>
      <c r="P299" s="685" t="s">
        <v>1282</v>
      </c>
      <c r="Q299" s="686"/>
      <c r="R299" s="687"/>
      <c r="S299" s="421" t="str">
        <f>IF(S298="","",VLOOKUP(S298,'[1]シフト記号表（勤務時間帯）'!$C$6:$K$35,9,FALSE))</f>
        <v/>
      </c>
      <c r="T299" s="422" t="str">
        <f>IF(T298="","",VLOOKUP(T298,'[1]シフト記号表（勤務時間帯）'!$C$6:$K$35,9,FALSE))</f>
        <v/>
      </c>
      <c r="U299" s="422" t="str">
        <f>IF(U298="","",VLOOKUP(U298,'[1]シフト記号表（勤務時間帯）'!$C$6:$K$35,9,FALSE))</f>
        <v/>
      </c>
      <c r="V299" s="422" t="str">
        <f>IF(V298="","",VLOOKUP(V298,'[1]シフト記号表（勤務時間帯）'!$C$6:$K$35,9,FALSE))</f>
        <v/>
      </c>
      <c r="W299" s="422" t="str">
        <f>IF(W298="","",VLOOKUP(W298,'[1]シフト記号表（勤務時間帯）'!$C$6:$K$35,9,FALSE))</f>
        <v/>
      </c>
      <c r="X299" s="422" t="str">
        <f>IF(X298="","",VLOOKUP(X298,'[1]シフト記号表（勤務時間帯）'!$C$6:$K$35,9,FALSE))</f>
        <v/>
      </c>
      <c r="Y299" s="423" t="str">
        <f>IF(Y298="","",VLOOKUP(Y298,'[1]シフト記号表（勤務時間帯）'!$C$6:$K$35,9,FALSE))</f>
        <v/>
      </c>
      <c r="Z299" s="421" t="str">
        <f>IF(Z298="","",VLOOKUP(Z298,'[1]シフト記号表（勤務時間帯）'!$C$6:$K$35,9,FALSE))</f>
        <v/>
      </c>
      <c r="AA299" s="422" t="str">
        <f>IF(AA298="","",VLOOKUP(AA298,'[1]シフト記号表（勤務時間帯）'!$C$6:$K$35,9,FALSE))</f>
        <v/>
      </c>
      <c r="AB299" s="422" t="str">
        <f>IF(AB298="","",VLOOKUP(AB298,'[1]シフト記号表（勤務時間帯）'!$C$6:$K$35,9,FALSE))</f>
        <v/>
      </c>
      <c r="AC299" s="422" t="str">
        <f>IF(AC298="","",VLOOKUP(AC298,'[1]シフト記号表（勤務時間帯）'!$C$6:$K$35,9,FALSE))</f>
        <v/>
      </c>
      <c r="AD299" s="422" t="str">
        <f>IF(AD298="","",VLOOKUP(AD298,'[1]シフト記号表（勤務時間帯）'!$C$6:$K$35,9,FALSE))</f>
        <v/>
      </c>
      <c r="AE299" s="422" t="str">
        <f>IF(AE298="","",VLOOKUP(AE298,'[1]シフト記号表（勤務時間帯）'!$C$6:$K$35,9,FALSE))</f>
        <v/>
      </c>
      <c r="AF299" s="423" t="str">
        <f>IF(AF298="","",VLOOKUP(AF298,'[1]シフト記号表（勤務時間帯）'!$C$6:$K$35,9,FALSE))</f>
        <v/>
      </c>
      <c r="AG299" s="421" t="str">
        <f>IF(AG298="","",VLOOKUP(AG298,'[1]シフト記号表（勤務時間帯）'!$C$6:$K$35,9,FALSE))</f>
        <v/>
      </c>
      <c r="AH299" s="422" t="str">
        <f>IF(AH298="","",VLOOKUP(AH298,'[1]シフト記号表（勤務時間帯）'!$C$6:$K$35,9,FALSE))</f>
        <v/>
      </c>
      <c r="AI299" s="422" t="str">
        <f>IF(AI298="","",VLOOKUP(AI298,'[1]シフト記号表（勤務時間帯）'!$C$6:$K$35,9,FALSE))</f>
        <v/>
      </c>
      <c r="AJ299" s="422" t="str">
        <f>IF(AJ298="","",VLOOKUP(AJ298,'[1]シフト記号表（勤務時間帯）'!$C$6:$K$35,9,FALSE))</f>
        <v/>
      </c>
      <c r="AK299" s="422" t="str">
        <f>IF(AK298="","",VLOOKUP(AK298,'[1]シフト記号表（勤務時間帯）'!$C$6:$K$35,9,FALSE))</f>
        <v/>
      </c>
      <c r="AL299" s="422" t="str">
        <f>IF(AL298="","",VLOOKUP(AL298,'[1]シフト記号表（勤務時間帯）'!$C$6:$K$35,9,FALSE))</f>
        <v/>
      </c>
      <c r="AM299" s="423" t="str">
        <f>IF(AM298="","",VLOOKUP(AM298,'[1]シフト記号表（勤務時間帯）'!$C$6:$K$35,9,FALSE))</f>
        <v/>
      </c>
      <c r="AN299" s="421" t="str">
        <f>IF(AN298="","",VLOOKUP(AN298,'[1]シフト記号表（勤務時間帯）'!$C$6:$K$35,9,FALSE))</f>
        <v/>
      </c>
      <c r="AO299" s="422" t="str">
        <f>IF(AO298="","",VLOOKUP(AO298,'[1]シフト記号表（勤務時間帯）'!$C$6:$K$35,9,FALSE))</f>
        <v/>
      </c>
      <c r="AP299" s="422" t="str">
        <f>IF(AP298="","",VLOOKUP(AP298,'[1]シフト記号表（勤務時間帯）'!$C$6:$K$35,9,FALSE))</f>
        <v/>
      </c>
      <c r="AQ299" s="422" t="str">
        <f>IF(AQ298="","",VLOOKUP(AQ298,'[1]シフト記号表（勤務時間帯）'!$C$6:$K$35,9,FALSE))</f>
        <v/>
      </c>
      <c r="AR299" s="422" t="str">
        <f>IF(AR298="","",VLOOKUP(AR298,'[1]シフト記号表（勤務時間帯）'!$C$6:$K$35,9,FALSE))</f>
        <v/>
      </c>
      <c r="AS299" s="422" t="str">
        <f>IF(AS298="","",VLOOKUP(AS298,'[1]シフト記号表（勤務時間帯）'!$C$6:$K$35,9,FALSE))</f>
        <v/>
      </c>
      <c r="AT299" s="423" t="str">
        <f>IF(AT298="","",VLOOKUP(AT298,'[1]シフト記号表（勤務時間帯）'!$C$6:$K$35,9,FALSE))</f>
        <v/>
      </c>
      <c r="AU299" s="421" t="str">
        <f>IF(AU298="","",VLOOKUP(AU298,'[1]シフト記号表（勤務時間帯）'!$C$6:$K$35,9,FALSE))</f>
        <v/>
      </c>
      <c r="AV299" s="422" t="str">
        <f>IF(AV298="","",VLOOKUP(AV298,'[1]シフト記号表（勤務時間帯）'!$C$6:$K$35,9,FALSE))</f>
        <v/>
      </c>
      <c r="AW299" s="422" t="str">
        <f>IF(AW298="","",VLOOKUP(AW298,'[1]シフト記号表（勤務時間帯）'!$C$6:$K$35,9,FALSE))</f>
        <v/>
      </c>
      <c r="AX299" s="688">
        <f>IF($BB$3="４週",SUM(S299:AT299),IF($BB$3="暦月",SUM(S299:AW299),""))</f>
        <v>0</v>
      </c>
      <c r="AY299" s="689"/>
      <c r="AZ299" s="690">
        <f>IF($BB$3="４週",AX299/4,IF($BB$3="暦月",②勤務形態一覧表!AX299/(②勤務形態一覧表!$BB$8/7),""))</f>
        <v>0</v>
      </c>
      <c r="BA299" s="691"/>
      <c r="BB299" s="759"/>
      <c r="BC299" s="720"/>
      <c r="BD299" s="720"/>
      <c r="BE299" s="720"/>
      <c r="BF299" s="721"/>
    </row>
    <row r="300" spans="2:58" ht="20.25" customHeight="1">
      <c r="B300" s="699"/>
      <c r="C300" s="755"/>
      <c r="D300" s="756"/>
      <c r="E300" s="757"/>
      <c r="F300" s="429">
        <f>C298</f>
        <v>0</v>
      </c>
      <c r="G300" s="711"/>
      <c r="H300" s="715"/>
      <c r="I300" s="713"/>
      <c r="J300" s="713"/>
      <c r="K300" s="714"/>
      <c r="L300" s="722"/>
      <c r="M300" s="723"/>
      <c r="N300" s="723"/>
      <c r="O300" s="724"/>
      <c r="P300" s="692" t="s">
        <v>1283</v>
      </c>
      <c r="Q300" s="693"/>
      <c r="R300" s="694"/>
      <c r="S300" s="425" t="str">
        <f>IF(S298="","",VLOOKUP(S298,'[1]シフト記号表（勤務時間帯）'!$C$6:$U$35,19,FALSE))</f>
        <v/>
      </c>
      <c r="T300" s="426" t="str">
        <f>IF(T298="","",VLOOKUP(T298,'[1]シフト記号表（勤務時間帯）'!$C$6:$U$35,19,FALSE))</f>
        <v/>
      </c>
      <c r="U300" s="426" t="str">
        <f>IF(U298="","",VLOOKUP(U298,'[1]シフト記号表（勤務時間帯）'!$C$6:$U$35,19,FALSE))</f>
        <v/>
      </c>
      <c r="V300" s="426" t="str">
        <f>IF(V298="","",VLOOKUP(V298,'[1]シフト記号表（勤務時間帯）'!$C$6:$U$35,19,FALSE))</f>
        <v/>
      </c>
      <c r="W300" s="426" t="str">
        <f>IF(W298="","",VLOOKUP(W298,'[1]シフト記号表（勤務時間帯）'!$C$6:$U$35,19,FALSE))</f>
        <v/>
      </c>
      <c r="X300" s="426" t="str">
        <f>IF(X298="","",VLOOKUP(X298,'[1]シフト記号表（勤務時間帯）'!$C$6:$U$35,19,FALSE))</f>
        <v/>
      </c>
      <c r="Y300" s="427" t="str">
        <f>IF(Y298="","",VLOOKUP(Y298,'[1]シフト記号表（勤務時間帯）'!$C$6:$U$35,19,FALSE))</f>
        <v/>
      </c>
      <c r="Z300" s="425" t="str">
        <f>IF(Z298="","",VLOOKUP(Z298,'[1]シフト記号表（勤務時間帯）'!$C$6:$U$35,19,FALSE))</f>
        <v/>
      </c>
      <c r="AA300" s="426" t="str">
        <f>IF(AA298="","",VLOOKUP(AA298,'[1]シフト記号表（勤務時間帯）'!$C$6:$U$35,19,FALSE))</f>
        <v/>
      </c>
      <c r="AB300" s="426" t="str">
        <f>IF(AB298="","",VLOOKUP(AB298,'[1]シフト記号表（勤務時間帯）'!$C$6:$U$35,19,FALSE))</f>
        <v/>
      </c>
      <c r="AC300" s="426" t="str">
        <f>IF(AC298="","",VLOOKUP(AC298,'[1]シフト記号表（勤務時間帯）'!$C$6:$U$35,19,FALSE))</f>
        <v/>
      </c>
      <c r="AD300" s="426" t="str">
        <f>IF(AD298="","",VLOOKUP(AD298,'[1]シフト記号表（勤務時間帯）'!$C$6:$U$35,19,FALSE))</f>
        <v/>
      </c>
      <c r="AE300" s="426" t="str">
        <f>IF(AE298="","",VLOOKUP(AE298,'[1]シフト記号表（勤務時間帯）'!$C$6:$U$35,19,FALSE))</f>
        <v/>
      </c>
      <c r="AF300" s="427" t="str">
        <f>IF(AF298="","",VLOOKUP(AF298,'[1]シフト記号表（勤務時間帯）'!$C$6:$U$35,19,FALSE))</f>
        <v/>
      </c>
      <c r="AG300" s="425" t="str">
        <f>IF(AG298="","",VLOOKUP(AG298,'[1]シフト記号表（勤務時間帯）'!$C$6:$U$35,19,FALSE))</f>
        <v/>
      </c>
      <c r="AH300" s="426" t="str">
        <f>IF(AH298="","",VLOOKUP(AH298,'[1]シフト記号表（勤務時間帯）'!$C$6:$U$35,19,FALSE))</f>
        <v/>
      </c>
      <c r="AI300" s="426" t="str">
        <f>IF(AI298="","",VLOOKUP(AI298,'[1]シフト記号表（勤務時間帯）'!$C$6:$U$35,19,FALSE))</f>
        <v/>
      </c>
      <c r="AJ300" s="426" t="str">
        <f>IF(AJ298="","",VLOOKUP(AJ298,'[1]シフト記号表（勤務時間帯）'!$C$6:$U$35,19,FALSE))</f>
        <v/>
      </c>
      <c r="AK300" s="426" t="str">
        <f>IF(AK298="","",VLOOKUP(AK298,'[1]シフト記号表（勤務時間帯）'!$C$6:$U$35,19,FALSE))</f>
        <v/>
      </c>
      <c r="AL300" s="426" t="str">
        <f>IF(AL298="","",VLOOKUP(AL298,'[1]シフト記号表（勤務時間帯）'!$C$6:$U$35,19,FALSE))</f>
        <v/>
      </c>
      <c r="AM300" s="427" t="str">
        <f>IF(AM298="","",VLOOKUP(AM298,'[1]シフト記号表（勤務時間帯）'!$C$6:$U$35,19,FALSE))</f>
        <v/>
      </c>
      <c r="AN300" s="425" t="str">
        <f>IF(AN298="","",VLOOKUP(AN298,'[1]シフト記号表（勤務時間帯）'!$C$6:$U$35,19,FALSE))</f>
        <v/>
      </c>
      <c r="AO300" s="426" t="str">
        <f>IF(AO298="","",VLOOKUP(AO298,'[1]シフト記号表（勤務時間帯）'!$C$6:$U$35,19,FALSE))</f>
        <v/>
      </c>
      <c r="AP300" s="426" t="str">
        <f>IF(AP298="","",VLOOKUP(AP298,'[1]シフト記号表（勤務時間帯）'!$C$6:$U$35,19,FALSE))</f>
        <v/>
      </c>
      <c r="AQ300" s="426" t="str">
        <f>IF(AQ298="","",VLOOKUP(AQ298,'[1]シフト記号表（勤務時間帯）'!$C$6:$U$35,19,FALSE))</f>
        <v/>
      </c>
      <c r="AR300" s="426" t="str">
        <f>IF(AR298="","",VLOOKUP(AR298,'[1]シフト記号表（勤務時間帯）'!$C$6:$U$35,19,FALSE))</f>
        <v/>
      </c>
      <c r="AS300" s="426" t="str">
        <f>IF(AS298="","",VLOOKUP(AS298,'[1]シフト記号表（勤務時間帯）'!$C$6:$U$35,19,FALSE))</f>
        <v/>
      </c>
      <c r="AT300" s="427" t="str">
        <f>IF(AT298="","",VLOOKUP(AT298,'[1]シフト記号表（勤務時間帯）'!$C$6:$U$35,19,FALSE))</f>
        <v/>
      </c>
      <c r="AU300" s="425" t="str">
        <f>IF(AU298="","",VLOOKUP(AU298,'[1]シフト記号表（勤務時間帯）'!$C$6:$U$35,19,FALSE))</f>
        <v/>
      </c>
      <c r="AV300" s="426" t="str">
        <f>IF(AV298="","",VLOOKUP(AV298,'[1]シフト記号表（勤務時間帯）'!$C$6:$U$35,19,FALSE))</f>
        <v/>
      </c>
      <c r="AW300" s="426" t="str">
        <f>IF(AW298="","",VLOOKUP(AW298,'[1]シフト記号表（勤務時間帯）'!$C$6:$U$35,19,FALSE))</f>
        <v/>
      </c>
      <c r="AX300" s="695">
        <f>IF($BB$3="４週",SUM(S300:AT300),IF($BB$3="暦月",SUM(S300:AW300),""))</f>
        <v>0</v>
      </c>
      <c r="AY300" s="696"/>
      <c r="AZ300" s="697">
        <f>IF($BB$3="４週",AX300/4,IF($BB$3="暦月",②勤務形態一覧表!AX300/(②勤務形態一覧表!$BB$8/7),""))</f>
        <v>0</v>
      </c>
      <c r="BA300" s="698"/>
      <c r="BB300" s="760"/>
      <c r="BC300" s="723"/>
      <c r="BD300" s="723"/>
      <c r="BE300" s="723"/>
      <c r="BF300" s="724"/>
    </row>
    <row r="301" spans="2:58" ht="20.25" customHeight="1">
      <c r="B301" s="699">
        <f>B298+1</f>
        <v>94</v>
      </c>
      <c r="C301" s="749"/>
      <c r="D301" s="750"/>
      <c r="E301" s="751"/>
      <c r="F301" s="428"/>
      <c r="G301" s="709"/>
      <c r="H301" s="712"/>
      <c r="I301" s="713"/>
      <c r="J301" s="713"/>
      <c r="K301" s="714"/>
      <c r="L301" s="716"/>
      <c r="M301" s="717"/>
      <c r="N301" s="717"/>
      <c r="O301" s="718"/>
      <c r="P301" s="725" t="s">
        <v>1281</v>
      </c>
      <c r="Q301" s="726"/>
      <c r="R301" s="727"/>
      <c r="S301" s="417"/>
      <c r="T301" s="418"/>
      <c r="U301" s="418"/>
      <c r="V301" s="418"/>
      <c r="W301" s="418"/>
      <c r="X301" s="418"/>
      <c r="Y301" s="419"/>
      <c r="Z301" s="417"/>
      <c r="AA301" s="418"/>
      <c r="AB301" s="418"/>
      <c r="AC301" s="418"/>
      <c r="AD301" s="418"/>
      <c r="AE301" s="418"/>
      <c r="AF301" s="419"/>
      <c r="AG301" s="417"/>
      <c r="AH301" s="418"/>
      <c r="AI301" s="418"/>
      <c r="AJ301" s="418"/>
      <c r="AK301" s="418"/>
      <c r="AL301" s="418"/>
      <c r="AM301" s="419"/>
      <c r="AN301" s="417"/>
      <c r="AO301" s="418"/>
      <c r="AP301" s="418"/>
      <c r="AQ301" s="418"/>
      <c r="AR301" s="418"/>
      <c r="AS301" s="418"/>
      <c r="AT301" s="419"/>
      <c r="AU301" s="417"/>
      <c r="AV301" s="418"/>
      <c r="AW301" s="418"/>
      <c r="AX301" s="672"/>
      <c r="AY301" s="673"/>
      <c r="AZ301" s="674"/>
      <c r="BA301" s="675"/>
      <c r="BB301" s="758"/>
      <c r="BC301" s="717"/>
      <c r="BD301" s="717"/>
      <c r="BE301" s="717"/>
      <c r="BF301" s="718"/>
    </row>
    <row r="302" spans="2:58" ht="20.25" customHeight="1">
      <c r="B302" s="699"/>
      <c r="C302" s="752"/>
      <c r="D302" s="753"/>
      <c r="E302" s="754"/>
      <c r="F302" s="420"/>
      <c r="G302" s="710"/>
      <c r="H302" s="715"/>
      <c r="I302" s="713"/>
      <c r="J302" s="713"/>
      <c r="K302" s="714"/>
      <c r="L302" s="719"/>
      <c r="M302" s="720"/>
      <c r="N302" s="720"/>
      <c r="O302" s="721"/>
      <c r="P302" s="685" t="s">
        <v>1282</v>
      </c>
      <c r="Q302" s="686"/>
      <c r="R302" s="687"/>
      <c r="S302" s="421" t="str">
        <f>IF(S301="","",VLOOKUP(S301,'[1]シフト記号表（勤務時間帯）'!$C$6:$K$35,9,FALSE))</f>
        <v/>
      </c>
      <c r="T302" s="422" t="str">
        <f>IF(T301="","",VLOOKUP(T301,'[1]シフト記号表（勤務時間帯）'!$C$6:$K$35,9,FALSE))</f>
        <v/>
      </c>
      <c r="U302" s="422" t="str">
        <f>IF(U301="","",VLOOKUP(U301,'[1]シフト記号表（勤務時間帯）'!$C$6:$K$35,9,FALSE))</f>
        <v/>
      </c>
      <c r="V302" s="422" t="str">
        <f>IF(V301="","",VLOOKUP(V301,'[1]シフト記号表（勤務時間帯）'!$C$6:$K$35,9,FALSE))</f>
        <v/>
      </c>
      <c r="W302" s="422" t="str">
        <f>IF(W301="","",VLOOKUP(W301,'[1]シフト記号表（勤務時間帯）'!$C$6:$K$35,9,FALSE))</f>
        <v/>
      </c>
      <c r="X302" s="422" t="str">
        <f>IF(X301="","",VLOOKUP(X301,'[1]シフト記号表（勤務時間帯）'!$C$6:$K$35,9,FALSE))</f>
        <v/>
      </c>
      <c r="Y302" s="423" t="str">
        <f>IF(Y301="","",VLOOKUP(Y301,'[1]シフト記号表（勤務時間帯）'!$C$6:$K$35,9,FALSE))</f>
        <v/>
      </c>
      <c r="Z302" s="421" t="str">
        <f>IF(Z301="","",VLOOKUP(Z301,'[1]シフト記号表（勤務時間帯）'!$C$6:$K$35,9,FALSE))</f>
        <v/>
      </c>
      <c r="AA302" s="422" t="str">
        <f>IF(AA301="","",VLOOKUP(AA301,'[1]シフト記号表（勤務時間帯）'!$C$6:$K$35,9,FALSE))</f>
        <v/>
      </c>
      <c r="AB302" s="422" t="str">
        <f>IF(AB301="","",VLOOKUP(AB301,'[1]シフト記号表（勤務時間帯）'!$C$6:$K$35,9,FALSE))</f>
        <v/>
      </c>
      <c r="AC302" s="422" t="str">
        <f>IF(AC301="","",VLOOKUP(AC301,'[1]シフト記号表（勤務時間帯）'!$C$6:$K$35,9,FALSE))</f>
        <v/>
      </c>
      <c r="AD302" s="422" t="str">
        <f>IF(AD301="","",VLOOKUP(AD301,'[1]シフト記号表（勤務時間帯）'!$C$6:$K$35,9,FALSE))</f>
        <v/>
      </c>
      <c r="AE302" s="422" t="str">
        <f>IF(AE301="","",VLOOKUP(AE301,'[1]シフト記号表（勤務時間帯）'!$C$6:$K$35,9,FALSE))</f>
        <v/>
      </c>
      <c r="AF302" s="423" t="str">
        <f>IF(AF301="","",VLOOKUP(AF301,'[1]シフト記号表（勤務時間帯）'!$C$6:$K$35,9,FALSE))</f>
        <v/>
      </c>
      <c r="AG302" s="421" t="str">
        <f>IF(AG301="","",VLOOKUP(AG301,'[1]シフト記号表（勤務時間帯）'!$C$6:$K$35,9,FALSE))</f>
        <v/>
      </c>
      <c r="AH302" s="422" t="str">
        <f>IF(AH301="","",VLOOKUP(AH301,'[1]シフト記号表（勤務時間帯）'!$C$6:$K$35,9,FALSE))</f>
        <v/>
      </c>
      <c r="AI302" s="422" t="str">
        <f>IF(AI301="","",VLOOKUP(AI301,'[1]シフト記号表（勤務時間帯）'!$C$6:$K$35,9,FALSE))</f>
        <v/>
      </c>
      <c r="AJ302" s="422" t="str">
        <f>IF(AJ301="","",VLOOKUP(AJ301,'[1]シフト記号表（勤務時間帯）'!$C$6:$K$35,9,FALSE))</f>
        <v/>
      </c>
      <c r="AK302" s="422" t="str">
        <f>IF(AK301="","",VLOOKUP(AK301,'[1]シフト記号表（勤務時間帯）'!$C$6:$K$35,9,FALSE))</f>
        <v/>
      </c>
      <c r="AL302" s="422" t="str">
        <f>IF(AL301="","",VLOOKUP(AL301,'[1]シフト記号表（勤務時間帯）'!$C$6:$K$35,9,FALSE))</f>
        <v/>
      </c>
      <c r="AM302" s="423" t="str">
        <f>IF(AM301="","",VLOOKUP(AM301,'[1]シフト記号表（勤務時間帯）'!$C$6:$K$35,9,FALSE))</f>
        <v/>
      </c>
      <c r="AN302" s="421" t="str">
        <f>IF(AN301="","",VLOOKUP(AN301,'[1]シフト記号表（勤務時間帯）'!$C$6:$K$35,9,FALSE))</f>
        <v/>
      </c>
      <c r="AO302" s="422" t="str">
        <f>IF(AO301="","",VLOOKUP(AO301,'[1]シフト記号表（勤務時間帯）'!$C$6:$K$35,9,FALSE))</f>
        <v/>
      </c>
      <c r="AP302" s="422" t="str">
        <f>IF(AP301="","",VLOOKUP(AP301,'[1]シフト記号表（勤務時間帯）'!$C$6:$K$35,9,FALSE))</f>
        <v/>
      </c>
      <c r="AQ302" s="422" t="str">
        <f>IF(AQ301="","",VLOOKUP(AQ301,'[1]シフト記号表（勤務時間帯）'!$C$6:$K$35,9,FALSE))</f>
        <v/>
      </c>
      <c r="AR302" s="422" t="str">
        <f>IF(AR301="","",VLOOKUP(AR301,'[1]シフト記号表（勤務時間帯）'!$C$6:$K$35,9,FALSE))</f>
        <v/>
      </c>
      <c r="AS302" s="422" t="str">
        <f>IF(AS301="","",VLOOKUP(AS301,'[1]シフト記号表（勤務時間帯）'!$C$6:$K$35,9,FALSE))</f>
        <v/>
      </c>
      <c r="AT302" s="423" t="str">
        <f>IF(AT301="","",VLOOKUP(AT301,'[1]シフト記号表（勤務時間帯）'!$C$6:$K$35,9,FALSE))</f>
        <v/>
      </c>
      <c r="AU302" s="421" t="str">
        <f>IF(AU301="","",VLOOKUP(AU301,'[1]シフト記号表（勤務時間帯）'!$C$6:$K$35,9,FALSE))</f>
        <v/>
      </c>
      <c r="AV302" s="422" t="str">
        <f>IF(AV301="","",VLOOKUP(AV301,'[1]シフト記号表（勤務時間帯）'!$C$6:$K$35,9,FALSE))</f>
        <v/>
      </c>
      <c r="AW302" s="422" t="str">
        <f>IF(AW301="","",VLOOKUP(AW301,'[1]シフト記号表（勤務時間帯）'!$C$6:$K$35,9,FALSE))</f>
        <v/>
      </c>
      <c r="AX302" s="688">
        <f>IF($BB$3="４週",SUM(S302:AT302),IF($BB$3="暦月",SUM(S302:AW302),""))</f>
        <v>0</v>
      </c>
      <c r="AY302" s="689"/>
      <c r="AZ302" s="690">
        <f>IF($BB$3="４週",AX302/4,IF($BB$3="暦月",②勤務形態一覧表!AX302/(②勤務形態一覧表!$BB$8/7),""))</f>
        <v>0</v>
      </c>
      <c r="BA302" s="691"/>
      <c r="BB302" s="759"/>
      <c r="BC302" s="720"/>
      <c r="BD302" s="720"/>
      <c r="BE302" s="720"/>
      <c r="BF302" s="721"/>
    </row>
    <row r="303" spans="2:58" ht="20.25" customHeight="1">
      <c r="B303" s="699"/>
      <c r="C303" s="755"/>
      <c r="D303" s="756"/>
      <c r="E303" s="757"/>
      <c r="F303" s="429">
        <f>C301</f>
        <v>0</v>
      </c>
      <c r="G303" s="711"/>
      <c r="H303" s="715"/>
      <c r="I303" s="713"/>
      <c r="J303" s="713"/>
      <c r="K303" s="714"/>
      <c r="L303" s="722"/>
      <c r="M303" s="723"/>
      <c r="N303" s="723"/>
      <c r="O303" s="724"/>
      <c r="P303" s="692" t="s">
        <v>1283</v>
      </c>
      <c r="Q303" s="693"/>
      <c r="R303" s="694"/>
      <c r="S303" s="425" t="str">
        <f>IF(S301="","",VLOOKUP(S301,'[1]シフト記号表（勤務時間帯）'!$C$6:$U$35,19,FALSE))</f>
        <v/>
      </c>
      <c r="T303" s="426" t="str">
        <f>IF(T301="","",VLOOKUP(T301,'[1]シフト記号表（勤務時間帯）'!$C$6:$U$35,19,FALSE))</f>
        <v/>
      </c>
      <c r="U303" s="426" t="str">
        <f>IF(U301="","",VLOOKUP(U301,'[1]シフト記号表（勤務時間帯）'!$C$6:$U$35,19,FALSE))</f>
        <v/>
      </c>
      <c r="V303" s="426" t="str">
        <f>IF(V301="","",VLOOKUP(V301,'[1]シフト記号表（勤務時間帯）'!$C$6:$U$35,19,FALSE))</f>
        <v/>
      </c>
      <c r="W303" s="426" t="str">
        <f>IF(W301="","",VLOOKUP(W301,'[1]シフト記号表（勤務時間帯）'!$C$6:$U$35,19,FALSE))</f>
        <v/>
      </c>
      <c r="X303" s="426" t="str">
        <f>IF(X301="","",VLOOKUP(X301,'[1]シフト記号表（勤務時間帯）'!$C$6:$U$35,19,FALSE))</f>
        <v/>
      </c>
      <c r="Y303" s="427" t="str">
        <f>IF(Y301="","",VLOOKUP(Y301,'[1]シフト記号表（勤務時間帯）'!$C$6:$U$35,19,FALSE))</f>
        <v/>
      </c>
      <c r="Z303" s="425" t="str">
        <f>IF(Z301="","",VLOOKUP(Z301,'[1]シフト記号表（勤務時間帯）'!$C$6:$U$35,19,FALSE))</f>
        <v/>
      </c>
      <c r="AA303" s="426" t="str">
        <f>IF(AA301="","",VLOOKUP(AA301,'[1]シフト記号表（勤務時間帯）'!$C$6:$U$35,19,FALSE))</f>
        <v/>
      </c>
      <c r="AB303" s="426" t="str">
        <f>IF(AB301="","",VLOOKUP(AB301,'[1]シフト記号表（勤務時間帯）'!$C$6:$U$35,19,FALSE))</f>
        <v/>
      </c>
      <c r="AC303" s="426" t="str">
        <f>IF(AC301="","",VLOOKUP(AC301,'[1]シフト記号表（勤務時間帯）'!$C$6:$U$35,19,FALSE))</f>
        <v/>
      </c>
      <c r="AD303" s="426" t="str">
        <f>IF(AD301="","",VLOOKUP(AD301,'[1]シフト記号表（勤務時間帯）'!$C$6:$U$35,19,FALSE))</f>
        <v/>
      </c>
      <c r="AE303" s="426" t="str">
        <f>IF(AE301="","",VLOOKUP(AE301,'[1]シフト記号表（勤務時間帯）'!$C$6:$U$35,19,FALSE))</f>
        <v/>
      </c>
      <c r="AF303" s="427" t="str">
        <f>IF(AF301="","",VLOOKUP(AF301,'[1]シフト記号表（勤務時間帯）'!$C$6:$U$35,19,FALSE))</f>
        <v/>
      </c>
      <c r="AG303" s="425" t="str">
        <f>IF(AG301="","",VLOOKUP(AG301,'[1]シフト記号表（勤務時間帯）'!$C$6:$U$35,19,FALSE))</f>
        <v/>
      </c>
      <c r="AH303" s="426" t="str">
        <f>IF(AH301="","",VLOOKUP(AH301,'[1]シフト記号表（勤務時間帯）'!$C$6:$U$35,19,FALSE))</f>
        <v/>
      </c>
      <c r="AI303" s="426" t="str">
        <f>IF(AI301="","",VLOOKUP(AI301,'[1]シフト記号表（勤務時間帯）'!$C$6:$U$35,19,FALSE))</f>
        <v/>
      </c>
      <c r="AJ303" s="426" t="str">
        <f>IF(AJ301="","",VLOOKUP(AJ301,'[1]シフト記号表（勤務時間帯）'!$C$6:$U$35,19,FALSE))</f>
        <v/>
      </c>
      <c r="AK303" s="426" t="str">
        <f>IF(AK301="","",VLOOKUP(AK301,'[1]シフト記号表（勤務時間帯）'!$C$6:$U$35,19,FALSE))</f>
        <v/>
      </c>
      <c r="AL303" s="426" t="str">
        <f>IF(AL301="","",VLOOKUP(AL301,'[1]シフト記号表（勤務時間帯）'!$C$6:$U$35,19,FALSE))</f>
        <v/>
      </c>
      <c r="AM303" s="427" t="str">
        <f>IF(AM301="","",VLOOKUP(AM301,'[1]シフト記号表（勤務時間帯）'!$C$6:$U$35,19,FALSE))</f>
        <v/>
      </c>
      <c r="AN303" s="425" t="str">
        <f>IF(AN301="","",VLOOKUP(AN301,'[1]シフト記号表（勤務時間帯）'!$C$6:$U$35,19,FALSE))</f>
        <v/>
      </c>
      <c r="AO303" s="426" t="str">
        <f>IF(AO301="","",VLOOKUP(AO301,'[1]シフト記号表（勤務時間帯）'!$C$6:$U$35,19,FALSE))</f>
        <v/>
      </c>
      <c r="AP303" s="426" t="str">
        <f>IF(AP301="","",VLOOKUP(AP301,'[1]シフト記号表（勤務時間帯）'!$C$6:$U$35,19,FALSE))</f>
        <v/>
      </c>
      <c r="AQ303" s="426" t="str">
        <f>IF(AQ301="","",VLOOKUP(AQ301,'[1]シフト記号表（勤務時間帯）'!$C$6:$U$35,19,FALSE))</f>
        <v/>
      </c>
      <c r="AR303" s="426" t="str">
        <f>IF(AR301="","",VLOOKUP(AR301,'[1]シフト記号表（勤務時間帯）'!$C$6:$U$35,19,FALSE))</f>
        <v/>
      </c>
      <c r="AS303" s="426" t="str">
        <f>IF(AS301="","",VLOOKUP(AS301,'[1]シフト記号表（勤務時間帯）'!$C$6:$U$35,19,FALSE))</f>
        <v/>
      </c>
      <c r="AT303" s="427" t="str">
        <f>IF(AT301="","",VLOOKUP(AT301,'[1]シフト記号表（勤務時間帯）'!$C$6:$U$35,19,FALSE))</f>
        <v/>
      </c>
      <c r="AU303" s="425" t="str">
        <f>IF(AU301="","",VLOOKUP(AU301,'[1]シフト記号表（勤務時間帯）'!$C$6:$U$35,19,FALSE))</f>
        <v/>
      </c>
      <c r="AV303" s="426" t="str">
        <f>IF(AV301="","",VLOOKUP(AV301,'[1]シフト記号表（勤務時間帯）'!$C$6:$U$35,19,FALSE))</f>
        <v/>
      </c>
      <c r="AW303" s="426" t="str">
        <f>IF(AW301="","",VLOOKUP(AW301,'[1]シフト記号表（勤務時間帯）'!$C$6:$U$35,19,FALSE))</f>
        <v/>
      </c>
      <c r="AX303" s="695">
        <f>IF($BB$3="４週",SUM(S303:AT303),IF($BB$3="暦月",SUM(S303:AW303),""))</f>
        <v>0</v>
      </c>
      <c r="AY303" s="696"/>
      <c r="AZ303" s="697">
        <f>IF($BB$3="４週",AX303/4,IF($BB$3="暦月",②勤務形態一覧表!AX303/(②勤務形態一覧表!$BB$8/7),""))</f>
        <v>0</v>
      </c>
      <c r="BA303" s="698"/>
      <c r="BB303" s="760"/>
      <c r="BC303" s="723"/>
      <c r="BD303" s="723"/>
      <c r="BE303" s="723"/>
      <c r="BF303" s="724"/>
    </row>
    <row r="304" spans="2:58" ht="20.25" customHeight="1">
      <c r="B304" s="699">
        <f>B301+1</f>
        <v>95</v>
      </c>
      <c r="C304" s="749"/>
      <c r="D304" s="750"/>
      <c r="E304" s="751"/>
      <c r="F304" s="428"/>
      <c r="G304" s="709"/>
      <c r="H304" s="712"/>
      <c r="I304" s="713"/>
      <c r="J304" s="713"/>
      <c r="K304" s="714"/>
      <c r="L304" s="716"/>
      <c r="M304" s="717"/>
      <c r="N304" s="717"/>
      <c r="O304" s="718"/>
      <c r="P304" s="725" t="s">
        <v>1281</v>
      </c>
      <c r="Q304" s="726"/>
      <c r="R304" s="727"/>
      <c r="S304" s="417"/>
      <c r="T304" s="418"/>
      <c r="U304" s="418"/>
      <c r="V304" s="418"/>
      <c r="W304" s="418"/>
      <c r="X304" s="418"/>
      <c r="Y304" s="419"/>
      <c r="Z304" s="417"/>
      <c r="AA304" s="418"/>
      <c r="AB304" s="418"/>
      <c r="AC304" s="418"/>
      <c r="AD304" s="418"/>
      <c r="AE304" s="418"/>
      <c r="AF304" s="419"/>
      <c r="AG304" s="417"/>
      <c r="AH304" s="418"/>
      <c r="AI304" s="418"/>
      <c r="AJ304" s="418"/>
      <c r="AK304" s="418"/>
      <c r="AL304" s="418"/>
      <c r="AM304" s="419"/>
      <c r="AN304" s="417"/>
      <c r="AO304" s="418"/>
      <c r="AP304" s="418"/>
      <c r="AQ304" s="418"/>
      <c r="AR304" s="418"/>
      <c r="AS304" s="418"/>
      <c r="AT304" s="419"/>
      <c r="AU304" s="417"/>
      <c r="AV304" s="418"/>
      <c r="AW304" s="418"/>
      <c r="AX304" s="672"/>
      <c r="AY304" s="673"/>
      <c r="AZ304" s="674"/>
      <c r="BA304" s="675"/>
      <c r="BB304" s="758"/>
      <c r="BC304" s="717"/>
      <c r="BD304" s="717"/>
      <c r="BE304" s="717"/>
      <c r="BF304" s="718"/>
    </row>
    <row r="305" spans="2:58" ht="20.25" customHeight="1">
      <c r="B305" s="699"/>
      <c r="C305" s="752"/>
      <c r="D305" s="753"/>
      <c r="E305" s="754"/>
      <c r="F305" s="420"/>
      <c r="G305" s="710"/>
      <c r="H305" s="715"/>
      <c r="I305" s="713"/>
      <c r="J305" s="713"/>
      <c r="K305" s="714"/>
      <c r="L305" s="719"/>
      <c r="M305" s="720"/>
      <c r="N305" s="720"/>
      <c r="O305" s="721"/>
      <c r="P305" s="685" t="s">
        <v>1282</v>
      </c>
      <c r="Q305" s="686"/>
      <c r="R305" s="687"/>
      <c r="S305" s="421" t="str">
        <f>IF(S304="","",VLOOKUP(S304,'[1]シフト記号表（勤務時間帯）'!$C$6:$K$35,9,FALSE))</f>
        <v/>
      </c>
      <c r="T305" s="422" t="str">
        <f>IF(T304="","",VLOOKUP(T304,'[1]シフト記号表（勤務時間帯）'!$C$6:$K$35,9,FALSE))</f>
        <v/>
      </c>
      <c r="U305" s="422" t="str">
        <f>IF(U304="","",VLOOKUP(U304,'[1]シフト記号表（勤務時間帯）'!$C$6:$K$35,9,FALSE))</f>
        <v/>
      </c>
      <c r="V305" s="422" t="str">
        <f>IF(V304="","",VLOOKUP(V304,'[1]シフト記号表（勤務時間帯）'!$C$6:$K$35,9,FALSE))</f>
        <v/>
      </c>
      <c r="W305" s="422" t="str">
        <f>IF(W304="","",VLOOKUP(W304,'[1]シフト記号表（勤務時間帯）'!$C$6:$K$35,9,FALSE))</f>
        <v/>
      </c>
      <c r="X305" s="422" t="str">
        <f>IF(X304="","",VLOOKUP(X304,'[1]シフト記号表（勤務時間帯）'!$C$6:$K$35,9,FALSE))</f>
        <v/>
      </c>
      <c r="Y305" s="423" t="str">
        <f>IF(Y304="","",VLOOKUP(Y304,'[1]シフト記号表（勤務時間帯）'!$C$6:$K$35,9,FALSE))</f>
        <v/>
      </c>
      <c r="Z305" s="421" t="str">
        <f>IF(Z304="","",VLOOKUP(Z304,'[1]シフト記号表（勤務時間帯）'!$C$6:$K$35,9,FALSE))</f>
        <v/>
      </c>
      <c r="AA305" s="422" t="str">
        <f>IF(AA304="","",VLOOKUP(AA304,'[1]シフト記号表（勤務時間帯）'!$C$6:$K$35,9,FALSE))</f>
        <v/>
      </c>
      <c r="AB305" s="422" t="str">
        <f>IF(AB304="","",VLOOKUP(AB304,'[1]シフト記号表（勤務時間帯）'!$C$6:$K$35,9,FALSE))</f>
        <v/>
      </c>
      <c r="AC305" s="422" t="str">
        <f>IF(AC304="","",VLOOKUP(AC304,'[1]シフト記号表（勤務時間帯）'!$C$6:$K$35,9,FALSE))</f>
        <v/>
      </c>
      <c r="AD305" s="422" t="str">
        <f>IF(AD304="","",VLOOKUP(AD304,'[1]シフト記号表（勤務時間帯）'!$C$6:$K$35,9,FALSE))</f>
        <v/>
      </c>
      <c r="AE305" s="422" t="str">
        <f>IF(AE304="","",VLOOKUP(AE304,'[1]シフト記号表（勤務時間帯）'!$C$6:$K$35,9,FALSE))</f>
        <v/>
      </c>
      <c r="AF305" s="423" t="str">
        <f>IF(AF304="","",VLOOKUP(AF304,'[1]シフト記号表（勤務時間帯）'!$C$6:$K$35,9,FALSE))</f>
        <v/>
      </c>
      <c r="AG305" s="421" t="str">
        <f>IF(AG304="","",VLOOKUP(AG304,'[1]シフト記号表（勤務時間帯）'!$C$6:$K$35,9,FALSE))</f>
        <v/>
      </c>
      <c r="AH305" s="422" t="str">
        <f>IF(AH304="","",VLOOKUP(AH304,'[1]シフト記号表（勤務時間帯）'!$C$6:$K$35,9,FALSE))</f>
        <v/>
      </c>
      <c r="AI305" s="422" t="str">
        <f>IF(AI304="","",VLOOKUP(AI304,'[1]シフト記号表（勤務時間帯）'!$C$6:$K$35,9,FALSE))</f>
        <v/>
      </c>
      <c r="AJ305" s="422" t="str">
        <f>IF(AJ304="","",VLOOKUP(AJ304,'[1]シフト記号表（勤務時間帯）'!$C$6:$K$35,9,FALSE))</f>
        <v/>
      </c>
      <c r="AK305" s="422" t="str">
        <f>IF(AK304="","",VLOOKUP(AK304,'[1]シフト記号表（勤務時間帯）'!$C$6:$K$35,9,FALSE))</f>
        <v/>
      </c>
      <c r="AL305" s="422" t="str">
        <f>IF(AL304="","",VLOOKUP(AL304,'[1]シフト記号表（勤務時間帯）'!$C$6:$K$35,9,FALSE))</f>
        <v/>
      </c>
      <c r="AM305" s="423" t="str">
        <f>IF(AM304="","",VLOOKUP(AM304,'[1]シフト記号表（勤務時間帯）'!$C$6:$K$35,9,FALSE))</f>
        <v/>
      </c>
      <c r="AN305" s="421" t="str">
        <f>IF(AN304="","",VLOOKUP(AN304,'[1]シフト記号表（勤務時間帯）'!$C$6:$K$35,9,FALSE))</f>
        <v/>
      </c>
      <c r="AO305" s="422" t="str">
        <f>IF(AO304="","",VLOOKUP(AO304,'[1]シフト記号表（勤務時間帯）'!$C$6:$K$35,9,FALSE))</f>
        <v/>
      </c>
      <c r="AP305" s="422" t="str">
        <f>IF(AP304="","",VLOOKUP(AP304,'[1]シフト記号表（勤務時間帯）'!$C$6:$K$35,9,FALSE))</f>
        <v/>
      </c>
      <c r="AQ305" s="422" t="str">
        <f>IF(AQ304="","",VLOOKUP(AQ304,'[1]シフト記号表（勤務時間帯）'!$C$6:$K$35,9,FALSE))</f>
        <v/>
      </c>
      <c r="AR305" s="422" t="str">
        <f>IF(AR304="","",VLOOKUP(AR304,'[1]シフト記号表（勤務時間帯）'!$C$6:$K$35,9,FALSE))</f>
        <v/>
      </c>
      <c r="AS305" s="422" t="str">
        <f>IF(AS304="","",VLOOKUP(AS304,'[1]シフト記号表（勤務時間帯）'!$C$6:$K$35,9,FALSE))</f>
        <v/>
      </c>
      <c r="AT305" s="423" t="str">
        <f>IF(AT304="","",VLOOKUP(AT304,'[1]シフト記号表（勤務時間帯）'!$C$6:$K$35,9,FALSE))</f>
        <v/>
      </c>
      <c r="AU305" s="421" t="str">
        <f>IF(AU304="","",VLOOKUP(AU304,'[1]シフト記号表（勤務時間帯）'!$C$6:$K$35,9,FALSE))</f>
        <v/>
      </c>
      <c r="AV305" s="422" t="str">
        <f>IF(AV304="","",VLOOKUP(AV304,'[1]シフト記号表（勤務時間帯）'!$C$6:$K$35,9,FALSE))</f>
        <v/>
      </c>
      <c r="AW305" s="422" t="str">
        <f>IF(AW304="","",VLOOKUP(AW304,'[1]シフト記号表（勤務時間帯）'!$C$6:$K$35,9,FALSE))</f>
        <v/>
      </c>
      <c r="AX305" s="688">
        <f>IF($BB$3="４週",SUM(S305:AT305),IF($BB$3="暦月",SUM(S305:AW305),""))</f>
        <v>0</v>
      </c>
      <c r="AY305" s="689"/>
      <c r="AZ305" s="690">
        <f>IF($BB$3="４週",AX305/4,IF($BB$3="暦月",②勤務形態一覧表!AX305/(②勤務形態一覧表!$BB$8/7),""))</f>
        <v>0</v>
      </c>
      <c r="BA305" s="691"/>
      <c r="BB305" s="759"/>
      <c r="BC305" s="720"/>
      <c r="BD305" s="720"/>
      <c r="BE305" s="720"/>
      <c r="BF305" s="721"/>
    </row>
    <row r="306" spans="2:58" ht="20.25" customHeight="1">
      <c r="B306" s="699"/>
      <c r="C306" s="755"/>
      <c r="D306" s="756"/>
      <c r="E306" s="757"/>
      <c r="F306" s="429">
        <f>C304</f>
        <v>0</v>
      </c>
      <c r="G306" s="711"/>
      <c r="H306" s="715"/>
      <c r="I306" s="713"/>
      <c r="J306" s="713"/>
      <c r="K306" s="714"/>
      <c r="L306" s="722"/>
      <c r="M306" s="723"/>
      <c r="N306" s="723"/>
      <c r="O306" s="724"/>
      <c r="P306" s="692" t="s">
        <v>1283</v>
      </c>
      <c r="Q306" s="693"/>
      <c r="R306" s="694"/>
      <c r="S306" s="425" t="str">
        <f>IF(S304="","",VLOOKUP(S304,'[1]シフト記号表（勤務時間帯）'!$C$6:$U$35,19,FALSE))</f>
        <v/>
      </c>
      <c r="T306" s="426" t="str">
        <f>IF(T304="","",VLOOKUP(T304,'[1]シフト記号表（勤務時間帯）'!$C$6:$U$35,19,FALSE))</f>
        <v/>
      </c>
      <c r="U306" s="426" t="str">
        <f>IF(U304="","",VLOOKUP(U304,'[1]シフト記号表（勤務時間帯）'!$C$6:$U$35,19,FALSE))</f>
        <v/>
      </c>
      <c r="V306" s="426" t="str">
        <f>IF(V304="","",VLOOKUP(V304,'[1]シフト記号表（勤務時間帯）'!$C$6:$U$35,19,FALSE))</f>
        <v/>
      </c>
      <c r="W306" s="426" t="str">
        <f>IF(W304="","",VLOOKUP(W304,'[1]シフト記号表（勤務時間帯）'!$C$6:$U$35,19,FALSE))</f>
        <v/>
      </c>
      <c r="X306" s="426" t="str">
        <f>IF(X304="","",VLOOKUP(X304,'[1]シフト記号表（勤務時間帯）'!$C$6:$U$35,19,FALSE))</f>
        <v/>
      </c>
      <c r="Y306" s="427" t="str">
        <f>IF(Y304="","",VLOOKUP(Y304,'[1]シフト記号表（勤務時間帯）'!$C$6:$U$35,19,FALSE))</f>
        <v/>
      </c>
      <c r="Z306" s="425" t="str">
        <f>IF(Z304="","",VLOOKUP(Z304,'[1]シフト記号表（勤務時間帯）'!$C$6:$U$35,19,FALSE))</f>
        <v/>
      </c>
      <c r="AA306" s="426" t="str">
        <f>IF(AA304="","",VLOOKUP(AA304,'[1]シフト記号表（勤務時間帯）'!$C$6:$U$35,19,FALSE))</f>
        <v/>
      </c>
      <c r="AB306" s="426" t="str">
        <f>IF(AB304="","",VLOOKUP(AB304,'[1]シフト記号表（勤務時間帯）'!$C$6:$U$35,19,FALSE))</f>
        <v/>
      </c>
      <c r="AC306" s="426" t="str">
        <f>IF(AC304="","",VLOOKUP(AC304,'[1]シフト記号表（勤務時間帯）'!$C$6:$U$35,19,FALSE))</f>
        <v/>
      </c>
      <c r="AD306" s="426" t="str">
        <f>IF(AD304="","",VLOOKUP(AD304,'[1]シフト記号表（勤務時間帯）'!$C$6:$U$35,19,FALSE))</f>
        <v/>
      </c>
      <c r="AE306" s="426" t="str">
        <f>IF(AE304="","",VLOOKUP(AE304,'[1]シフト記号表（勤務時間帯）'!$C$6:$U$35,19,FALSE))</f>
        <v/>
      </c>
      <c r="AF306" s="427" t="str">
        <f>IF(AF304="","",VLOOKUP(AF304,'[1]シフト記号表（勤務時間帯）'!$C$6:$U$35,19,FALSE))</f>
        <v/>
      </c>
      <c r="AG306" s="425" t="str">
        <f>IF(AG304="","",VLOOKUP(AG304,'[1]シフト記号表（勤務時間帯）'!$C$6:$U$35,19,FALSE))</f>
        <v/>
      </c>
      <c r="AH306" s="426" t="str">
        <f>IF(AH304="","",VLOOKUP(AH304,'[1]シフト記号表（勤務時間帯）'!$C$6:$U$35,19,FALSE))</f>
        <v/>
      </c>
      <c r="AI306" s="426" t="str">
        <f>IF(AI304="","",VLOOKUP(AI304,'[1]シフト記号表（勤務時間帯）'!$C$6:$U$35,19,FALSE))</f>
        <v/>
      </c>
      <c r="AJ306" s="426" t="str">
        <f>IF(AJ304="","",VLOOKUP(AJ304,'[1]シフト記号表（勤務時間帯）'!$C$6:$U$35,19,FALSE))</f>
        <v/>
      </c>
      <c r="AK306" s="426" t="str">
        <f>IF(AK304="","",VLOOKUP(AK304,'[1]シフト記号表（勤務時間帯）'!$C$6:$U$35,19,FALSE))</f>
        <v/>
      </c>
      <c r="AL306" s="426" t="str">
        <f>IF(AL304="","",VLOOKUP(AL304,'[1]シフト記号表（勤務時間帯）'!$C$6:$U$35,19,FALSE))</f>
        <v/>
      </c>
      <c r="AM306" s="427" t="str">
        <f>IF(AM304="","",VLOOKUP(AM304,'[1]シフト記号表（勤務時間帯）'!$C$6:$U$35,19,FALSE))</f>
        <v/>
      </c>
      <c r="AN306" s="425" t="str">
        <f>IF(AN304="","",VLOOKUP(AN304,'[1]シフト記号表（勤務時間帯）'!$C$6:$U$35,19,FALSE))</f>
        <v/>
      </c>
      <c r="AO306" s="426" t="str">
        <f>IF(AO304="","",VLOOKUP(AO304,'[1]シフト記号表（勤務時間帯）'!$C$6:$U$35,19,FALSE))</f>
        <v/>
      </c>
      <c r="AP306" s="426" t="str">
        <f>IF(AP304="","",VLOOKUP(AP304,'[1]シフト記号表（勤務時間帯）'!$C$6:$U$35,19,FALSE))</f>
        <v/>
      </c>
      <c r="AQ306" s="426" t="str">
        <f>IF(AQ304="","",VLOOKUP(AQ304,'[1]シフト記号表（勤務時間帯）'!$C$6:$U$35,19,FALSE))</f>
        <v/>
      </c>
      <c r="AR306" s="426" t="str">
        <f>IF(AR304="","",VLOOKUP(AR304,'[1]シフト記号表（勤務時間帯）'!$C$6:$U$35,19,FALSE))</f>
        <v/>
      </c>
      <c r="AS306" s="426" t="str">
        <f>IF(AS304="","",VLOOKUP(AS304,'[1]シフト記号表（勤務時間帯）'!$C$6:$U$35,19,FALSE))</f>
        <v/>
      </c>
      <c r="AT306" s="427" t="str">
        <f>IF(AT304="","",VLOOKUP(AT304,'[1]シフト記号表（勤務時間帯）'!$C$6:$U$35,19,FALSE))</f>
        <v/>
      </c>
      <c r="AU306" s="425" t="str">
        <f>IF(AU304="","",VLOOKUP(AU304,'[1]シフト記号表（勤務時間帯）'!$C$6:$U$35,19,FALSE))</f>
        <v/>
      </c>
      <c r="AV306" s="426" t="str">
        <f>IF(AV304="","",VLOOKUP(AV304,'[1]シフト記号表（勤務時間帯）'!$C$6:$U$35,19,FALSE))</f>
        <v/>
      </c>
      <c r="AW306" s="426" t="str">
        <f>IF(AW304="","",VLOOKUP(AW304,'[1]シフト記号表（勤務時間帯）'!$C$6:$U$35,19,FALSE))</f>
        <v/>
      </c>
      <c r="AX306" s="695">
        <f>IF($BB$3="４週",SUM(S306:AT306),IF($BB$3="暦月",SUM(S306:AW306),""))</f>
        <v>0</v>
      </c>
      <c r="AY306" s="696"/>
      <c r="AZ306" s="697">
        <f>IF($BB$3="４週",AX306/4,IF($BB$3="暦月",②勤務形態一覧表!AX306/(②勤務形態一覧表!$BB$8/7),""))</f>
        <v>0</v>
      </c>
      <c r="BA306" s="698"/>
      <c r="BB306" s="760"/>
      <c r="BC306" s="723"/>
      <c r="BD306" s="723"/>
      <c r="BE306" s="723"/>
      <c r="BF306" s="724"/>
    </row>
    <row r="307" spans="2:58" ht="20.25" customHeight="1">
      <c r="B307" s="699">
        <f>B304+1</f>
        <v>96</v>
      </c>
      <c r="C307" s="749"/>
      <c r="D307" s="750"/>
      <c r="E307" s="751"/>
      <c r="F307" s="428"/>
      <c r="G307" s="709"/>
      <c r="H307" s="712"/>
      <c r="I307" s="713"/>
      <c r="J307" s="713"/>
      <c r="K307" s="714"/>
      <c r="L307" s="716"/>
      <c r="M307" s="717"/>
      <c r="N307" s="717"/>
      <c r="O307" s="718"/>
      <c r="P307" s="725" t="s">
        <v>1281</v>
      </c>
      <c r="Q307" s="726"/>
      <c r="R307" s="727"/>
      <c r="S307" s="417"/>
      <c r="T307" s="418"/>
      <c r="U307" s="418"/>
      <c r="V307" s="418"/>
      <c r="W307" s="418"/>
      <c r="X307" s="418"/>
      <c r="Y307" s="419"/>
      <c r="Z307" s="417"/>
      <c r="AA307" s="418"/>
      <c r="AB307" s="418"/>
      <c r="AC307" s="418"/>
      <c r="AD307" s="418"/>
      <c r="AE307" s="418"/>
      <c r="AF307" s="419"/>
      <c r="AG307" s="417"/>
      <c r="AH307" s="418"/>
      <c r="AI307" s="418"/>
      <c r="AJ307" s="418"/>
      <c r="AK307" s="418"/>
      <c r="AL307" s="418"/>
      <c r="AM307" s="419"/>
      <c r="AN307" s="417"/>
      <c r="AO307" s="418"/>
      <c r="AP307" s="418"/>
      <c r="AQ307" s="418"/>
      <c r="AR307" s="418"/>
      <c r="AS307" s="418"/>
      <c r="AT307" s="419"/>
      <c r="AU307" s="417"/>
      <c r="AV307" s="418"/>
      <c r="AW307" s="418"/>
      <c r="AX307" s="672"/>
      <c r="AY307" s="673"/>
      <c r="AZ307" s="674"/>
      <c r="BA307" s="675"/>
      <c r="BB307" s="758"/>
      <c r="BC307" s="717"/>
      <c r="BD307" s="717"/>
      <c r="BE307" s="717"/>
      <c r="BF307" s="718"/>
    </row>
    <row r="308" spans="2:58" ht="20.25" customHeight="1">
      <c r="B308" s="699"/>
      <c r="C308" s="752"/>
      <c r="D308" s="753"/>
      <c r="E308" s="754"/>
      <c r="F308" s="420"/>
      <c r="G308" s="710"/>
      <c r="H308" s="715"/>
      <c r="I308" s="713"/>
      <c r="J308" s="713"/>
      <c r="K308" s="714"/>
      <c r="L308" s="719"/>
      <c r="M308" s="720"/>
      <c r="N308" s="720"/>
      <c r="O308" s="721"/>
      <c r="P308" s="685" t="s">
        <v>1282</v>
      </c>
      <c r="Q308" s="686"/>
      <c r="R308" s="687"/>
      <c r="S308" s="421" t="str">
        <f>IF(S307="","",VLOOKUP(S307,'[1]シフト記号表（勤務時間帯）'!$C$6:$K$35,9,FALSE))</f>
        <v/>
      </c>
      <c r="T308" s="422" t="str">
        <f>IF(T307="","",VLOOKUP(T307,'[1]シフト記号表（勤務時間帯）'!$C$6:$K$35,9,FALSE))</f>
        <v/>
      </c>
      <c r="U308" s="422" t="str">
        <f>IF(U307="","",VLOOKUP(U307,'[1]シフト記号表（勤務時間帯）'!$C$6:$K$35,9,FALSE))</f>
        <v/>
      </c>
      <c r="V308" s="422" t="str">
        <f>IF(V307="","",VLOOKUP(V307,'[1]シフト記号表（勤務時間帯）'!$C$6:$K$35,9,FALSE))</f>
        <v/>
      </c>
      <c r="W308" s="422" t="str">
        <f>IF(W307="","",VLOOKUP(W307,'[1]シフト記号表（勤務時間帯）'!$C$6:$K$35,9,FALSE))</f>
        <v/>
      </c>
      <c r="X308" s="422" t="str">
        <f>IF(X307="","",VLOOKUP(X307,'[1]シフト記号表（勤務時間帯）'!$C$6:$K$35,9,FALSE))</f>
        <v/>
      </c>
      <c r="Y308" s="423" t="str">
        <f>IF(Y307="","",VLOOKUP(Y307,'[1]シフト記号表（勤務時間帯）'!$C$6:$K$35,9,FALSE))</f>
        <v/>
      </c>
      <c r="Z308" s="421" t="str">
        <f>IF(Z307="","",VLOOKUP(Z307,'[1]シフト記号表（勤務時間帯）'!$C$6:$K$35,9,FALSE))</f>
        <v/>
      </c>
      <c r="AA308" s="422" t="str">
        <f>IF(AA307="","",VLOOKUP(AA307,'[1]シフト記号表（勤務時間帯）'!$C$6:$K$35,9,FALSE))</f>
        <v/>
      </c>
      <c r="AB308" s="422" t="str">
        <f>IF(AB307="","",VLOOKUP(AB307,'[1]シフト記号表（勤務時間帯）'!$C$6:$K$35,9,FALSE))</f>
        <v/>
      </c>
      <c r="AC308" s="422" t="str">
        <f>IF(AC307="","",VLOOKUP(AC307,'[1]シフト記号表（勤務時間帯）'!$C$6:$K$35,9,FALSE))</f>
        <v/>
      </c>
      <c r="AD308" s="422" t="str">
        <f>IF(AD307="","",VLOOKUP(AD307,'[1]シフト記号表（勤務時間帯）'!$C$6:$K$35,9,FALSE))</f>
        <v/>
      </c>
      <c r="AE308" s="422" t="str">
        <f>IF(AE307="","",VLOOKUP(AE307,'[1]シフト記号表（勤務時間帯）'!$C$6:$K$35,9,FALSE))</f>
        <v/>
      </c>
      <c r="AF308" s="423" t="str">
        <f>IF(AF307="","",VLOOKUP(AF307,'[1]シフト記号表（勤務時間帯）'!$C$6:$K$35,9,FALSE))</f>
        <v/>
      </c>
      <c r="AG308" s="421" t="str">
        <f>IF(AG307="","",VLOOKUP(AG307,'[1]シフト記号表（勤務時間帯）'!$C$6:$K$35,9,FALSE))</f>
        <v/>
      </c>
      <c r="AH308" s="422" t="str">
        <f>IF(AH307="","",VLOOKUP(AH307,'[1]シフト記号表（勤務時間帯）'!$C$6:$K$35,9,FALSE))</f>
        <v/>
      </c>
      <c r="AI308" s="422" t="str">
        <f>IF(AI307="","",VLOOKUP(AI307,'[1]シフト記号表（勤務時間帯）'!$C$6:$K$35,9,FALSE))</f>
        <v/>
      </c>
      <c r="AJ308" s="422" t="str">
        <f>IF(AJ307="","",VLOOKUP(AJ307,'[1]シフト記号表（勤務時間帯）'!$C$6:$K$35,9,FALSE))</f>
        <v/>
      </c>
      <c r="AK308" s="422" t="str">
        <f>IF(AK307="","",VLOOKUP(AK307,'[1]シフト記号表（勤務時間帯）'!$C$6:$K$35,9,FALSE))</f>
        <v/>
      </c>
      <c r="AL308" s="422" t="str">
        <f>IF(AL307="","",VLOOKUP(AL307,'[1]シフト記号表（勤務時間帯）'!$C$6:$K$35,9,FALSE))</f>
        <v/>
      </c>
      <c r="AM308" s="423" t="str">
        <f>IF(AM307="","",VLOOKUP(AM307,'[1]シフト記号表（勤務時間帯）'!$C$6:$K$35,9,FALSE))</f>
        <v/>
      </c>
      <c r="AN308" s="421" t="str">
        <f>IF(AN307="","",VLOOKUP(AN307,'[1]シフト記号表（勤務時間帯）'!$C$6:$K$35,9,FALSE))</f>
        <v/>
      </c>
      <c r="AO308" s="422" t="str">
        <f>IF(AO307="","",VLOOKUP(AO307,'[1]シフト記号表（勤務時間帯）'!$C$6:$K$35,9,FALSE))</f>
        <v/>
      </c>
      <c r="AP308" s="422" t="str">
        <f>IF(AP307="","",VLOOKUP(AP307,'[1]シフト記号表（勤務時間帯）'!$C$6:$K$35,9,FALSE))</f>
        <v/>
      </c>
      <c r="AQ308" s="422" t="str">
        <f>IF(AQ307="","",VLOOKUP(AQ307,'[1]シフト記号表（勤務時間帯）'!$C$6:$K$35,9,FALSE))</f>
        <v/>
      </c>
      <c r="AR308" s="422" t="str">
        <f>IF(AR307="","",VLOOKUP(AR307,'[1]シフト記号表（勤務時間帯）'!$C$6:$K$35,9,FALSE))</f>
        <v/>
      </c>
      <c r="AS308" s="422" t="str">
        <f>IF(AS307="","",VLOOKUP(AS307,'[1]シフト記号表（勤務時間帯）'!$C$6:$K$35,9,FALSE))</f>
        <v/>
      </c>
      <c r="AT308" s="423" t="str">
        <f>IF(AT307="","",VLOOKUP(AT307,'[1]シフト記号表（勤務時間帯）'!$C$6:$K$35,9,FALSE))</f>
        <v/>
      </c>
      <c r="AU308" s="421" t="str">
        <f>IF(AU307="","",VLOOKUP(AU307,'[1]シフト記号表（勤務時間帯）'!$C$6:$K$35,9,FALSE))</f>
        <v/>
      </c>
      <c r="AV308" s="422" t="str">
        <f>IF(AV307="","",VLOOKUP(AV307,'[1]シフト記号表（勤務時間帯）'!$C$6:$K$35,9,FALSE))</f>
        <v/>
      </c>
      <c r="AW308" s="422" t="str">
        <f>IF(AW307="","",VLOOKUP(AW307,'[1]シフト記号表（勤務時間帯）'!$C$6:$K$35,9,FALSE))</f>
        <v/>
      </c>
      <c r="AX308" s="688">
        <f>IF($BB$3="４週",SUM(S308:AT308),IF($BB$3="暦月",SUM(S308:AW308),""))</f>
        <v>0</v>
      </c>
      <c r="AY308" s="689"/>
      <c r="AZ308" s="690">
        <f>IF($BB$3="４週",AX308/4,IF($BB$3="暦月",②勤務形態一覧表!AX308/(②勤務形態一覧表!$BB$8/7),""))</f>
        <v>0</v>
      </c>
      <c r="BA308" s="691"/>
      <c r="BB308" s="759"/>
      <c r="BC308" s="720"/>
      <c r="BD308" s="720"/>
      <c r="BE308" s="720"/>
      <c r="BF308" s="721"/>
    </row>
    <row r="309" spans="2:58" ht="20.25" customHeight="1">
      <c r="B309" s="699"/>
      <c r="C309" s="755"/>
      <c r="D309" s="756"/>
      <c r="E309" s="757"/>
      <c r="F309" s="429">
        <f>C307</f>
        <v>0</v>
      </c>
      <c r="G309" s="711"/>
      <c r="H309" s="715"/>
      <c r="I309" s="713"/>
      <c r="J309" s="713"/>
      <c r="K309" s="714"/>
      <c r="L309" s="722"/>
      <c r="M309" s="723"/>
      <c r="N309" s="723"/>
      <c r="O309" s="724"/>
      <c r="P309" s="692" t="s">
        <v>1283</v>
      </c>
      <c r="Q309" s="693"/>
      <c r="R309" s="694"/>
      <c r="S309" s="425" t="str">
        <f>IF(S307="","",VLOOKUP(S307,'[1]シフト記号表（勤務時間帯）'!$C$6:$U$35,19,FALSE))</f>
        <v/>
      </c>
      <c r="T309" s="426" t="str">
        <f>IF(T307="","",VLOOKUP(T307,'[1]シフト記号表（勤務時間帯）'!$C$6:$U$35,19,FALSE))</f>
        <v/>
      </c>
      <c r="U309" s="426" t="str">
        <f>IF(U307="","",VLOOKUP(U307,'[1]シフト記号表（勤務時間帯）'!$C$6:$U$35,19,FALSE))</f>
        <v/>
      </c>
      <c r="V309" s="426" t="str">
        <f>IF(V307="","",VLOOKUP(V307,'[1]シフト記号表（勤務時間帯）'!$C$6:$U$35,19,FALSE))</f>
        <v/>
      </c>
      <c r="W309" s="426" t="str">
        <f>IF(W307="","",VLOOKUP(W307,'[1]シフト記号表（勤務時間帯）'!$C$6:$U$35,19,FALSE))</f>
        <v/>
      </c>
      <c r="X309" s="426" t="str">
        <f>IF(X307="","",VLOOKUP(X307,'[1]シフト記号表（勤務時間帯）'!$C$6:$U$35,19,FALSE))</f>
        <v/>
      </c>
      <c r="Y309" s="427" t="str">
        <f>IF(Y307="","",VLOOKUP(Y307,'[1]シフト記号表（勤務時間帯）'!$C$6:$U$35,19,FALSE))</f>
        <v/>
      </c>
      <c r="Z309" s="425" t="str">
        <f>IF(Z307="","",VLOOKUP(Z307,'[1]シフト記号表（勤務時間帯）'!$C$6:$U$35,19,FALSE))</f>
        <v/>
      </c>
      <c r="AA309" s="426" t="str">
        <f>IF(AA307="","",VLOOKUP(AA307,'[1]シフト記号表（勤務時間帯）'!$C$6:$U$35,19,FALSE))</f>
        <v/>
      </c>
      <c r="AB309" s="426" t="str">
        <f>IF(AB307="","",VLOOKUP(AB307,'[1]シフト記号表（勤務時間帯）'!$C$6:$U$35,19,FALSE))</f>
        <v/>
      </c>
      <c r="AC309" s="426" t="str">
        <f>IF(AC307="","",VLOOKUP(AC307,'[1]シフト記号表（勤務時間帯）'!$C$6:$U$35,19,FALSE))</f>
        <v/>
      </c>
      <c r="AD309" s="426" t="str">
        <f>IF(AD307="","",VLOOKUP(AD307,'[1]シフト記号表（勤務時間帯）'!$C$6:$U$35,19,FALSE))</f>
        <v/>
      </c>
      <c r="AE309" s="426" t="str">
        <f>IF(AE307="","",VLOOKUP(AE307,'[1]シフト記号表（勤務時間帯）'!$C$6:$U$35,19,FALSE))</f>
        <v/>
      </c>
      <c r="AF309" s="427" t="str">
        <f>IF(AF307="","",VLOOKUP(AF307,'[1]シフト記号表（勤務時間帯）'!$C$6:$U$35,19,FALSE))</f>
        <v/>
      </c>
      <c r="AG309" s="425" t="str">
        <f>IF(AG307="","",VLOOKUP(AG307,'[1]シフト記号表（勤務時間帯）'!$C$6:$U$35,19,FALSE))</f>
        <v/>
      </c>
      <c r="AH309" s="426" t="str">
        <f>IF(AH307="","",VLOOKUP(AH307,'[1]シフト記号表（勤務時間帯）'!$C$6:$U$35,19,FALSE))</f>
        <v/>
      </c>
      <c r="AI309" s="426" t="str">
        <f>IF(AI307="","",VLOOKUP(AI307,'[1]シフト記号表（勤務時間帯）'!$C$6:$U$35,19,FALSE))</f>
        <v/>
      </c>
      <c r="AJ309" s="426" t="str">
        <f>IF(AJ307="","",VLOOKUP(AJ307,'[1]シフト記号表（勤務時間帯）'!$C$6:$U$35,19,FALSE))</f>
        <v/>
      </c>
      <c r="AK309" s="426" t="str">
        <f>IF(AK307="","",VLOOKUP(AK307,'[1]シフト記号表（勤務時間帯）'!$C$6:$U$35,19,FALSE))</f>
        <v/>
      </c>
      <c r="AL309" s="426" t="str">
        <f>IF(AL307="","",VLOOKUP(AL307,'[1]シフト記号表（勤務時間帯）'!$C$6:$U$35,19,FALSE))</f>
        <v/>
      </c>
      <c r="AM309" s="427" t="str">
        <f>IF(AM307="","",VLOOKUP(AM307,'[1]シフト記号表（勤務時間帯）'!$C$6:$U$35,19,FALSE))</f>
        <v/>
      </c>
      <c r="AN309" s="425" t="str">
        <f>IF(AN307="","",VLOOKUP(AN307,'[1]シフト記号表（勤務時間帯）'!$C$6:$U$35,19,FALSE))</f>
        <v/>
      </c>
      <c r="AO309" s="426" t="str">
        <f>IF(AO307="","",VLOOKUP(AO307,'[1]シフト記号表（勤務時間帯）'!$C$6:$U$35,19,FALSE))</f>
        <v/>
      </c>
      <c r="AP309" s="426" t="str">
        <f>IF(AP307="","",VLOOKUP(AP307,'[1]シフト記号表（勤務時間帯）'!$C$6:$U$35,19,FALSE))</f>
        <v/>
      </c>
      <c r="AQ309" s="426" t="str">
        <f>IF(AQ307="","",VLOOKUP(AQ307,'[1]シフト記号表（勤務時間帯）'!$C$6:$U$35,19,FALSE))</f>
        <v/>
      </c>
      <c r="AR309" s="426" t="str">
        <f>IF(AR307="","",VLOOKUP(AR307,'[1]シフト記号表（勤務時間帯）'!$C$6:$U$35,19,FALSE))</f>
        <v/>
      </c>
      <c r="AS309" s="426" t="str">
        <f>IF(AS307="","",VLOOKUP(AS307,'[1]シフト記号表（勤務時間帯）'!$C$6:$U$35,19,FALSE))</f>
        <v/>
      </c>
      <c r="AT309" s="427" t="str">
        <f>IF(AT307="","",VLOOKUP(AT307,'[1]シフト記号表（勤務時間帯）'!$C$6:$U$35,19,FALSE))</f>
        <v/>
      </c>
      <c r="AU309" s="425" t="str">
        <f>IF(AU307="","",VLOOKUP(AU307,'[1]シフト記号表（勤務時間帯）'!$C$6:$U$35,19,FALSE))</f>
        <v/>
      </c>
      <c r="AV309" s="426" t="str">
        <f>IF(AV307="","",VLOOKUP(AV307,'[1]シフト記号表（勤務時間帯）'!$C$6:$U$35,19,FALSE))</f>
        <v/>
      </c>
      <c r="AW309" s="426" t="str">
        <f>IF(AW307="","",VLOOKUP(AW307,'[1]シフト記号表（勤務時間帯）'!$C$6:$U$35,19,FALSE))</f>
        <v/>
      </c>
      <c r="AX309" s="695">
        <f>IF($BB$3="４週",SUM(S309:AT309),IF($BB$3="暦月",SUM(S309:AW309),""))</f>
        <v>0</v>
      </c>
      <c r="AY309" s="696"/>
      <c r="AZ309" s="697">
        <f>IF($BB$3="４週",AX309/4,IF($BB$3="暦月",②勤務形態一覧表!AX309/(②勤務形態一覧表!$BB$8/7),""))</f>
        <v>0</v>
      </c>
      <c r="BA309" s="698"/>
      <c r="BB309" s="760"/>
      <c r="BC309" s="723"/>
      <c r="BD309" s="723"/>
      <c r="BE309" s="723"/>
      <c r="BF309" s="724"/>
    </row>
    <row r="310" spans="2:58" ht="20.25" customHeight="1">
      <c r="B310" s="699">
        <f>B307+1</f>
        <v>97</v>
      </c>
      <c r="C310" s="749"/>
      <c r="D310" s="750"/>
      <c r="E310" s="751"/>
      <c r="F310" s="428"/>
      <c r="G310" s="709"/>
      <c r="H310" s="712"/>
      <c r="I310" s="713"/>
      <c r="J310" s="713"/>
      <c r="K310" s="714"/>
      <c r="L310" s="716"/>
      <c r="M310" s="717"/>
      <c r="N310" s="717"/>
      <c r="O310" s="718"/>
      <c r="P310" s="725" t="s">
        <v>1281</v>
      </c>
      <c r="Q310" s="726"/>
      <c r="R310" s="727"/>
      <c r="S310" s="417"/>
      <c r="T310" s="418"/>
      <c r="U310" s="418"/>
      <c r="V310" s="418"/>
      <c r="W310" s="418"/>
      <c r="X310" s="418"/>
      <c r="Y310" s="419"/>
      <c r="Z310" s="417"/>
      <c r="AA310" s="418"/>
      <c r="AB310" s="418"/>
      <c r="AC310" s="418"/>
      <c r="AD310" s="418"/>
      <c r="AE310" s="418"/>
      <c r="AF310" s="419"/>
      <c r="AG310" s="417"/>
      <c r="AH310" s="418"/>
      <c r="AI310" s="418"/>
      <c r="AJ310" s="418"/>
      <c r="AK310" s="418"/>
      <c r="AL310" s="418"/>
      <c r="AM310" s="419"/>
      <c r="AN310" s="417"/>
      <c r="AO310" s="418"/>
      <c r="AP310" s="418"/>
      <c r="AQ310" s="418"/>
      <c r="AR310" s="418"/>
      <c r="AS310" s="418"/>
      <c r="AT310" s="419"/>
      <c r="AU310" s="417"/>
      <c r="AV310" s="418"/>
      <c r="AW310" s="418"/>
      <c r="AX310" s="672"/>
      <c r="AY310" s="673"/>
      <c r="AZ310" s="674"/>
      <c r="BA310" s="675"/>
      <c r="BB310" s="758"/>
      <c r="BC310" s="717"/>
      <c r="BD310" s="717"/>
      <c r="BE310" s="717"/>
      <c r="BF310" s="718"/>
    </row>
    <row r="311" spans="2:58" ht="20.25" customHeight="1">
      <c r="B311" s="699"/>
      <c r="C311" s="752"/>
      <c r="D311" s="753"/>
      <c r="E311" s="754"/>
      <c r="F311" s="420"/>
      <c r="G311" s="710"/>
      <c r="H311" s="715"/>
      <c r="I311" s="713"/>
      <c r="J311" s="713"/>
      <c r="K311" s="714"/>
      <c r="L311" s="719"/>
      <c r="M311" s="720"/>
      <c r="N311" s="720"/>
      <c r="O311" s="721"/>
      <c r="P311" s="685" t="s">
        <v>1282</v>
      </c>
      <c r="Q311" s="686"/>
      <c r="R311" s="687"/>
      <c r="S311" s="421" t="str">
        <f>IF(S310="","",VLOOKUP(S310,'[1]シフト記号表（勤務時間帯）'!$C$6:$K$35,9,FALSE))</f>
        <v/>
      </c>
      <c r="T311" s="422" t="str">
        <f>IF(T310="","",VLOOKUP(T310,'[1]シフト記号表（勤務時間帯）'!$C$6:$K$35,9,FALSE))</f>
        <v/>
      </c>
      <c r="U311" s="422" t="str">
        <f>IF(U310="","",VLOOKUP(U310,'[1]シフト記号表（勤務時間帯）'!$C$6:$K$35,9,FALSE))</f>
        <v/>
      </c>
      <c r="V311" s="422" t="str">
        <f>IF(V310="","",VLOOKUP(V310,'[1]シフト記号表（勤務時間帯）'!$C$6:$K$35,9,FALSE))</f>
        <v/>
      </c>
      <c r="W311" s="422" t="str">
        <f>IF(W310="","",VLOOKUP(W310,'[1]シフト記号表（勤務時間帯）'!$C$6:$K$35,9,FALSE))</f>
        <v/>
      </c>
      <c r="X311" s="422" t="str">
        <f>IF(X310="","",VLOOKUP(X310,'[1]シフト記号表（勤務時間帯）'!$C$6:$K$35,9,FALSE))</f>
        <v/>
      </c>
      <c r="Y311" s="423" t="str">
        <f>IF(Y310="","",VLOOKUP(Y310,'[1]シフト記号表（勤務時間帯）'!$C$6:$K$35,9,FALSE))</f>
        <v/>
      </c>
      <c r="Z311" s="421" t="str">
        <f>IF(Z310="","",VLOOKUP(Z310,'[1]シフト記号表（勤務時間帯）'!$C$6:$K$35,9,FALSE))</f>
        <v/>
      </c>
      <c r="AA311" s="422" t="str">
        <f>IF(AA310="","",VLOOKUP(AA310,'[1]シフト記号表（勤務時間帯）'!$C$6:$K$35,9,FALSE))</f>
        <v/>
      </c>
      <c r="AB311" s="422" t="str">
        <f>IF(AB310="","",VLOOKUP(AB310,'[1]シフト記号表（勤務時間帯）'!$C$6:$K$35,9,FALSE))</f>
        <v/>
      </c>
      <c r="AC311" s="422" t="str">
        <f>IF(AC310="","",VLOOKUP(AC310,'[1]シフト記号表（勤務時間帯）'!$C$6:$K$35,9,FALSE))</f>
        <v/>
      </c>
      <c r="AD311" s="422" t="str">
        <f>IF(AD310="","",VLOOKUP(AD310,'[1]シフト記号表（勤務時間帯）'!$C$6:$K$35,9,FALSE))</f>
        <v/>
      </c>
      <c r="AE311" s="422" t="str">
        <f>IF(AE310="","",VLOOKUP(AE310,'[1]シフト記号表（勤務時間帯）'!$C$6:$K$35,9,FALSE))</f>
        <v/>
      </c>
      <c r="AF311" s="423" t="str">
        <f>IF(AF310="","",VLOOKUP(AF310,'[1]シフト記号表（勤務時間帯）'!$C$6:$K$35,9,FALSE))</f>
        <v/>
      </c>
      <c r="AG311" s="421" t="str">
        <f>IF(AG310="","",VLOOKUP(AG310,'[1]シフト記号表（勤務時間帯）'!$C$6:$K$35,9,FALSE))</f>
        <v/>
      </c>
      <c r="AH311" s="422" t="str">
        <f>IF(AH310="","",VLOOKUP(AH310,'[1]シフト記号表（勤務時間帯）'!$C$6:$K$35,9,FALSE))</f>
        <v/>
      </c>
      <c r="AI311" s="422" t="str">
        <f>IF(AI310="","",VLOOKUP(AI310,'[1]シフト記号表（勤務時間帯）'!$C$6:$K$35,9,FALSE))</f>
        <v/>
      </c>
      <c r="AJ311" s="422" t="str">
        <f>IF(AJ310="","",VLOOKUP(AJ310,'[1]シフト記号表（勤務時間帯）'!$C$6:$K$35,9,FALSE))</f>
        <v/>
      </c>
      <c r="AK311" s="422" t="str">
        <f>IF(AK310="","",VLOOKUP(AK310,'[1]シフト記号表（勤務時間帯）'!$C$6:$K$35,9,FALSE))</f>
        <v/>
      </c>
      <c r="AL311" s="422" t="str">
        <f>IF(AL310="","",VLOOKUP(AL310,'[1]シフト記号表（勤務時間帯）'!$C$6:$K$35,9,FALSE))</f>
        <v/>
      </c>
      <c r="AM311" s="423" t="str">
        <f>IF(AM310="","",VLOOKUP(AM310,'[1]シフト記号表（勤務時間帯）'!$C$6:$K$35,9,FALSE))</f>
        <v/>
      </c>
      <c r="AN311" s="421" t="str">
        <f>IF(AN310="","",VLOOKUP(AN310,'[1]シフト記号表（勤務時間帯）'!$C$6:$K$35,9,FALSE))</f>
        <v/>
      </c>
      <c r="AO311" s="422" t="str">
        <f>IF(AO310="","",VLOOKUP(AO310,'[1]シフト記号表（勤務時間帯）'!$C$6:$K$35,9,FALSE))</f>
        <v/>
      </c>
      <c r="AP311" s="422" t="str">
        <f>IF(AP310="","",VLOOKUP(AP310,'[1]シフト記号表（勤務時間帯）'!$C$6:$K$35,9,FALSE))</f>
        <v/>
      </c>
      <c r="AQ311" s="422" t="str">
        <f>IF(AQ310="","",VLOOKUP(AQ310,'[1]シフト記号表（勤務時間帯）'!$C$6:$K$35,9,FALSE))</f>
        <v/>
      </c>
      <c r="AR311" s="422" t="str">
        <f>IF(AR310="","",VLOOKUP(AR310,'[1]シフト記号表（勤務時間帯）'!$C$6:$K$35,9,FALSE))</f>
        <v/>
      </c>
      <c r="AS311" s="422" t="str">
        <f>IF(AS310="","",VLOOKUP(AS310,'[1]シフト記号表（勤務時間帯）'!$C$6:$K$35,9,FALSE))</f>
        <v/>
      </c>
      <c r="AT311" s="423" t="str">
        <f>IF(AT310="","",VLOOKUP(AT310,'[1]シフト記号表（勤務時間帯）'!$C$6:$K$35,9,FALSE))</f>
        <v/>
      </c>
      <c r="AU311" s="421" t="str">
        <f>IF(AU310="","",VLOOKUP(AU310,'[1]シフト記号表（勤務時間帯）'!$C$6:$K$35,9,FALSE))</f>
        <v/>
      </c>
      <c r="AV311" s="422" t="str">
        <f>IF(AV310="","",VLOOKUP(AV310,'[1]シフト記号表（勤務時間帯）'!$C$6:$K$35,9,FALSE))</f>
        <v/>
      </c>
      <c r="AW311" s="422" t="str">
        <f>IF(AW310="","",VLOOKUP(AW310,'[1]シフト記号表（勤務時間帯）'!$C$6:$K$35,9,FALSE))</f>
        <v/>
      </c>
      <c r="AX311" s="688">
        <f>IF($BB$3="４週",SUM(S311:AT311),IF($BB$3="暦月",SUM(S311:AW311),""))</f>
        <v>0</v>
      </c>
      <c r="AY311" s="689"/>
      <c r="AZ311" s="690">
        <f>IF($BB$3="４週",AX311/4,IF($BB$3="暦月",②勤務形態一覧表!AX311/(②勤務形態一覧表!$BB$8/7),""))</f>
        <v>0</v>
      </c>
      <c r="BA311" s="691"/>
      <c r="BB311" s="759"/>
      <c r="BC311" s="720"/>
      <c r="BD311" s="720"/>
      <c r="BE311" s="720"/>
      <c r="BF311" s="721"/>
    </row>
    <row r="312" spans="2:58" ht="20.25" customHeight="1">
      <c r="B312" s="699"/>
      <c r="C312" s="755"/>
      <c r="D312" s="756"/>
      <c r="E312" s="757"/>
      <c r="F312" s="429">
        <f>C310</f>
        <v>0</v>
      </c>
      <c r="G312" s="711"/>
      <c r="H312" s="715"/>
      <c r="I312" s="713"/>
      <c r="J312" s="713"/>
      <c r="K312" s="714"/>
      <c r="L312" s="722"/>
      <c r="M312" s="723"/>
      <c r="N312" s="723"/>
      <c r="O312" s="724"/>
      <c r="P312" s="692" t="s">
        <v>1283</v>
      </c>
      <c r="Q312" s="693"/>
      <c r="R312" s="694"/>
      <c r="S312" s="425" t="str">
        <f>IF(S310="","",VLOOKUP(S310,'[1]シフト記号表（勤務時間帯）'!$C$6:$U$35,19,FALSE))</f>
        <v/>
      </c>
      <c r="T312" s="426" t="str">
        <f>IF(T310="","",VLOOKUP(T310,'[1]シフト記号表（勤務時間帯）'!$C$6:$U$35,19,FALSE))</f>
        <v/>
      </c>
      <c r="U312" s="426" t="str">
        <f>IF(U310="","",VLOOKUP(U310,'[1]シフト記号表（勤務時間帯）'!$C$6:$U$35,19,FALSE))</f>
        <v/>
      </c>
      <c r="V312" s="426" t="str">
        <f>IF(V310="","",VLOOKUP(V310,'[1]シフト記号表（勤務時間帯）'!$C$6:$U$35,19,FALSE))</f>
        <v/>
      </c>
      <c r="W312" s="426" t="str">
        <f>IF(W310="","",VLOOKUP(W310,'[1]シフト記号表（勤務時間帯）'!$C$6:$U$35,19,FALSE))</f>
        <v/>
      </c>
      <c r="X312" s="426" t="str">
        <f>IF(X310="","",VLOOKUP(X310,'[1]シフト記号表（勤務時間帯）'!$C$6:$U$35,19,FALSE))</f>
        <v/>
      </c>
      <c r="Y312" s="427" t="str">
        <f>IF(Y310="","",VLOOKUP(Y310,'[1]シフト記号表（勤務時間帯）'!$C$6:$U$35,19,FALSE))</f>
        <v/>
      </c>
      <c r="Z312" s="425" t="str">
        <f>IF(Z310="","",VLOOKUP(Z310,'[1]シフト記号表（勤務時間帯）'!$C$6:$U$35,19,FALSE))</f>
        <v/>
      </c>
      <c r="AA312" s="426" t="str">
        <f>IF(AA310="","",VLOOKUP(AA310,'[1]シフト記号表（勤務時間帯）'!$C$6:$U$35,19,FALSE))</f>
        <v/>
      </c>
      <c r="AB312" s="426" t="str">
        <f>IF(AB310="","",VLOOKUP(AB310,'[1]シフト記号表（勤務時間帯）'!$C$6:$U$35,19,FALSE))</f>
        <v/>
      </c>
      <c r="AC312" s="426" t="str">
        <f>IF(AC310="","",VLOOKUP(AC310,'[1]シフト記号表（勤務時間帯）'!$C$6:$U$35,19,FALSE))</f>
        <v/>
      </c>
      <c r="AD312" s="426" t="str">
        <f>IF(AD310="","",VLOOKUP(AD310,'[1]シフト記号表（勤務時間帯）'!$C$6:$U$35,19,FALSE))</f>
        <v/>
      </c>
      <c r="AE312" s="426" t="str">
        <f>IF(AE310="","",VLOOKUP(AE310,'[1]シフト記号表（勤務時間帯）'!$C$6:$U$35,19,FALSE))</f>
        <v/>
      </c>
      <c r="AF312" s="427" t="str">
        <f>IF(AF310="","",VLOOKUP(AF310,'[1]シフト記号表（勤務時間帯）'!$C$6:$U$35,19,FALSE))</f>
        <v/>
      </c>
      <c r="AG312" s="425" t="str">
        <f>IF(AG310="","",VLOOKUP(AG310,'[1]シフト記号表（勤務時間帯）'!$C$6:$U$35,19,FALSE))</f>
        <v/>
      </c>
      <c r="AH312" s="426" t="str">
        <f>IF(AH310="","",VLOOKUP(AH310,'[1]シフト記号表（勤務時間帯）'!$C$6:$U$35,19,FALSE))</f>
        <v/>
      </c>
      <c r="AI312" s="426" t="str">
        <f>IF(AI310="","",VLOOKUP(AI310,'[1]シフト記号表（勤務時間帯）'!$C$6:$U$35,19,FALSE))</f>
        <v/>
      </c>
      <c r="AJ312" s="426" t="str">
        <f>IF(AJ310="","",VLOOKUP(AJ310,'[1]シフト記号表（勤務時間帯）'!$C$6:$U$35,19,FALSE))</f>
        <v/>
      </c>
      <c r="AK312" s="426" t="str">
        <f>IF(AK310="","",VLOOKUP(AK310,'[1]シフト記号表（勤務時間帯）'!$C$6:$U$35,19,FALSE))</f>
        <v/>
      </c>
      <c r="AL312" s="426" t="str">
        <f>IF(AL310="","",VLOOKUP(AL310,'[1]シフト記号表（勤務時間帯）'!$C$6:$U$35,19,FALSE))</f>
        <v/>
      </c>
      <c r="AM312" s="427" t="str">
        <f>IF(AM310="","",VLOOKUP(AM310,'[1]シフト記号表（勤務時間帯）'!$C$6:$U$35,19,FALSE))</f>
        <v/>
      </c>
      <c r="AN312" s="425" t="str">
        <f>IF(AN310="","",VLOOKUP(AN310,'[1]シフト記号表（勤務時間帯）'!$C$6:$U$35,19,FALSE))</f>
        <v/>
      </c>
      <c r="AO312" s="426" t="str">
        <f>IF(AO310="","",VLOOKUP(AO310,'[1]シフト記号表（勤務時間帯）'!$C$6:$U$35,19,FALSE))</f>
        <v/>
      </c>
      <c r="AP312" s="426" t="str">
        <f>IF(AP310="","",VLOOKUP(AP310,'[1]シフト記号表（勤務時間帯）'!$C$6:$U$35,19,FALSE))</f>
        <v/>
      </c>
      <c r="AQ312" s="426" t="str">
        <f>IF(AQ310="","",VLOOKUP(AQ310,'[1]シフト記号表（勤務時間帯）'!$C$6:$U$35,19,FALSE))</f>
        <v/>
      </c>
      <c r="AR312" s="426" t="str">
        <f>IF(AR310="","",VLOOKUP(AR310,'[1]シフト記号表（勤務時間帯）'!$C$6:$U$35,19,FALSE))</f>
        <v/>
      </c>
      <c r="AS312" s="426" t="str">
        <f>IF(AS310="","",VLOOKUP(AS310,'[1]シフト記号表（勤務時間帯）'!$C$6:$U$35,19,FALSE))</f>
        <v/>
      </c>
      <c r="AT312" s="427" t="str">
        <f>IF(AT310="","",VLOOKUP(AT310,'[1]シフト記号表（勤務時間帯）'!$C$6:$U$35,19,FALSE))</f>
        <v/>
      </c>
      <c r="AU312" s="425" t="str">
        <f>IF(AU310="","",VLOOKUP(AU310,'[1]シフト記号表（勤務時間帯）'!$C$6:$U$35,19,FALSE))</f>
        <v/>
      </c>
      <c r="AV312" s="426" t="str">
        <f>IF(AV310="","",VLOOKUP(AV310,'[1]シフト記号表（勤務時間帯）'!$C$6:$U$35,19,FALSE))</f>
        <v/>
      </c>
      <c r="AW312" s="426" t="str">
        <f>IF(AW310="","",VLOOKUP(AW310,'[1]シフト記号表（勤務時間帯）'!$C$6:$U$35,19,FALSE))</f>
        <v/>
      </c>
      <c r="AX312" s="695">
        <f>IF($BB$3="４週",SUM(S312:AT312),IF($BB$3="暦月",SUM(S312:AW312),""))</f>
        <v>0</v>
      </c>
      <c r="AY312" s="696"/>
      <c r="AZ312" s="697">
        <f>IF($BB$3="４週",AX312/4,IF($BB$3="暦月",②勤務形態一覧表!AX312/(②勤務形態一覧表!$BB$8/7),""))</f>
        <v>0</v>
      </c>
      <c r="BA312" s="698"/>
      <c r="BB312" s="760"/>
      <c r="BC312" s="723"/>
      <c r="BD312" s="723"/>
      <c r="BE312" s="723"/>
      <c r="BF312" s="724"/>
    </row>
    <row r="313" spans="2:58" ht="20.25" customHeight="1">
      <c r="B313" s="699">
        <f>B310+1</f>
        <v>98</v>
      </c>
      <c r="C313" s="749"/>
      <c r="D313" s="750"/>
      <c r="E313" s="751"/>
      <c r="F313" s="428"/>
      <c r="G313" s="709"/>
      <c r="H313" s="712"/>
      <c r="I313" s="713"/>
      <c r="J313" s="713"/>
      <c r="K313" s="714"/>
      <c r="L313" s="716"/>
      <c r="M313" s="717"/>
      <c r="N313" s="717"/>
      <c r="O313" s="718"/>
      <c r="P313" s="725" t="s">
        <v>1281</v>
      </c>
      <c r="Q313" s="726"/>
      <c r="R313" s="727"/>
      <c r="S313" s="417"/>
      <c r="T313" s="418"/>
      <c r="U313" s="418"/>
      <c r="V313" s="418"/>
      <c r="W313" s="418"/>
      <c r="X313" s="418"/>
      <c r="Y313" s="419"/>
      <c r="Z313" s="417"/>
      <c r="AA313" s="418"/>
      <c r="AB313" s="418"/>
      <c r="AC313" s="418"/>
      <c r="AD313" s="418"/>
      <c r="AE313" s="418"/>
      <c r="AF313" s="419"/>
      <c r="AG313" s="417"/>
      <c r="AH313" s="418"/>
      <c r="AI313" s="418"/>
      <c r="AJ313" s="418"/>
      <c r="AK313" s="418"/>
      <c r="AL313" s="418"/>
      <c r="AM313" s="419"/>
      <c r="AN313" s="417"/>
      <c r="AO313" s="418"/>
      <c r="AP313" s="418"/>
      <c r="AQ313" s="418"/>
      <c r="AR313" s="418"/>
      <c r="AS313" s="418"/>
      <c r="AT313" s="419"/>
      <c r="AU313" s="417"/>
      <c r="AV313" s="418"/>
      <c r="AW313" s="418"/>
      <c r="AX313" s="672"/>
      <c r="AY313" s="673"/>
      <c r="AZ313" s="674"/>
      <c r="BA313" s="675"/>
      <c r="BB313" s="758"/>
      <c r="BC313" s="717"/>
      <c r="BD313" s="717"/>
      <c r="BE313" s="717"/>
      <c r="BF313" s="718"/>
    </row>
    <row r="314" spans="2:58" ht="20.25" customHeight="1">
      <c r="B314" s="699"/>
      <c r="C314" s="752"/>
      <c r="D314" s="753"/>
      <c r="E314" s="754"/>
      <c r="F314" s="420"/>
      <c r="G314" s="710"/>
      <c r="H314" s="715"/>
      <c r="I314" s="713"/>
      <c r="J314" s="713"/>
      <c r="K314" s="714"/>
      <c r="L314" s="719"/>
      <c r="M314" s="720"/>
      <c r="N314" s="720"/>
      <c r="O314" s="721"/>
      <c r="P314" s="685" t="s">
        <v>1282</v>
      </c>
      <c r="Q314" s="686"/>
      <c r="R314" s="687"/>
      <c r="S314" s="421" t="str">
        <f>IF(S313="","",VLOOKUP(S313,'[1]シフト記号表（勤務時間帯）'!$C$6:$K$35,9,FALSE))</f>
        <v/>
      </c>
      <c r="T314" s="422" t="str">
        <f>IF(T313="","",VLOOKUP(T313,'[1]シフト記号表（勤務時間帯）'!$C$6:$K$35,9,FALSE))</f>
        <v/>
      </c>
      <c r="U314" s="422" t="str">
        <f>IF(U313="","",VLOOKUP(U313,'[1]シフト記号表（勤務時間帯）'!$C$6:$K$35,9,FALSE))</f>
        <v/>
      </c>
      <c r="V314" s="422" t="str">
        <f>IF(V313="","",VLOOKUP(V313,'[1]シフト記号表（勤務時間帯）'!$C$6:$K$35,9,FALSE))</f>
        <v/>
      </c>
      <c r="W314" s="422" t="str">
        <f>IF(W313="","",VLOOKUP(W313,'[1]シフト記号表（勤務時間帯）'!$C$6:$K$35,9,FALSE))</f>
        <v/>
      </c>
      <c r="X314" s="422" t="str">
        <f>IF(X313="","",VLOOKUP(X313,'[1]シフト記号表（勤務時間帯）'!$C$6:$K$35,9,FALSE))</f>
        <v/>
      </c>
      <c r="Y314" s="423" t="str">
        <f>IF(Y313="","",VLOOKUP(Y313,'[1]シフト記号表（勤務時間帯）'!$C$6:$K$35,9,FALSE))</f>
        <v/>
      </c>
      <c r="Z314" s="421" t="str">
        <f>IF(Z313="","",VLOOKUP(Z313,'[1]シフト記号表（勤務時間帯）'!$C$6:$K$35,9,FALSE))</f>
        <v/>
      </c>
      <c r="AA314" s="422" t="str">
        <f>IF(AA313="","",VLOOKUP(AA313,'[1]シフト記号表（勤務時間帯）'!$C$6:$K$35,9,FALSE))</f>
        <v/>
      </c>
      <c r="AB314" s="422" t="str">
        <f>IF(AB313="","",VLOOKUP(AB313,'[1]シフト記号表（勤務時間帯）'!$C$6:$K$35,9,FALSE))</f>
        <v/>
      </c>
      <c r="AC314" s="422" t="str">
        <f>IF(AC313="","",VLOOKUP(AC313,'[1]シフト記号表（勤務時間帯）'!$C$6:$K$35,9,FALSE))</f>
        <v/>
      </c>
      <c r="AD314" s="422" t="str">
        <f>IF(AD313="","",VLOOKUP(AD313,'[1]シフト記号表（勤務時間帯）'!$C$6:$K$35,9,FALSE))</f>
        <v/>
      </c>
      <c r="AE314" s="422" t="str">
        <f>IF(AE313="","",VLOOKUP(AE313,'[1]シフト記号表（勤務時間帯）'!$C$6:$K$35,9,FALSE))</f>
        <v/>
      </c>
      <c r="AF314" s="423" t="str">
        <f>IF(AF313="","",VLOOKUP(AF313,'[1]シフト記号表（勤務時間帯）'!$C$6:$K$35,9,FALSE))</f>
        <v/>
      </c>
      <c r="AG314" s="421" t="str">
        <f>IF(AG313="","",VLOOKUP(AG313,'[1]シフト記号表（勤務時間帯）'!$C$6:$K$35,9,FALSE))</f>
        <v/>
      </c>
      <c r="AH314" s="422" t="str">
        <f>IF(AH313="","",VLOOKUP(AH313,'[1]シフト記号表（勤務時間帯）'!$C$6:$K$35,9,FALSE))</f>
        <v/>
      </c>
      <c r="AI314" s="422" t="str">
        <f>IF(AI313="","",VLOOKUP(AI313,'[1]シフト記号表（勤務時間帯）'!$C$6:$K$35,9,FALSE))</f>
        <v/>
      </c>
      <c r="AJ314" s="422" t="str">
        <f>IF(AJ313="","",VLOOKUP(AJ313,'[1]シフト記号表（勤務時間帯）'!$C$6:$K$35,9,FALSE))</f>
        <v/>
      </c>
      <c r="AK314" s="422" t="str">
        <f>IF(AK313="","",VLOOKUP(AK313,'[1]シフト記号表（勤務時間帯）'!$C$6:$K$35,9,FALSE))</f>
        <v/>
      </c>
      <c r="AL314" s="422" t="str">
        <f>IF(AL313="","",VLOOKUP(AL313,'[1]シフト記号表（勤務時間帯）'!$C$6:$K$35,9,FALSE))</f>
        <v/>
      </c>
      <c r="AM314" s="423" t="str">
        <f>IF(AM313="","",VLOOKUP(AM313,'[1]シフト記号表（勤務時間帯）'!$C$6:$K$35,9,FALSE))</f>
        <v/>
      </c>
      <c r="AN314" s="421" t="str">
        <f>IF(AN313="","",VLOOKUP(AN313,'[1]シフト記号表（勤務時間帯）'!$C$6:$K$35,9,FALSE))</f>
        <v/>
      </c>
      <c r="AO314" s="422" t="str">
        <f>IF(AO313="","",VLOOKUP(AO313,'[1]シフト記号表（勤務時間帯）'!$C$6:$K$35,9,FALSE))</f>
        <v/>
      </c>
      <c r="AP314" s="422" t="str">
        <f>IF(AP313="","",VLOOKUP(AP313,'[1]シフト記号表（勤務時間帯）'!$C$6:$K$35,9,FALSE))</f>
        <v/>
      </c>
      <c r="AQ314" s="422" t="str">
        <f>IF(AQ313="","",VLOOKUP(AQ313,'[1]シフト記号表（勤務時間帯）'!$C$6:$K$35,9,FALSE))</f>
        <v/>
      </c>
      <c r="AR314" s="422" t="str">
        <f>IF(AR313="","",VLOOKUP(AR313,'[1]シフト記号表（勤務時間帯）'!$C$6:$K$35,9,FALSE))</f>
        <v/>
      </c>
      <c r="AS314" s="422" t="str">
        <f>IF(AS313="","",VLOOKUP(AS313,'[1]シフト記号表（勤務時間帯）'!$C$6:$K$35,9,FALSE))</f>
        <v/>
      </c>
      <c r="AT314" s="423" t="str">
        <f>IF(AT313="","",VLOOKUP(AT313,'[1]シフト記号表（勤務時間帯）'!$C$6:$K$35,9,FALSE))</f>
        <v/>
      </c>
      <c r="AU314" s="421" t="str">
        <f>IF(AU313="","",VLOOKUP(AU313,'[1]シフト記号表（勤務時間帯）'!$C$6:$K$35,9,FALSE))</f>
        <v/>
      </c>
      <c r="AV314" s="422" t="str">
        <f>IF(AV313="","",VLOOKUP(AV313,'[1]シフト記号表（勤務時間帯）'!$C$6:$K$35,9,FALSE))</f>
        <v/>
      </c>
      <c r="AW314" s="422" t="str">
        <f>IF(AW313="","",VLOOKUP(AW313,'[1]シフト記号表（勤務時間帯）'!$C$6:$K$35,9,FALSE))</f>
        <v/>
      </c>
      <c r="AX314" s="688">
        <f>IF($BB$3="４週",SUM(S314:AT314),IF($BB$3="暦月",SUM(S314:AW314),""))</f>
        <v>0</v>
      </c>
      <c r="AY314" s="689"/>
      <c r="AZ314" s="690">
        <f>IF($BB$3="４週",AX314/4,IF($BB$3="暦月",②勤務形態一覧表!AX314/(②勤務形態一覧表!$BB$8/7),""))</f>
        <v>0</v>
      </c>
      <c r="BA314" s="691"/>
      <c r="BB314" s="759"/>
      <c r="BC314" s="720"/>
      <c r="BD314" s="720"/>
      <c r="BE314" s="720"/>
      <c r="BF314" s="721"/>
    </row>
    <row r="315" spans="2:58" ht="20.25" customHeight="1">
      <c r="B315" s="699"/>
      <c r="C315" s="755"/>
      <c r="D315" s="756"/>
      <c r="E315" s="757"/>
      <c r="F315" s="429">
        <f>C313</f>
        <v>0</v>
      </c>
      <c r="G315" s="711"/>
      <c r="H315" s="715"/>
      <c r="I315" s="713"/>
      <c r="J315" s="713"/>
      <c r="K315" s="714"/>
      <c r="L315" s="722"/>
      <c r="M315" s="723"/>
      <c r="N315" s="723"/>
      <c r="O315" s="724"/>
      <c r="P315" s="692" t="s">
        <v>1283</v>
      </c>
      <c r="Q315" s="693"/>
      <c r="R315" s="694"/>
      <c r="S315" s="425" t="str">
        <f>IF(S313="","",VLOOKUP(S313,'[1]シフト記号表（勤務時間帯）'!$C$6:$U$35,19,FALSE))</f>
        <v/>
      </c>
      <c r="T315" s="426" t="str">
        <f>IF(T313="","",VLOOKUP(T313,'[1]シフト記号表（勤務時間帯）'!$C$6:$U$35,19,FALSE))</f>
        <v/>
      </c>
      <c r="U315" s="426" t="str">
        <f>IF(U313="","",VLOOKUP(U313,'[1]シフト記号表（勤務時間帯）'!$C$6:$U$35,19,FALSE))</f>
        <v/>
      </c>
      <c r="V315" s="426" t="str">
        <f>IF(V313="","",VLOOKUP(V313,'[1]シフト記号表（勤務時間帯）'!$C$6:$U$35,19,FALSE))</f>
        <v/>
      </c>
      <c r="W315" s="426" t="str">
        <f>IF(W313="","",VLOOKUP(W313,'[1]シフト記号表（勤務時間帯）'!$C$6:$U$35,19,FALSE))</f>
        <v/>
      </c>
      <c r="X315" s="426" t="str">
        <f>IF(X313="","",VLOOKUP(X313,'[1]シフト記号表（勤務時間帯）'!$C$6:$U$35,19,FALSE))</f>
        <v/>
      </c>
      <c r="Y315" s="427" t="str">
        <f>IF(Y313="","",VLOOKUP(Y313,'[1]シフト記号表（勤務時間帯）'!$C$6:$U$35,19,FALSE))</f>
        <v/>
      </c>
      <c r="Z315" s="425" t="str">
        <f>IF(Z313="","",VLOOKUP(Z313,'[1]シフト記号表（勤務時間帯）'!$C$6:$U$35,19,FALSE))</f>
        <v/>
      </c>
      <c r="AA315" s="426" t="str">
        <f>IF(AA313="","",VLOOKUP(AA313,'[1]シフト記号表（勤務時間帯）'!$C$6:$U$35,19,FALSE))</f>
        <v/>
      </c>
      <c r="AB315" s="426" t="str">
        <f>IF(AB313="","",VLOOKUP(AB313,'[1]シフト記号表（勤務時間帯）'!$C$6:$U$35,19,FALSE))</f>
        <v/>
      </c>
      <c r="AC315" s="426" t="str">
        <f>IF(AC313="","",VLOOKUP(AC313,'[1]シフト記号表（勤務時間帯）'!$C$6:$U$35,19,FALSE))</f>
        <v/>
      </c>
      <c r="AD315" s="426" t="str">
        <f>IF(AD313="","",VLOOKUP(AD313,'[1]シフト記号表（勤務時間帯）'!$C$6:$U$35,19,FALSE))</f>
        <v/>
      </c>
      <c r="AE315" s="426" t="str">
        <f>IF(AE313="","",VLOOKUP(AE313,'[1]シフト記号表（勤務時間帯）'!$C$6:$U$35,19,FALSE))</f>
        <v/>
      </c>
      <c r="AF315" s="427" t="str">
        <f>IF(AF313="","",VLOOKUP(AF313,'[1]シフト記号表（勤務時間帯）'!$C$6:$U$35,19,FALSE))</f>
        <v/>
      </c>
      <c r="AG315" s="425" t="str">
        <f>IF(AG313="","",VLOOKUP(AG313,'[1]シフト記号表（勤務時間帯）'!$C$6:$U$35,19,FALSE))</f>
        <v/>
      </c>
      <c r="AH315" s="426" t="str">
        <f>IF(AH313="","",VLOOKUP(AH313,'[1]シフト記号表（勤務時間帯）'!$C$6:$U$35,19,FALSE))</f>
        <v/>
      </c>
      <c r="AI315" s="426" t="str">
        <f>IF(AI313="","",VLOOKUP(AI313,'[1]シフト記号表（勤務時間帯）'!$C$6:$U$35,19,FALSE))</f>
        <v/>
      </c>
      <c r="AJ315" s="426" t="str">
        <f>IF(AJ313="","",VLOOKUP(AJ313,'[1]シフト記号表（勤務時間帯）'!$C$6:$U$35,19,FALSE))</f>
        <v/>
      </c>
      <c r="AK315" s="426" t="str">
        <f>IF(AK313="","",VLOOKUP(AK313,'[1]シフト記号表（勤務時間帯）'!$C$6:$U$35,19,FALSE))</f>
        <v/>
      </c>
      <c r="AL315" s="426" t="str">
        <f>IF(AL313="","",VLOOKUP(AL313,'[1]シフト記号表（勤務時間帯）'!$C$6:$U$35,19,FALSE))</f>
        <v/>
      </c>
      <c r="AM315" s="427" t="str">
        <f>IF(AM313="","",VLOOKUP(AM313,'[1]シフト記号表（勤務時間帯）'!$C$6:$U$35,19,FALSE))</f>
        <v/>
      </c>
      <c r="AN315" s="425" t="str">
        <f>IF(AN313="","",VLOOKUP(AN313,'[1]シフト記号表（勤務時間帯）'!$C$6:$U$35,19,FALSE))</f>
        <v/>
      </c>
      <c r="AO315" s="426" t="str">
        <f>IF(AO313="","",VLOOKUP(AO313,'[1]シフト記号表（勤務時間帯）'!$C$6:$U$35,19,FALSE))</f>
        <v/>
      </c>
      <c r="AP315" s="426" t="str">
        <f>IF(AP313="","",VLOOKUP(AP313,'[1]シフト記号表（勤務時間帯）'!$C$6:$U$35,19,FALSE))</f>
        <v/>
      </c>
      <c r="AQ315" s="426" t="str">
        <f>IF(AQ313="","",VLOOKUP(AQ313,'[1]シフト記号表（勤務時間帯）'!$C$6:$U$35,19,FALSE))</f>
        <v/>
      </c>
      <c r="AR315" s="426" t="str">
        <f>IF(AR313="","",VLOOKUP(AR313,'[1]シフト記号表（勤務時間帯）'!$C$6:$U$35,19,FALSE))</f>
        <v/>
      </c>
      <c r="AS315" s="426" t="str">
        <f>IF(AS313="","",VLOOKUP(AS313,'[1]シフト記号表（勤務時間帯）'!$C$6:$U$35,19,FALSE))</f>
        <v/>
      </c>
      <c r="AT315" s="427" t="str">
        <f>IF(AT313="","",VLOOKUP(AT313,'[1]シフト記号表（勤務時間帯）'!$C$6:$U$35,19,FALSE))</f>
        <v/>
      </c>
      <c r="AU315" s="425" t="str">
        <f>IF(AU313="","",VLOOKUP(AU313,'[1]シフト記号表（勤務時間帯）'!$C$6:$U$35,19,FALSE))</f>
        <v/>
      </c>
      <c r="AV315" s="426" t="str">
        <f>IF(AV313="","",VLOOKUP(AV313,'[1]シフト記号表（勤務時間帯）'!$C$6:$U$35,19,FALSE))</f>
        <v/>
      </c>
      <c r="AW315" s="426" t="str">
        <f>IF(AW313="","",VLOOKUP(AW313,'[1]シフト記号表（勤務時間帯）'!$C$6:$U$35,19,FALSE))</f>
        <v/>
      </c>
      <c r="AX315" s="695">
        <f>IF($BB$3="４週",SUM(S315:AT315),IF($BB$3="暦月",SUM(S315:AW315),""))</f>
        <v>0</v>
      </c>
      <c r="AY315" s="696"/>
      <c r="AZ315" s="697">
        <f>IF($BB$3="４週",AX315/4,IF($BB$3="暦月",②勤務形態一覧表!AX315/(②勤務形態一覧表!$BB$8/7),""))</f>
        <v>0</v>
      </c>
      <c r="BA315" s="698"/>
      <c r="BB315" s="760"/>
      <c r="BC315" s="723"/>
      <c r="BD315" s="723"/>
      <c r="BE315" s="723"/>
      <c r="BF315" s="724"/>
    </row>
    <row r="316" spans="2:58" ht="20.25" customHeight="1">
      <c r="B316" s="699">
        <f>B313+1</f>
        <v>99</v>
      </c>
      <c r="C316" s="749"/>
      <c r="D316" s="750"/>
      <c r="E316" s="751"/>
      <c r="F316" s="428"/>
      <c r="G316" s="709"/>
      <c r="H316" s="712"/>
      <c r="I316" s="713"/>
      <c r="J316" s="713"/>
      <c r="K316" s="714"/>
      <c r="L316" s="716"/>
      <c r="M316" s="717"/>
      <c r="N316" s="717"/>
      <c r="O316" s="718"/>
      <c r="P316" s="725" t="s">
        <v>1281</v>
      </c>
      <c r="Q316" s="726"/>
      <c r="R316" s="727"/>
      <c r="S316" s="417"/>
      <c r="T316" s="418"/>
      <c r="U316" s="418"/>
      <c r="V316" s="418"/>
      <c r="W316" s="418"/>
      <c r="X316" s="418"/>
      <c r="Y316" s="419"/>
      <c r="Z316" s="417"/>
      <c r="AA316" s="418"/>
      <c r="AB316" s="418"/>
      <c r="AC316" s="418"/>
      <c r="AD316" s="418"/>
      <c r="AE316" s="418"/>
      <c r="AF316" s="419"/>
      <c r="AG316" s="417"/>
      <c r="AH316" s="418"/>
      <c r="AI316" s="418"/>
      <c r="AJ316" s="418"/>
      <c r="AK316" s="418"/>
      <c r="AL316" s="418"/>
      <c r="AM316" s="419"/>
      <c r="AN316" s="417"/>
      <c r="AO316" s="418"/>
      <c r="AP316" s="418"/>
      <c r="AQ316" s="418"/>
      <c r="AR316" s="418"/>
      <c r="AS316" s="418"/>
      <c r="AT316" s="419"/>
      <c r="AU316" s="417"/>
      <c r="AV316" s="418"/>
      <c r="AW316" s="418"/>
      <c r="AX316" s="672"/>
      <c r="AY316" s="673"/>
      <c r="AZ316" s="674"/>
      <c r="BA316" s="675"/>
      <c r="BB316" s="758"/>
      <c r="BC316" s="717"/>
      <c r="BD316" s="717"/>
      <c r="BE316" s="717"/>
      <c r="BF316" s="718"/>
    </row>
    <row r="317" spans="2:58" ht="20.25" customHeight="1">
      <c r="B317" s="699"/>
      <c r="C317" s="752"/>
      <c r="D317" s="753"/>
      <c r="E317" s="754"/>
      <c r="F317" s="420"/>
      <c r="G317" s="710"/>
      <c r="H317" s="715"/>
      <c r="I317" s="713"/>
      <c r="J317" s="713"/>
      <c r="K317" s="714"/>
      <c r="L317" s="719"/>
      <c r="M317" s="720"/>
      <c r="N317" s="720"/>
      <c r="O317" s="721"/>
      <c r="P317" s="685" t="s">
        <v>1282</v>
      </c>
      <c r="Q317" s="686"/>
      <c r="R317" s="687"/>
      <c r="S317" s="421" t="str">
        <f>IF(S316="","",VLOOKUP(S316,'[1]シフト記号表（勤務時間帯）'!$C$6:$K$35,9,FALSE))</f>
        <v/>
      </c>
      <c r="T317" s="422" t="str">
        <f>IF(T316="","",VLOOKUP(T316,'[1]シフト記号表（勤務時間帯）'!$C$6:$K$35,9,FALSE))</f>
        <v/>
      </c>
      <c r="U317" s="422" t="str">
        <f>IF(U316="","",VLOOKUP(U316,'[1]シフト記号表（勤務時間帯）'!$C$6:$K$35,9,FALSE))</f>
        <v/>
      </c>
      <c r="V317" s="422" t="str">
        <f>IF(V316="","",VLOOKUP(V316,'[1]シフト記号表（勤務時間帯）'!$C$6:$K$35,9,FALSE))</f>
        <v/>
      </c>
      <c r="W317" s="422" t="str">
        <f>IF(W316="","",VLOOKUP(W316,'[1]シフト記号表（勤務時間帯）'!$C$6:$K$35,9,FALSE))</f>
        <v/>
      </c>
      <c r="X317" s="422" t="str">
        <f>IF(X316="","",VLOOKUP(X316,'[1]シフト記号表（勤務時間帯）'!$C$6:$K$35,9,FALSE))</f>
        <v/>
      </c>
      <c r="Y317" s="423" t="str">
        <f>IF(Y316="","",VLOOKUP(Y316,'[1]シフト記号表（勤務時間帯）'!$C$6:$K$35,9,FALSE))</f>
        <v/>
      </c>
      <c r="Z317" s="421" t="str">
        <f>IF(Z316="","",VLOOKUP(Z316,'[1]シフト記号表（勤務時間帯）'!$C$6:$K$35,9,FALSE))</f>
        <v/>
      </c>
      <c r="AA317" s="422" t="str">
        <f>IF(AA316="","",VLOOKUP(AA316,'[1]シフト記号表（勤務時間帯）'!$C$6:$K$35,9,FALSE))</f>
        <v/>
      </c>
      <c r="AB317" s="422" t="str">
        <f>IF(AB316="","",VLOOKUP(AB316,'[1]シフト記号表（勤務時間帯）'!$C$6:$K$35,9,FALSE))</f>
        <v/>
      </c>
      <c r="AC317" s="422" t="str">
        <f>IF(AC316="","",VLOOKUP(AC316,'[1]シフト記号表（勤務時間帯）'!$C$6:$K$35,9,FALSE))</f>
        <v/>
      </c>
      <c r="AD317" s="422" t="str">
        <f>IF(AD316="","",VLOOKUP(AD316,'[1]シフト記号表（勤務時間帯）'!$C$6:$K$35,9,FALSE))</f>
        <v/>
      </c>
      <c r="AE317" s="422" t="str">
        <f>IF(AE316="","",VLOOKUP(AE316,'[1]シフト記号表（勤務時間帯）'!$C$6:$K$35,9,FALSE))</f>
        <v/>
      </c>
      <c r="AF317" s="423" t="str">
        <f>IF(AF316="","",VLOOKUP(AF316,'[1]シフト記号表（勤務時間帯）'!$C$6:$K$35,9,FALSE))</f>
        <v/>
      </c>
      <c r="AG317" s="421" t="str">
        <f>IF(AG316="","",VLOOKUP(AG316,'[1]シフト記号表（勤務時間帯）'!$C$6:$K$35,9,FALSE))</f>
        <v/>
      </c>
      <c r="AH317" s="422" t="str">
        <f>IF(AH316="","",VLOOKUP(AH316,'[1]シフト記号表（勤務時間帯）'!$C$6:$K$35,9,FALSE))</f>
        <v/>
      </c>
      <c r="AI317" s="422" t="str">
        <f>IF(AI316="","",VLOOKUP(AI316,'[1]シフト記号表（勤務時間帯）'!$C$6:$K$35,9,FALSE))</f>
        <v/>
      </c>
      <c r="AJ317" s="422" t="str">
        <f>IF(AJ316="","",VLOOKUP(AJ316,'[1]シフト記号表（勤務時間帯）'!$C$6:$K$35,9,FALSE))</f>
        <v/>
      </c>
      <c r="AK317" s="422" t="str">
        <f>IF(AK316="","",VLOOKUP(AK316,'[1]シフト記号表（勤務時間帯）'!$C$6:$K$35,9,FALSE))</f>
        <v/>
      </c>
      <c r="AL317" s="422" t="str">
        <f>IF(AL316="","",VLOOKUP(AL316,'[1]シフト記号表（勤務時間帯）'!$C$6:$K$35,9,FALSE))</f>
        <v/>
      </c>
      <c r="AM317" s="423" t="str">
        <f>IF(AM316="","",VLOOKUP(AM316,'[1]シフト記号表（勤務時間帯）'!$C$6:$K$35,9,FALSE))</f>
        <v/>
      </c>
      <c r="AN317" s="421" t="str">
        <f>IF(AN316="","",VLOOKUP(AN316,'[1]シフト記号表（勤務時間帯）'!$C$6:$K$35,9,FALSE))</f>
        <v/>
      </c>
      <c r="AO317" s="422" t="str">
        <f>IF(AO316="","",VLOOKUP(AO316,'[1]シフト記号表（勤務時間帯）'!$C$6:$K$35,9,FALSE))</f>
        <v/>
      </c>
      <c r="AP317" s="422" t="str">
        <f>IF(AP316="","",VLOOKUP(AP316,'[1]シフト記号表（勤務時間帯）'!$C$6:$K$35,9,FALSE))</f>
        <v/>
      </c>
      <c r="AQ317" s="422" t="str">
        <f>IF(AQ316="","",VLOOKUP(AQ316,'[1]シフト記号表（勤務時間帯）'!$C$6:$K$35,9,FALSE))</f>
        <v/>
      </c>
      <c r="AR317" s="422" t="str">
        <f>IF(AR316="","",VLOOKUP(AR316,'[1]シフト記号表（勤務時間帯）'!$C$6:$K$35,9,FALSE))</f>
        <v/>
      </c>
      <c r="AS317" s="422" t="str">
        <f>IF(AS316="","",VLOOKUP(AS316,'[1]シフト記号表（勤務時間帯）'!$C$6:$K$35,9,FALSE))</f>
        <v/>
      </c>
      <c r="AT317" s="423" t="str">
        <f>IF(AT316="","",VLOOKUP(AT316,'[1]シフト記号表（勤務時間帯）'!$C$6:$K$35,9,FALSE))</f>
        <v/>
      </c>
      <c r="AU317" s="421" t="str">
        <f>IF(AU316="","",VLOOKUP(AU316,'[1]シフト記号表（勤務時間帯）'!$C$6:$K$35,9,FALSE))</f>
        <v/>
      </c>
      <c r="AV317" s="422" t="str">
        <f>IF(AV316="","",VLOOKUP(AV316,'[1]シフト記号表（勤務時間帯）'!$C$6:$K$35,9,FALSE))</f>
        <v/>
      </c>
      <c r="AW317" s="422" t="str">
        <f>IF(AW316="","",VLOOKUP(AW316,'[1]シフト記号表（勤務時間帯）'!$C$6:$K$35,9,FALSE))</f>
        <v/>
      </c>
      <c r="AX317" s="688">
        <f>IF($BB$3="４週",SUM(S317:AT317),IF($BB$3="暦月",SUM(S317:AW317),""))</f>
        <v>0</v>
      </c>
      <c r="AY317" s="689"/>
      <c r="AZ317" s="690">
        <f>IF($BB$3="４週",AX317/4,IF($BB$3="暦月",②勤務形態一覧表!AX317/(②勤務形態一覧表!$BB$8/7),""))</f>
        <v>0</v>
      </c>
      <c r="BA317" s="691"/>
      <c r="BB317" s="759"/>
      <c r="BC317" s="720"/>
      <c r="BD317" s="720"/>
      <c r="BE317" s="720"/>
      <c r="BF317" s="721"/>
    </row>
    <row r="318" spans="2:58" ht="20.25" customHeight="1">
      <c r="B318" s="699"/>
      <c r="C318" s="755"/>
      <c r="D318" s="756"/>
      <c r="E318" s="757"/>
      <c r="F318" s="429">
        <f>C316</f>
        <v>0</v>
      </c>
      <c r="G318" s="711"/>
      <c r="H318" s="715"/>
      <c r="I318" s="713"/>
      <c r="J318" s="713"/>
      <c r="K318" s="714"/>
      <c r="L318" s="722"/>
      <c r="M318" s="723"/>
      <c r="N318" s="723"/>
      <c r="O318" s="724"/>
      <c r="P318" s="692" t="s">
        <v>1283</v>
      </c>
      <c r="Q318" s="693"/>
      <c r="R318" s="694"/>
      <c r="S318" s="425" t="str">
        <f>IF(S316="","",VLOOKUP(S316,'[1]シフト記号表（勤務時間帯）'!$C$6:$U$35,19,FALSE))</f>
        <v/>
      </c>
      <c r="T318" s="426" t="str">
        <f>IF(T316="","",VLOOKUP(T316,'[1]シフト記号表（勤務時間帯）'!$C$6:$U$35,19,FALSE))</f>
        <v/>
      </c>
      <c r="U318" s="426" t="str">
        <f>IF(U316="","",VLOOKUP(U316,'[1]シフト記号表（勤務時間帯）'!$C$6:$U$35,19,FALSE))</f>
        <v/>
      </c>
      <c r="V318" s="426" t="str">
        <f>IF(V316="","",VLOOKUP(V316,'[1]シフト記号表（勤務時間帯）'!$C$6:$U$35,19,FALSE))</f>
        <v/>
      </c>
      <c r="W318" s="426" t="str">
        <f>IF(W316="","",VLOOKUP(W316,'[1]シフト記号表（勤務時間帯）'!$C$6:$U$35,19,FALSE))</f>
        <v/>
      </c>
      <c r="X318" s="426" t="str">
        <f>IF(X316="","",VLOOKUP(X316,'[1]シフト記号表（勤務時間帯）'!$C$6:$U$35,19,FALSE))</f>
        <v/>
      </c>
      <c r="Y318" s="427" t="str">
        <f>IF(Y316="","",VLOOKUP(Y316,'[1]シフト記号表（勤務時間帯）'!$C$6:$U$35,19,FALSE))</f>
        <v/>
      </c>
      <c r="Z318" s="425" t="str">
        <f>IF(Z316="","",VLOOKUP(Z316,'[1]シフト記号表（勤務時間帯）'!$C$6:$U$35,19,FALSE))</f>
        <v/>
      </c>
      <c r="AA318" s="426" t="str">
        <f>IF(AA316="","",VLOOKUP(AA316,'[1]シフト記号表（勤務時間帯）'!$C$6:$U$35,19,FALSE))</f>
        <v/>
      </c>
      <c r="AB318" s="426" t="str">
        <f>IF(AB316="","",VLOOKUP(AB316,'[1]シフト記号表（勤務時間帯）'!$C$6:$U$35,19,FALSE))</f>
        <v/>
      </c>
      <c r="AC318" s="426" t="str">
        <f>IF(AC316="","",VLOOKUP(AC316,'[1]シフト記号表（勤務時間帯）'!$C$6:$U$35,19,FALSE))</f>
        <v/>
      </c>
      <c r="AD318" s="426" t="str">
        <f>IF(AD316="","",VLOOKUP(AD316,'[1]シフト記号表（勤務時間帯）'!$C$6:$U$35,19,FALSE))</f>
        <v/>
      </c>
      <c r="AE318" s="426" t="str">
        <f>IF(AE316="","",VLOOKUP(AE316,'[1]シフト記号表（勤務時間帯）'!$C$6:$U$35,19,FALSE))</f>
        <v/>
      </c>
      <c r="AF318" s="427" t="str">
        <f>IF(AF316="","",VLOOKUP(AF316,'[1]シフト記号表（勤務時間帯）'!$C$6:$U$35,19,FALSE))</f>
        <v/>
      </c>
      <c r="AG318" s="425" t="str">
        <f>IF(AG316="","",VLOOKUP(AG316,'[1]シフト記号表（勤務時間帯）'!$C$6:$U$35,19,FALSE))</f>
        <v/>
      </c>
      <c r="AH318" s="426" t="str">
        <f>IF(AH316="","",VLOOKUP(AH316,'[1]シフト記号表（勤務時間帯）'!$C$6:$U$35,19,FALSE))</f>
        <v/>
      </c>
      <c r="AI318" s="426" t="str">
        <f>IF(AI316="","",VLOOKUP(AI316,'[1]シフト記号表（勤務時間帯）'!$C$6:$U$35,19,FALSE))</f>
        <v/>
      </c>
      <c r="AJ318" s="426" t="str">
        <f>IF(AJ316="","",VLOOKUP(AJ316,'[1]シフト記号表（勤務時間帯）'!$C$6:$U$35,19,FALSE))</f>
        <v/>
      </c>
      <c r="AK318" s="426" t="str">
        <f>IF(AK316="","",VLOOKUP(AK316,'[1]シフト記号表（勤務時間帯）'!$C$6:$U$35,19,FALSE))</f>
        <v/>
      </c>
      <c r="AL318" s="426" t="str">
        <f>IF(AL316="","",VLOOKUP(AL316,'[1]シフト記号表（勤務時間帯）'!$C$6:$U$35,19,FALSE))</f>
        <v/>
      </c>
      <c r="AM318" s="427" t="str">
        <f>IF(AM316="","",VLOOKUP(AM316,'[1]シフト記号表（勤務時間帯）'!$C$6:$U$35,19,FALSE))</f>
        <v/>
      </c>
      <c r="AN318" s="425" t="str">
        <f>IF(AN316="","",VLOOKUP(AN316,'[1]シフト記号表（勤務時間帯）'!$C$6:$U$35,19,FALSE))</f>
        <v/>
      </c>
      <c r="AO318" s="426" t="str">
        <f>IF(AO316="","",VLOOKUP(AO316,'[1]シフト記号表（勤務時間帯）'!$C$6:$U$35,19,FALSE))</f>
        <v/>
      </c>
      <c r="AP318" s="426" t="str">
        <f>IF(AP316="","",VLOOKUP(AP316,'[1]シフト記号表（勤務時間帯）'!$C$6:$U$35,19,FALSE))</f>
        <v/>
      </c>
      <c r="AQ318" s="426" t="str">
        <f>IF(AQ316="","",VLOOKUP(AQ316,'[1]シフト記号表（勤務時間帯）'!$C$6:$U$35,19,FALSE))</f>
        <v/>
      </c>
      <c r="AR318" s="426" t="str">
        <f>IF(AR316="","",VLOOKUP(AR316,'[1]シフト記号表（勤務時間帯）'!$C$6:$U$35,19,FALSE))</f>
        <v/>
      </c>
      <c r="AS318" s="426" t="str">
        <f>IF(AS316="","",VLOOKUP(AS316,'[1]シフト記号表（勤務時間帯）'!$C$6:$U$35,19,FALSE))</f>
        <v/>
      </c>
      <c r="AT318" s="427" t="str">
        <f>IF(AT316="","",VLOOKUP(AT316,'[1]シフト記号表（勤務時間帯）'!$C$6:$U$35,19,FALSE))</f>
        <v/>
      </c>
      <c r="AU318" s="425" t="str">
        <f>IF(AU316="","",VLOOKUP(AU316,'[1]シフト記号表（勤務時間帯）'!$C$6:$U$35,19,FALSE))</f>
        <v/>
      </c>
      <c r="AV318" s="426" t="str">
        <f>IF(AV316="","",VLOOKUP(AV316,'[1]シフト記号表（勤務時間帯）'!$C$6:$U$35,19,FALSE))</f>
        <v/>
      </c>
      <c r="AW318" s="426" t="str">
        <f>IF(AW316="","",VLOOKUP(AW316,'[1]シフト記号表（勤務時間帯）'!$C$6:$U$35,19,FALSE))</f>
        <v/>
      </c>
      <c r="AX318" s="695">
        <f>IF($BB$3="４週",SUM(S318:AT318),IF($BB$3="暦月",SUM(S318:AW318),""))</f>
        <v>0</v>
      </c>
      <c r="AY318" s="696"/>
      <c r="AZ318" s="697">
        <f>IF($BB$3="４週",AX318/4,IF($BB$3="暦月",②勤務形態一覧表!AX318/(②勤務形態一覧表!$BB$8/7),""))</f>
        <v>0</v>
      </c>
      <c r="BA318" s="698"/>
      <c r="BB318" s="760"/>
      <c r="BC318" s="723"/>
      <c r="BD318" s="723"/>
      <c r="BE318" s="723"/>
      <c r="BF318" s="724"/>
    </row>
    <row r="319" spans="2:58" ht="20.25" customHeight="1">
      <c r="B319" s="699">
        <f>B316+1</f>
        <v>100</v>
      </c>
      <c r="C319" s="749"/>
      <c r="D319" s="750"/>
      <c r="E319" s="751"/>
      <c r="F319" s="428"/>
      <c r="G319" s="709"/>
      <c r="H319" s="712"/>
      <c r="I319" s="713"/>
      <c r="J319" s="713"/>
      <c r="K319" s="714"/>
      <c r="L319" s="716"/>
      <c r="M319" s="717"/>
      <c r="N319" s="717"/>
      <c r="O319" s="718"/>
      <c r="P319" s="725" t="s">
        <v>1281</v>
      </c>
      <c r="Q319" s="726"/>
      <c r="R319" s="727"/>
      <c r="S319" s="417"/>
      <c r="T319" s="418"/>
      <c r="U319" s="418"/>
      <c r="V319" s="418"/>
      <c r="W319" s="418"/>
      <c r="X319" s="418"/>
      <c r="Y319" s="419"/>
      <c r="Z319" s="417"/>
      <c r="AA319" s="418"/>
      <c r="AB319" s="418"/>
      <c r="AC319" s="418"/>
      <c r="AD319" s="418"/>
      <c r="AE319" s="418"/>
      <c r="AF319" s="419"/>
      <c r="AG319" s="417"/>
      <c r="AH319" s="418"/>
      <c r="AI319" s="418"/>
      <c r="AJ319" s="418"/>
      <c r="AK319" s="418"/>
      <c r="AL319" s="418"/>
      <c r="AM319" s="419"/>
      <c r="AN319" s="417"/>
      <c r="AO319" s="418"/>
      <c r="AP319" s="418"/>
      <c r="AQ319" s="418"/>
      <c r="AR319" s="418"/>
      <c r="AS319" s="418"/>
      <c r="AT319" s="419"/>
      <c r="AU319" s="417"/>
      <c r="AV319" s="418"/>
      <c r="AW319" s="418"/>
      <c r="AX319" s="672"/>
      <c r="AY319" s="673"/>
      <c r="AZ319" s="674"/>
      <c r="BA319" s="675"/>
      <c r="BB319" s="758"/>
      <c r="BC319" s="717"/>
      <c r="BD319" s="717"/>
      <c r="BE319" s="717"/>
      <c r="BF319" s="718"/>
    </row>
    <row r="320" spans="2:58" ht="20.25" customHeight="1">
      <c r="B320" s="699"/>
      <c r="C320" s="752"/>
      <c r="D320" s="753"/>
      <c r="E320" s="754"/>
      <c r="F320" s="420"/>
      <c r="G320" s="710"/>
      <c r="H320" s="715"/>
      <c r="I320" s="713"/>
      <c r="J320" s="713"/>
      <c r="K320" s="714"/>
      <c r="L320" s="719"/>
      <c r="M320" s="720"/>
      <c r="N320" s="720"/>
      <c r="O320" s="721"/>
      <c r="P320" s="685" t="s">
        <v>1282</v>
      </c>
      <c r="Q320" s="686"/>
      <c r="R320" s="687"/>
      <c r="S320" s="421" t="str">
        <f>IF(S319="","",VLOOKUP(S319,'[1]シフト記号表（勤務時間帯）'!$C$6:$K$35,9,FALSE))</f>
        <v/>
      </c>
      <c r="T320" s="422" t="str">
        <f>IF(T319="","",VLOOKUP(T319,'[1]シフト記号表（勤務時間帯）'!$C$6:$K$35,9,FALSE))</f>
        <v/>
      </c>
      <c r="U320" s="422" t="str">
        <f>IF(U319="","",VLOOKUP(U319,'[1]シフト記号表（勤務時間帯）'!$C$6:$K$35,9,FALSE))</f>
        <v/>
      </c>
      <c r="V320" s="422" t="str">
        <f>IF(V319="","",VLOOKUP(V319,'[1]シフト記号表（勤務時間帯）'!$C$6:$K$35,9,FALSE))</f>
        <v/>
      </c>
      <c r="W320" s="422" t="str">
        <f>IF(W319="","",VLOOKUP(W319,'[1]シフト記号表（勤務時間帯）'!$C$6:$K$35,9,FALSE))</f>
        <v/>
      </c>
      <c r="X320" s="422" t="str">
        <f>IF(X319="","",VLOOKUP(X319,'[1]シフト記号表（勤務時間帯）'!$C$6:$K$35,9,FALSE))</f>
        <v/>
      </c>
      <c r="Y320" s="423" t="str">
        <f>IF(Y319="","",VLOOKUP(Y319,'[1]シフト記号表（勤務時間帯）'!$C$6:$K$35,9,FALSE))</f>
        <v/>
      </c>
      <c r="Z320" s="421" t="str">
        <f>IF(Z319="","",VLOOKUP(Z319,'[1]シフト記号表（勤務時間帯）'!$C$6:$K$35,9,FALSE))</f>
        <v/>
      </c>
      <c r="AA320" s="422" t="str">
        <f>IF(AA319="","",VLOOKUP(AA319,'[1]シフト記号表（勤務時間帯）'!$C$6:$K$35,9,FALSE))</f>
        <v/>
      </c>
      <c r="AB320" s="422" t="str">
        <f>IF(AB319="","",VLOOKUP(AB319,'[1]シフト記号表（勤務時間帯）'!$C$6:$K$35,9,FALSE))</f>
        <v/>
      </c>
      <c r="AC320" s="422" t="str">
        <f>IF(AC319="","",VLOOKUP(AC319,'[1]シフト記号表（勤務時間帯）'!$C$6:$K$35,9,FALSE))</f>
        <v/>
      </c>
      <c r="AD320" s="422" t="str">
        <f>IF(AD319="","",VLOOKUP(AD319,'[1]シフト記号表（勤務時間帯）'!$C$6:$K$35,9,FALSE))</f>
        <v/>
      </c>
      <c r="AE320" s="422" t="str">
        <f>IF(AE319="","",VLOOKUP(AE319,'[1]シフト記号表（勤務時間帯）'!$C$6:$K$35,9,FALSE))</f>
        <v/>
      </c>
      <c r="AF320" s="423" t="str">
        <f>IF(AF319="","",VLOOKUP(AF319,'[1]シフト記号表（勤務時間帯）'!$C$6:$K$35,9,FALSE))</f>
        <v/>
      </c>
      <c r="AG320" s="421" t="str">
        <f>IF(AG319="","",VLOOKUP(AG319,'[1]シフト記号表（勤務時間帯）'!$C$6:$K$35,9,FALSE))</f>
        <v/>
      </c>
      <c r="AH320" s="422" t="str">
        <f>IF(AH319="","",VLOOKUP(AH319,'[1]シフト記号表（勤務時間帯）'!$C$6:$K$35,9,FALSE))</f>
        <v/>
      </c>
      <c r="AI320" s="422" t="str">
        <f>IF(AI319="","",VLOOKUP(AI319,'[1]シフト記号表（勤務時間帯）'!$C$6:$K$35,9,FALSE))</f>
        <v/>
      </c>
      <c r="AJ320" s="422" t="str">
        <f>IF(AJ319="","",VLOOKUP(AJ319,'[1]シフト記号表（勤務時間帯）'!$C$6:$K$35,9,FALSE))</f>
        <v/>
      </c>
      <c r="AK320" s="422" t="str">
        <f>IF(AK319="","",VLOOKUP(AK319,'[1]シフト記号表（勤務時間帯）'!$C$6:$K$35,9,FALSE))</f>
        <v/>
      </c>
      <c r="AL320" s="422" t="str">
        <f>IF(AL319="","",VLOOKUP(AL319,'[1]シフト記号表（勤務時間帯）'!$C$6:$K$35,9,FALSE))</f>
        <v/>
      </c>
      <c r="AM320" s="423" t="str">
        <f>IF(AM319="","",VLOOKUP(AM319,'[1]シフト記号表（勤務時間帯）'!$C$6:$K$35,9,FALSE))</f>
        <v/>
      </c>
      <c r="AN320" s="421" t="str">
        <f>IF(AN319="","",VLOOKUP(AN319,'[1]シフト記号表（勤務時間帯）'!$C$6:$K$35,9,FALSE))</f>
        <v/>
      </c>
      <c r="AO320" s="422" t="str">
        <f>IF(AO319="","",VLOOKUP(AO319,'[1]シフト記号表（勤務時間帯）'!$C$6:$K$35,9,FALSE))</f>
        <v/>
      </c>
      <c r="AP320" s="422" t="str">
        <f>IF(AP319="","",VLOOKUP(AP319,'[1]シフト記号表（勤務時間帯）'!$C$6:$K$35,9,FALSE))</f>
        <v/>
      </c>
      <c r="AQ320" s="422" t="str">
        <f>IF(AQ319="","",VLOOKUP(AQ319,'[1]シフト記号表（勤務時間帯）'!$C$6:$K$35,9,FALSE))</f>
        <v/>
      </c>
      <c r="AR320" s="422" t="str">
        <f>IF(AR319="","",VLOOKUP(AR319,'[1]シフト記号表（勤務時間帯）'!$C$6:$K$35,9,FALSE))</f>
        <v/>
      </c>
      <c r="AS320" s="422" t="str">
        <f>IF(AS319="","",VLOOKUP(AS319,'[1]シフト記号表（勤務時間帯）'!$C$6:$K$35,9,FALSE))</f>
        <v/>
      </c>
      <c r="AT320" s="423" t="str">
        <f>IF(AT319="","",VLOOKUP(AT319,'[1]シフト記号表（勤務時間帯）'!$C$6:$K$35,9,FALSE))</f>
        <v/>
      </c>
      <c r="AU320" s="421" t="str">
        <f>IF(AU319="","",VLOOKUP(AU319,'[1]シフト記号表（勤務時間帯）'!$C$6:$K$35,9,FALSE))</f>
        <v/>
      </c>
      <c r="AV320" s="422" t="str">
        <f>IF(AV319="","",VLOOKUP(AV319,'[1]シフト記号表（勤務時間帯）'!$C$6:$K$35,9,FALSE))</f>
        <v/>
      </c>
      <c r="AW320" s="422" t="str">
        <f>IF(AW319="","",VLOOKUP(AW319,'[1]シフト記号表（勤務時間帯）'!$C$6:$K$35,9,FALSE))</f>
        <v/>
      </c>
      <c r="AX320" s="688">
        <f>IF($BB$3="４週",SUM(S320:AT320),IF($BB$3="暦月",SUM(S320:AW320),""))</f>
        <v>0</v>
      </c>
      <c r="AY320" s="689"/>
      <c r="AZ320" s="690">
        <f>IF($BB$3="４週",AX320/4,IF($BB$3="暦月",②勤務形態一覧表!AX320/(②勤務形態一覧表!$BB$8/7),""))</f>
        <v>0</v>
      </c>
      <c r="BA320" s="691"/>
      <c r="BB320" s="759"/>
      <c r="BC320" s="720"/>
      <c r="BD320" s="720"/>
      <c r="BE320" s="720"/>
      <c r="BF320" s="721"/>
    </row>
    <row r="321" spans="1:73" ht="20.25" customHeight="1" thickBot="1">
      <c r="B321" s="699"/>
      <c r="C321" s="755"/>
      <c r="D321" s="756"/>
      <c r="E321" s="757"/>
      <c r="F321" s="429">
        <f>C319</f>
        <v>0</v>
      </c>
      <c r="G321" s="711"/>
      <c r="H321" s="715"/>
      <c r="I321" s="713"/>
      <c r="J321" s="713"/>
      <c r="K321" s="714"/>
      <c r="L321" s="722"/>
      <c r="M321" s="723"/>
      <c r="N321" s="723"/>
      <c r="O321" s="724"/>
      <c r="P321" s="692" t="s">
        <v>1283</v>
      </c>
      <c r="Q321" s="693"/>
      <c r="R321" s="694"/>
      <c r="S321" s="425" t="str">
        <f>IF(S319="","",VLOOKUP(S319,'[1]シフト記号表（勤務時間帯）'!$C$6:$U$35,19,FALSE))</f>
        <v/>
      </c>
      <c r="T321" s="426" t="str">
        <f>IF(T319="","",VLOOKUP(T319,'[1]シフト記号表（勤務時間帯）'!$C$6:$U$35,19,FALSE))</f>
        <v/>
      </c>
      <c r="U321" s="426" t="str">
        <f>IF(U319="","",VLOOKUP(U319,'[1]シフト記号表（勤務時間帯）'!$C$6:$U$35,19,FALSE))</f>
        <v/>
      </c>
      <c r="V321" s="426" t="str">
        <f>IF(V319="","",VLOOKUP(V319,'[1]シフト記号表（勤務時間帯）'!$C$6:$U$35,19,FALSE))</f>
        <v/>
      </c>
      <c r="W321" s="426" t="str">
        <f>IF(W319="","",VLOOKUP(W319,'[1]シフト記号表（勤務時間帯）'!$C$6:$U$35,19,FALSE))</f>
        <v/>
      </c>
      <c r="X321" s="426" t="str">
        <f>IF(X319="","",VLOOKUP(X319,'[1]シフト記号表（勤務時間帯）'!$C$6:$U$35,19,FALSE))</f>
        <v/>
      </c>
      <c r="Y321" s="427" t="str">
        <f>IF(Y319="","",VLOOKUP(Y319,'[1]シフト記号表（勤務時間帯）'!$C$6:$U$35,19,FALSE))</f>
        <v/>
      </c>
      <c r="Z321" s="425" t="str">
        <f>IF(Z319="","",VLOOKUP(Z319,'[1]シフト記号表（勤務時間帯）'!$C$6:$U$35,19,FALSE))</f>
        <v/>
      </c>
      <c r="AA321" s="426" t="str">
        <f>IF(AA319="","",VLOOKUP(AA319,'[1]シフト記号表（勤務時間帯）'!$C$6:$U$35,19,FALSE))</f>
        <v/>
      </c>
      <c r="AB321" s="426" t="str">
        <f>IF(AB319="","",VLOOKUP(AB319,'[1]シフト記号表（勤務時間帯）'!$C$6:$U$35,19,FALSE))</f>
        <v/>
      </c>
      <c r="AC321" s="426" t="str">
        <f>IF(AC319="","",VLOOKUP(AC319,'[1]シフト記号表（勤務時間帯）'!$C$6:$U$35,19,FALSE))</f>
        <v/>
      </c>
      <c r="AD321" s="426" t="str">
        <f>IF(AD319="","",VLOOKUP(AD319,'[1]シフト記号表（勤務時間帯）'!$C$6:$U$35,19,FALSE))</f>
        <v/>
      </c>
      <c r="AE321" s="426" t="str">
        <f>IF(AE319="","",VLOOKUP(AE319,'[1]シフト記号表（勤務時間帯）'!$C$6:$U$35,19,FALSE))</f>
        <v/>
      </c>
      <c r="AF321" s="427" t="str">
        <f>IF(AF319="","",VLOOKUP(AF319,'[1]シフト記号表（勤務時間帯）'!$C$6:$U$35,19,FALSE))</f>
        <v/>
      </c>
      <c r="AG321" s="425" t="str">
        <f>IF(AG319="","",VLOOKUP(AG319,'[1]シフト記号表（勤務時間帯）'!$C$6:$U$35,19,FALSE))</f>
        <v/>
      </c>
      <c r="AH321" s="426" t="str">
        <f>IF(AH319="","",VLOOKUP(AH319,'[1]シフト記号表（勤務時間帯）'!$C$6:$U$35,19,FALSE))</f>
        <v/>
      </c>
      <c r="AI321" s="426" t="str">
        <f>IF(AI319="","",VLOOKUP(AI319,'[1]シフト記号表（勤務時間帯）'!$C$6:$U$35,19,FALSE))</f>
        <v/>
      </c>
      <c r="AJ321" s="426" t="str">
        <f>IF(AJ319="","",VLOOKUP(AJ319,'[1]シフト記号表（勤務時間帯）'!$C$6:$U$35,19,FALSE))</f>
        <v/>
      </c>
      <c r="AK321" s="426" t="str">
        <f>IF(AK319="","",VLOOKUP(AK319,'[1]シフト記号表（勤務時間帯）'!$C$6:$U$35,19,FALSE))</f>
        <v/>
      </c>
      <c r="AL321" s="426" t="str">
        <f>IF(AL319="","",VLOOKUP(AL319,'[1]シフト記号表（勤務時間帯）'!$C$6:$U$35,19,FALSE))</f>
        <v/>
      </c>
      <c r="AM321" s="427" t="str">
        <f>IF(AM319="","",VLOOKUP(AM319,'[1]シフト記号表（勤務時間帯）'!$C$6:$U$35,19,FALSE))</f>
        <v/>
      </c>
      <c r="AN321" s="425" t="str">
        <f>IF(AN319="","",VLOOKUP(AN319,'[1]シフト記号表（勤務時間帯）'!$C$6:$U$35,19,FALSE))</f>
        <v/>
      </c>
      <c r="AO321" s="426" t="str">
        <f>IF(AO319="","",VLOOKUP(AO319,'[1]シフト記号表（勤務時間帯）'!$C$6:$U$35,19,FALSE))</f>
        <v/>
      </c>
      <c r="AP321" s="426" t="str">
        <f>IF(AP319="","",VLOOKUP(AP319,'[1]シフト記号表（勤務時間帯）'!$C$6:$U$35,19,FALSE))</f>
        <v/>
      </c>
      <c r="AQ321" s="426" t="str">
        <f>IF(AQ319="","",VLOOKUP(AQ319,'[1]シフト記号表（勤務時間帯）'!$C$6:$U$35,19,FALSE))</f>
        <v/>
      </c>
      <c r="AR321" s="426" t="str">
        <f>IF(AR319="","",VLOOKUP(AR319,'[1]シフト記号表（勤務時間帯）'!$C$6:$U$35,19,FALSE))</f>
        <v/>
      </c>
      <c r="AS321" s="426" t="str">
        <f>IF(AS319="","",VLOOKUP(AS319,'[1]シフト記号表（勤務時間帯）'!$C$6:$U$35,19,FALSE))</f>
        <v/>
      </c>
      <c r="AT321" s="427" t="str">
        <f>IF(AT319="","",VLOOKUP(AT319,'[1]シフト記号表（勤務時間帯）'!$C$6:$U$35,19,FALSE))</f>
        <v/>
      </c>
      <c r="AU321" s="425" t="str">
        <f>IF(AU319="","",VLOOKUP(AU319,'[1]シフト記号表（勤務時間帯）'!$C$6:$U$35,19,FALSE))</f>
        <v/>
      </c>
      <c r="AV321" s="426" t="str">
        <f>IF(AV319="","",VLOOKUP(AV319,'[1]シフト記号表（勤務時間帯）'!$C$6:$U$35,19,FALSE))</f>
        <v/>
      </c>
      <c r="AW321" s="426" t="str">
        <f>IF(AW319="","",VLOOKUP(AW319,'[1]シフト記号表（勤務時間帯）'!$C$6:$U$35,19,FALSE))</f>
        <v/>
      </c>
      <c r="AX321" s="695">
        <f>IF($BB$3="４週",SUM(S321:AT321),IF($BB$3="暦月",SUM(S321:AW321),""))</f>
        <v>0</v>
      </c>
      <c r="AY321" s="696"/>
      <c r="AZ321" s="697">
        <f>IF($BB$3="４週",AX321/4,IF($BB$3="暦月",②勤務形態一覧表!AX321/(②勤務形態一覧表!$BB$8/7),""))</f>
        <v>0</v>
      </c>
      <c r="BA321" s="698"/>
      <c r="BB321" s="760"/>
      <c r="BC321" s="723"/>
      <c r="BD321" s="723"/>
      <c r="BE321" s="723"/>
      <c r="BF321" s="724"/>
    </row>
    <row r="322" spans="1:73" s="431" customFormat="1" ht="6" customHeight="1" thickBot="1">
      <c r="B322" s="432"/>
      <c r="C322" s="433"/>
      <c r="D322" s="433"/>
      <c r="E322" s="433"/>
      <c r="F322" s="434"/>
      <c r="G322" s="434"/>
      <c r="H322" s="435"/>
      <c r="I322" s="435"/>
      <c r="J322" s="435"/>
      <c r="K322" s="435"/>
      <c r="L322" s="434"/>
      <c r="M322" s="434"/>
      <c r="N322" s="434"/>
      <c r="O322" s="434"/>
      <c r="P322" s="436"/>
      <c r="Q322" s="436"/>
      <c r="R322" s="436"/>
      <c r="S322" s="437"/>
      <c r="T322" s="437"/>
      <c r="U322" s="437"/>
      <c r="V322" s="437"/>
      <c r="W322" s="437"/>
      <c r="X322" s="437"/>
      <c r="Y322" s="437"/>
      <c r="Z322" s="437"/>
      <c r="AA322" s="437"/>
      <c r="AB322" s="437"/>
      <c r="AC322" s="437"/>
      <c r="AD322" s="437"/>
      <c r="AE322" s="437"/>
      <c r="AF322" s="437"/>
      <c r="AG322" s="437"/>
      <c r="AH322" s="437"/>
      <c r="AI322" s="437"/>
      <c r="AJ322" s="437"/>
      <c r="AK322" s="437"/>
      <c r="AL322" s="437"/>
      <c r="AM322" s="437"/>
      <c r="AN322" s="437"/>
      <c r="AO322" s="437"/>
      <c r="AP322" s="437"/>
      <c r="AQ322" s="437"/>
      <c r="AR322" s="437"/>
      <c r="AS322" s="437"/>
      <c r="AT322" s="437"/>
      <c r="AU322" s="437"/>
      <c r="AV322" s="437"/>
      <c r="AW322" s="437"/>
      <c r="AX322" s="438"/>
      <c r="AY322" s="438"/>
      <c r="AZ322" s="438"/>
      <c r="BA322" s="438"/>
      <c r="BB322" s="434"/>
      <c r="BC322" s="434"/>
      <c r="BD322" s="434"/>
      <c r="BE322" s="434"/>
      <c r="BF322" s="439"/>
    </row>
    <row r="323" spans="1:73" ht="20.100000000000001" customHeight="1">
      <c r="B323" s="440"/>
      <c r="C323" s="441"/>
      <c r="D323" s="441"/>
      <c r="E323" s="441"/>
      <c r="F323" s="441"/>
      <c r="G323" s="781" t="s">
        <v>1284</v>
      </c>
      <c r="H323" s="781"/>
      <c r="I323" s="781"/>
      <c r="J323" s="781"/>
      <c r="K323" s="781"/>
      <c r="L323" s="781"/>
      <c r="M323" s="781"/>
      <c r="N323" s="781"/>
      <c r="O323" s="781"/>
      <c r="P323" s="781"/>
      <c r="Q323" s="781"/>
      <c r="R323" s="782"/>
      <c r="S323" s="442" t="str">
        <f t="shared" ref="S323:AW323" si="1">IF(SUMIF($F$22:$F$60, "生活相談員", S22:S60)=0,"",SUMIF($F$22:$F$60,"生活相談員",S22:S60))</f>
        <v/>
      </c>
      <c r="T323" s="443" t="str">
        <f t="shared" si="1"/>
        <v/>
      </c>
      <c r="U323" s="443" t="str">
        <f t="shared" si="1"/>
        <v/>
      </c>
      <c r="V323" s="443" t="str">
        <f t="shared" si="1"/>
        <v/>
      </c>
      <c r="W323" s="443" t="str">
        <f t="shared" si="1"/>
        <v/>
      </c>
      <c r="X323" s="443" t="str">
        <f t="shared" si="1"/>
        <v/>
      </c>
      <c r="Y323" s="444" t="str">
        <f t="shared" si="1"/>
        <v/>
      </c>
      <c r="Z323" s="442" t="str">
        <f t="shared" si="1"/>
        <v/>
      </c>
      <c r="AA323" s="443" t="str">
        <f t="shared" si="1"/>
        <v/>
      </c>
      <c r="AB323" s="443" t="str">
        <f t="shared" si="1"/>
        <v/>
      </c>
      <c r="AC323" s="443" t="str">
        <f t="shared" si="1"/>
        <v/>
      </c>
      <c r="AD323" s="443" t="str">
        <f t="shared" si="1"/>
        <v/>
      </c>
      <c r="AE323" s="443" t="str">
        <f t="shared" si="1"/>
        <v/>
      </c>
      <c r="AF323" s="444" t="str">
        <f t="shared" si="1"/>
        <v/>
      </c>
      <c r="AG323" s="442" t="str">
        <f t="shared" si="1"/>
        <v/>
      </c>
      <c r="AH323" s="443" t="str">
        <f t="shared" si="1"/>
        <v/>
      </c>
      <c r="AI323" s="443" t="str">
        <f t="shared" si="1"/>
        <v/>
      </c>
      <c r="AJ323" s="443" t="str">
        <f t="shared" si="1"/>
        <v/>
      </c>
      <c r="AK323" s="443" t="str">
        <f t="shared" si="1"/>
        <v/>
      </c>
      <c r="AL323" s="443" t="str">
        <f t="shared" si="1"/>
        <v/>
      </c>
      <c r="AM323" s="444" t="str">
        <f t="shared" si="1"/>
        <v/>
      </c>
      <c r="AN323" s="442" t="str">
        <f t="shared" si="1"/>
        <v/>
      </c>
      <c r="AO323" s="443" t="str">
        <f t="shared" si="1"/>
        <v/>
      </c>
      <c r="AP323" s="443" t="str">
        <f t="shared" si="1"/>
        <v/>
      </c>
      <c r="AQ323" s="443" t="str">
        <f t="shared" si="1"/>
        <v/>
      </c>
      <c r="AR323" s="443" t="str">
        <f t="shared" si="1"/>
        <v/>
      </c>
      <c r="AS323" s="443" t="str">
        <f t="shared" si="1"/>
        <v/>
      </c>
      <c r="AT323" s="444" t="str">
        <f t="shared" si="1"/>
        <v/>
      </c>
      <c r="AU323" s="442" t="str">
        <f t="shared" si="1"/>
        <v/>
      </c>
      <c r="AV323" s="443" t="str">
        <f t="shared" si="1"/>
        <v/>
      </c>
      <c r="AW323" s="444" t="str">
        <f t="shared" si="1"/>
        <v/>
      </c>
      <c r="AX323" s="783" t="str">
        <f>IF(SUMIF($F$22:$F$60, "生活相談員", AX22:AY60)=0,"",SUMIF($F$22:$F$60,"生活相談員",AX22:AY60))</f>
        <v/>
      </c>
      <c r="AY323" s="784"/>
      <c r="AZ323" s="785" t="str">
        <f>IF(AX323="","",IF($BB$3="４週",AX323/4,IF($BB$3="暦月",AX323/(②勤務形態一覧表!$BB$8/7),"")))</f>
        <v/>
      </c>
      <c r="BA323" s="786"/>
      <c r="BB323" s="787"/>
      <c r="BC323" s="788"/>
      <c r="BD323" s="788"/>
      <c r="BE323" s="788"/>
      <c r="BF323" s="789"/>
    </row>
    <row r="324" spans="1:73" ht="20.25" customHeight="1">
      <c r="B324" s="445"/>
      <c r="C324" s="446"/>
      <c r="D324" s="446"/>
      <c r="E324" s="446"/>
      <c r="F324" s="446"/>
      <c r="G324" s="796" t="s">
        <v>1285</v>
      </c>
      <c r="H324" s="796"/>
      <c r="I324" s="796"/>
      <c r="J324" s="796"/>
      <c r="K324" s="796"/>
      <c r="L324" s="796"/>
      <c r="M324" s="796"/>
      <c r="N324" s="796"/>
      <c r="O324" s="796"/>
      <c r="P324" s="796"/>
      <c r="Q324" s="796"/>
      <c r="R324" s="797"/>
      <c r="S324" s="447" t="str">
        <f t="shared" ref="S324:AX324" si="2">IF(SUMIF($F$22:$F$60, "介護職員", S22:S60)=0,"",SUMIF($F$22:$F$60, "介護職員", S22:S60))</f>
        <v/>
      </c>
      <c r="T324" s="448" t="str">
        <f t="shared" si="2"/>
        <v/>
      </c>
      <c r="U324" s="448" t="str">
        <f t="shared" si="2"/>
        <v/>
      </c>
      <c r="V324" s="448" t="str">
        <f t="shared" si="2"/>
        <v/>
      </c>
      <c r="W324" s="448" t="str">
        <f t="shared" si="2"/>
        <v/>
      </c>
      <c r="X324" s="448" t="str">
        <f t="shared" si="2"/>
        <v/>
      </c>
      <c r="Y324" s="449" t="str">
        <f t="shared" si="2"/>
        <v/>
      </c>
      <c r="Z324" s="447" t="str">
        <f t="shared" si="2"/>
        <v/>
      </c>
      <c r="AA324" s="448" t="str">
        <f t="shared" si="2"/>
        <v/>
      </c>
      <c r="AB324" s="448" t="str">
        <f t="shared" si="2"/>
        <v/>
      </c>
      <c r="AC324" s="448" t="str">
        <f t="shared" si="2"/>
        <v/>
      </c>
      <c r="AD324" s="448" t="str">
        <f t="shared" si="2"/>
        <v/>
      </c>
      <c r="AE324" s="448" t="str">
        <f t="shared" si="2"/>
        <v/>
      </c>
      <c r="AF324" s="449" t="str">
        <f t="shared" si="2"/>
        <v/>
      </c>
      <c r="AG324" s="447" t="str">
        <f t="shared" si="2"/>
        <v/>
      </c>
      <c r="AH324" s="448" t="str">
        <f t="shared" si="2"/>
        <v/>
      </c>
      <c r="AI324" s="448" t="str">
        <f t="shared" si="2"/>
        <v/>
      </c>
      <c r="AJ324" s="448" t="str">
        <f t="shared" si="2"/>
        <v/>
      </c>
      <c r="AK324" s="448" t="str">
        <f t="shared" si="2"/>
        <v/>
      </c>
      <c r="AL324" s="448" t="str">
        <f t="shared" si="2"/>
        <v/>
      </c>
      <c r="AM324" s="449" t="str">
        <f t="shared" si="2"/>
        <v/>
      </c>
      <c r="AN324" s="447" t="str">
        <f t="shared" si="2"/>
        <v/>
      </c>
      <c r="AO324" s="448" t="str">
        <f t="shared" si="2"/>
        <v/>
      </c>
      <c r="AP324" s="448" t="str">
        <f t="shared" si="2"/>
        <v/>
      </c>
      <c r="AQ324" s="448" t="str">
        <f t="shared" si="2"/>
        <v/>
      </c>
      <c r="AR324" s="448" t="str">
        <f t="shared" si="2"/>
        <v/>
      </c>
      <c r="AS324" s="448" t="str">
        <f t="shared" si="2"/>
        <v/>
      </c>
      <c r="AT324" s="449" t="str">
        <f t="shared" si="2"/>
        <v/>
      </c>
      <c r="AU324" s="447" t="str">
        <f t="shared" si="2"/>
        <v/>
      </c>
      <c r="AV324" s="448" t="str">
        <f t="shared" si="2"/>
        <v/>
      </c>
      <c r="AW324" s="449" t="str">
        <f t="shared" si="2"/>
        <v/>
      </c>
      <c r="AX324" s="798" t="str">
        <f t="shared" si="2"/>
        <v/>
      </c>
      <c r="AY324" s="799"/>
      <c r="AZ324" s="800" t="str">
        <f>IF(AX324="","",IF($BB$3="４週",AX324/4,IF($BB$3="暦月",AX324/(②勤務形態一覧表!$BB$8/7),"")))</f>
        <v/>
      </c>
      <c r="BA324" s="801"/>
      <c r="BB324" s="790"/>
      <c r="BC324" s="791"/>
      <c r="BD324" s="791"/>
      <c r="BE324" s="791"/>
      <c r="BF324" s="792"/>
    </row>
    <row r="325" spans="1:73" ht="20.25" customHeight="1">
      <c r="B325" s="445"/>
      <c r="C325" s="446"/>
      <c r="D325" s="446"/>
      <c r="E325" s="446"/>
      <c r="F325" s="446"/>
      <c r="G325" s="796" t="s">
        <v>1286</v>
      </c>
      <c r="H325" s="796"/>
      <c r="I325" s="796"/>
      <c r="J325" s="796"/>
      <c r="K325" s="796"/>
      <c r="L325" s="796"/>
      <c r="M325" s="796"/>
      <c r="N325" s="796"/>
      <c r="O325" s="796"/>
      <c r="P325" s="796"/>
      <c r="Q325" s="796"/>
      <c r="R325" s="797"/>
      <c r="S325" s="450"/>
      <c r="T325" s="451"/>
      <c r="U325" s="451"/>
      <c r="V325" s="451"/>
      <c r="W325" s="451"/>
      <c r="X325" s="451"/>
      <c r="Y325" s="452"/>
      <c r="Z325" s="450"/>
      <c r="AA325" s="451"/>
      <c r="AB325" s="451"/>
      <c r="AC325" s="451"/>
      <c r="AD325" s="451"/>
      <c r="AE325" s="451"/>
      <c r="AF325" s="452"/>
      <c r="AG325" s="450"/>
      <c r="AH325" s="451"/>
      <c r="AI325" s="451"/>
      <c r="AJ325" s="451"/>
      <c r="AK325" s="451"/>
      <c r="AL325" s="451"/>
      <c r="AM325" s="452"/>
      <c r="AN325" s="450"/>
      <c r="AO325" s="451"/>
      <c r="AP325" s="451"/>
      <c r="AQ325" s="451"/>
      <c r="AR325" s="451"/>
      <c r="AS325" s="451"/>
      <c r="AT325" s="452"/>
      <c r="AU325" s="450"/>
      <c r="AV325" s="451"/>
      <c r="AW325" s="452"/>
      <c r="AX325" s="802"/>
      <c r="AY325" s="803"/>
      <c r="AZ325" s="803"/>
      <c r="BA325" s="804"/>
      <c r="BB325" s="790"/>
      <c r="BC325" s="791"/>
      <c r="BD325" s="791"/>
      <c r="BE325" s="791"/>
      <c r="BF325" s="792"/>
    </row>
    <row r="326" spans="1:73" ht="20.25" customHeight="1">
      <c r="B326" s="445"/>
      <c r="C326" s="446"/>
      <c r="D326" s="446"/>
      <c r="E326" s="446"/>
      <c r="F326" s="446"/>
      <c r="G326" s="796" t="s">
        <v>1287</v>
      </c>
      <c r="H326" s="796"/>
      <c r="I326" s="796"/>
      <c r="J326" s="796"/>
      <c r="K326" s="796"/>
      <c r="L326" s="796"/>
      <c r="M326" s="796"/>
      <c r="N326" s="796"/>
      <c r="O326" s="796"/>
      <c r="P326" s="796"/>
      <c r="Q326" s="796"/>
      <c r="R326" s="797"/>
      <c r="S326" s="450"/>
      <c r="T326" s="451"/>
      <c r="U326" s="451"/>
      <c r="V326" s="451"/>
      <c r="W326" s="451"/>
      <c r="X326" s="451"/>
      <c r="Y326" s="452"/>
      <c r="Z326" s="450"/>
      <c r="AA326" s="451"/>
      <c r="AB326" s="451"/>
      <c r="AC326" s="451"/>
      <c r="AD326" s="451"/>
      <c r="AE326" s="451"/>
      <c r="AF326" s="452"/>
      <c r="AG326" s="450"/>
      <c r="AH326" s="451"/>
      <c r="AI326" s="451"/>
      <c r="AJ326" s="451"/>
      <c r="AK326" s="451"/>
      <c r="AL326" s="451"/>
      <c r="AM326" s="452"/>
      <c r="AN326" s="450"/>
      <c r="AO326" s="451"/>
      <c r="AP326" s="451"/>
      <c r="AQ326" s="451"/>
      <c r="AR326" s="451"/>
      <c r="AS326" s="451"/>
      <c r="AT326" s="452"/>
      <c r="AU326" s="450"/>
      <c r="AV326" s="451"/>
      <c r="AW326" s="452"/>
      <c r="AX326" s="805"/>
      <c r="AY326" s="806"/>
      <c r="AZ326" s="806"/>
      <c r="BA326" s="807"/>
      <c r="BB326" s="790"/>
      <c r="BC326" s="791"/>
      <c r="BD326" s="791"/>
      <c r="BE326" s="791"/>
      <c r="BF326" s="792"/>
    </row>
    <row r="327" spans="1:73" ht="20.25" customHeight="1" thickBot="1">
      <c r="B327" s="453"/>
      <c r="C327" s="454"/>
      <c r="D327" s="454"/>
      <c r="E327" s="454"/>
      <c r="F327" s="454"/>
      <c r="G327" s="773" t="s">
        <v>1288</v>
      </c>
      <c r="H327" s="773"/>
      <c r="I327" s="773"/>
      <c r="J327" s="773"/>
      <c r="K327" s="773"/>
      <c r="L327" s="773"/>
      <c r="M327" s="773"/>
      <c r="N327" s="773"/>
      <c r="O327" s="773"/>
      <c r="P327" s="773"/>
      <c r="Q327" s="773"/>
      <c r="R327" s="774"/>
      <c r="S327" s="455" t="str">
        <f>IF(S326&lt;&gt;"",IF(S325&gt;15,((S325-15)/5+1)*S326,S326),"")</f>
        <v/>
      </c>
      <c r="T327" s="456" t="str">
        <f t="shared" ref="T327:AW327" si="3">IF(T326&lt;&gt;"",IF(T325&gt;15,((T325-15)/5+1)*T326,T326),"")</f>
        <v/>
      </c>
      <c r="U327" s="456" t="str">
        <f t="shared" si="3"/>
        <v/>
      </c>
      <c r="V327" s="456" t="str">
        <f t="shared" si="3"/>
        <v/>
      </c>
      <c r="W327" s="456" t="str">
        <f t="shared" si="3"/>
        <v/>
      </c>
      <c r="X327" s="456" t="str">
        <f t="shared" si="3"/>
        <v/>
      </c>
      <c r="Y327" s="457" t="str">
        <f t="shared" si="3"/>
        <v/>
      </c>
      <c r="Z327" s="455" t="str">
        <f t="shared" si="3"/>
        <v/>
      </c>
      <c r="AA327" s="456" t="str">
        <f t="shared" si="3"/>
        <v/>
      </c>
      <c r="AB327" s="456" t="str">
        <f t="shared" si="3"/>
        <v/>
      </c>
      <c r="AC327" s="456" t="str">
        <f t="shared" si="3"/>
        <v/>
      </c>
      <c r="AD327" s="456" t="str">
        <f t="shared" si="3"/>
        <v/>
      </c>
      <c r="AE327" s="456" t="str">
        <f t="shared" si="3"/>
        <v/>
      </c>
      <c r="AF327" s="457" t="str">
        <f t="shared" si="3"/>
        <v/>
      </c>
      <c r="AG327" s="455" t="str">
        <f t="shared" si="3"/>
        <v/>
      </c>
      <c r="AH327" s="456" t="str">
        <f t="shared" si="3"/>
        <v/>
      </c>
      <c r="AI327" s="456" t="str">
        <f t="shared" si="3"/>
        <v/>
      </c>
      <c r="AJ327" s="456" t="str">
        <f t="shared" si="3"/>
        <v/>
      </c>
      <c r="AK327" s="456" t="str">
        <f t="shared" si="3"/>
        <v/>
      </c>
      <c r="AL327" s="456" t="str">
        <f t="shared" si="3"/>
        <v/>
      </c>
      <c r="AM327" s="457" t="str">
        <f t="shared" si="3"/>
        <v/>
      </c>
      <c r="AN327" s="455" t="str">
        <f t="shared" si="3"/>
        <v/>
      </c>
      <c r="AO327" s="456" t="str">
        <f t="shared" si="3"/>
        <v/>
      </c>
      <c r="AP327" s="456" t="str">
        <f t="shared" si="3"/>
        <v/>
      </c>
      <c r="AQ327" s="456" t="str">
        <f t="shared" si="3"/>
        <v/>
      </c>
      <c r="AR327" s="456" t="str">
        <f t="shared" si="3"/>
        <v/>
      </c>
      <c r="AS327" s="456" t="str">
        <f t="shared" si="3"/>
        <v/>
      </c>
      <c r="AT327" s="457" t="str">
        <f t="shared" si="3"/>
        <v/>
      </c>
      <c r="AU327" s="447" t="str">
        <f t="shared" si="3"/>
        <v/>
      </c>
      <c r="AV327" s="448" t="str">
        <f t="shared" si="3"/>
        <v/>
      </c>
      <c r="AW327" s="449" t="str">
        <f t="shared" si="3"/>
        <v/>
      </c>
      <c r="AX327" s="805"/>
      <c r="AY327" s="806"/>
      <c r="AZ327" s="806"/>
      <c r="BA327" s="807"/>
      <c r="BB327" s="790"/>
      <c r="BC327" s="791"/>
      <c r="BD327" s="791"/>
      <c r="BE327" s="791"/>
      <c r="BF327" s="792"/>
    </row>
    <row r="328" spans="1:73" ht="18.75" customHeight="1">
      <c r="B328" s="622" t="s">
        <v>1289</v>
      </c>
      <c r="C328" s="623"/>
      <c r="D328" s="623"/>
      <c r="E328" s="623"/>
      <c r="F328" s="623"/>
      <c r="G328" s="623"/>
      <c r="H328" s="623"/>
      <c r="I328" s="623"/>
      <c r="J328" s="623"/>
      <c r="K328" s="624"/>
      <c r="L328" s="775" t="s">
        <v>1290</v>
      </c>
      <c r="M328" s="775"/>
      <c r="N328" s="775"/>
      <c r="O328" s="775"/>
      <c r="P328" s="775"/>
      <c r="Q328" s="775"/>
      <c r="R328" s="776"/>
      <c r="S328" s="458" t="str">
        <f>IF($L328="","",IF(COUNTIFS($F$22:$F$60,$L328,S$22:S$60,"&gt;0")=0,"",COUNTIFS($F$22:$F$60,$L328,S$22:S$60,"&gt;0")))</f>
        <v/>
      </c>
      <c r="T328" s="459" t="str">
        <f t="shared" ref="T328:AW332" si="4">IF($L328="","",IF(COUNTIFS($F$22:$F$60,$L328,T$22:T$60,"&gt;0")=0,"",COUNTIFS($F$22:$F$60,$L328,T$22:T$60,"&gt;0")))</f>
        <v/>
      </c>
      <c r="U328" s="459" t="str">
        <f t="shared" si="4"/>
        <v/>
      </c>
      <c r="V328" s="459" t="str">
        <f t="shared" si="4"/>
        <v/>
      </c>
      <c r="W328" s="459" t="str">
        <f t="shared" si="4"/>
        <v/>
      </c>
      <c r="X328" s="459" t="str">
        <f t="shared" si="4"/>
        <v/>
      </c>
      <c r="Y328" s="460" t="str">
        <f t="shared" si="4"/>
        <v/>
      </c>
      <c r="Z328" s="461" t="str">
        <f t="shared" si="4"/>
        <v/>
      </c>
      <c r="AA328" s="459" t="str">
        <f t="shared" si="4"/>
        <v/>
      </c>
      <c r="AB328" s="459" t="str">
        <f t="shared" si="4"/>
        <v/>
      </c>
      <c r="AC328" s="459" t="str">
        <f t="shared" si="4"/>
        <v/>
      </c>
      <c r="AD328" s="459" t="str">
        <f t="shared" si="4"/>
        <v/>
      </c>
      <c r="AE328" s="459" t="str">
        <f t="shared" si="4"/>
        <v/>
      </c>
      <c r="AF328" s="460" t="str">
        <f t="shared" si="4"/>
        <v/>
      </c>
      <c r="AG328" s="459" t="str">
        <f t="shared" si="4"/>
        <v/>
      </c>
      <c r="AH328" s="459" t="str">
        <f t="shared" si="4"/>
        <v/>
      </c>
      <c r="AI328" s="459" t="str">
        <f t="shared" si="4"/>
        <v/>
      </c>
      <c r="AJ328" s="459" t="str">
        <f t="shared" si="4"/>
        <v/>
      </c>
      <c r="AK328" s="459" t="str">
        <f t="shared" si="4"/>
        <v/>
      </c>
      <c r="AL328" s="459" t="str">
        <f t="shared" si="4"/>
        <v/>
      </c>
      <c r="AM328" s="460" t="str">
        <f t="shared" si="4"/>
        <v/>
      </c>
      <c r="AN328" s="459" t="str">
        <f t="shared" si="4"/>
        <v/>
      </c>
      <c r="AO328" s="459" t="str">
        <f t="shared" si="4"/>
        <v/>
      </c>
      <c r="AP328" s="459" t="str">
        <f t="shared" si="4"/>
        <v/>
      </c>
      <c r="AQ328" s="459" t="str">
        <f t="shared" si="4"/>
        <v/>
      </c>
      <c r="AR328" s="459" t="str">
        <f t="shared" si="4"/>
        <v/>
      </c>
      <c r="AS328" s="459" t="str">
        <f t="shared" si="4"/>
        <v/>
      </c>
      <c r="AT328" s="460" t="str">
        <f t="shared" si="4"/>
        <v/>
      </c>
      <c r="AU328" s="459" t="str">
        <f t="shared" si="4"/>
        <v/>
      </c>
      <c r="AV328" s="459" t="str">
        <f t="shared" si="4"/>
        <v/>
      </c>
      <c r="AW328" s="460" t="str">
        <f t="shared" si="4"/>
        <v/>
      </c>
      <c r="AX328" s="805"/>
      <c r="AY328" s="806"/>
      <c r="AZ328" s="806"/>
      <c r="BA328" s="807"/>
      <c r="BB328" s="790"/>
      <c r="BC328" s="791"/>
      <c r="BD328" s="791"/>
      <c r="BE328" s="791"/>
      <c r="BF328" s="792"/>
    </row>
    <row r="329" spans="1:73" ht="18.75" customHeight="1">
      <c r="B329" s="622"/>
      <c r="C329" s="623"/>
      <c r="D329" s="623"/>
      <c r="E329" s="623"/>
      <c r="F329" s="623"/>
      <c r="G329" s="623"/>
      <c r="H329" s="623"/>
      <c r="I329" s="623"/>
      <c r="J329" s="623"/>
      <c r="K329" s="624"/>
      <c r="L329" s="777" t="s">
        <v>1291</v>
      </c>
      <c r="M329" s="777"/>
      <c r="N329" s="777"/>
      <c r="O329" s="777"/>
      <c r="P329" s="777"/>
      <c r="Q329" s="777"/>
      <c r="R329" s="778"/>
      <c r="S329" s="462" t="str">
        <f t="shared" ref="S329:AH332" si="5">IF($L329="","",IF(COUNTIFS($F$22:$F$60,$L329,S$22:S$60,"&gt;0")=0,"",COUNTIFS($F$22:$F$60,$L329,S$22:S$60,"&gt;0")))</f>
        <v/>
      </c>
      <c r="T329" s="463" t="str">
        <f>IF($L329="","",IF(COUNTIFS($F$22:$F$60,$L329,T$22:T$60,"&gt;0")=0,"",COUNTIFS($F$22:$F$60,$L329,T$22:T$60,"&gt;0")))</f>
        <v/>
      </c>
      <c r="U329" s="463" t="str">
        <f t="shared" si="5"/>
        <v/>
      </c>
      <c r="V329" s="463" t="str">
        <f t="shared" si="5"/>
        <v/>
      </c>
      <c r="W329" s="463" t="str">
        <f t="shared" si="5"/>
        <v/>
      </c>
      <c r="X329" s="463" t="str">
        <f t="shared" si="5"/>
        <v/>
      </c>
      <c r="Y329" s="464" t="str">
        <f t="shared" si="5"/>
        <v/>
      </c>
      <c r="Z329" s="465" t="str">
        <f t="shared" si="5"/>
        <v/>
      </c>
      <c r="AA329" s="463" t="str">
        <f t="shared" si="5"/>
        <v/>
      </c>
      <c r="AB329" s="463" t="str">
        <f t="shared" si="5"/>
        <v/>
      </c>
      <c r="AC329" s="463" t="str">
        <f t="shared" si="5"/>
        <v/>
      </c>
      <c r="AD329" s="463" t="str">
        <f t="shared" si="5"/>
        <v/>
      </c>
      <c r="AE329" s="463" t="str">
        <f t="shared" si="5"/>
        <v/>
      </c>
      <c r="AF329" s="464" t="str">
        <f t="shared" si="5"/>
        <v/>
      </c>
      <c r="AG329" s="463" t="str">
        <f t="shared" si="5"/>
        <v/>
      </c>
      <c r="AH329" s="463" t="str">
        <f t="shared" si="5"/>
        <v/>
      </c>
      <c r="AI329" s="463" t="str">
        <f t="shared" si="4"/>
        <v/>
      </c>
      <c r="AJ329" s="463" t="str">
        <f t="shared" si="4"/>
        <v/>
      </c>
      <c r="AK329" s="463" t="str">
        <f t="shared" si="4"/>
        <v/>
      </c>
      <c r="AL329" s="463" t="str">
        <f t="shared" si="4"/>
        <v/>
      </c>
      <c r="AM329" s="464" t="str">
        <f t="shared" si="4"/>
        <v/>
      </c>
      <c r="AN329" s="463" t="str">
        <f t="shared" si="4"/>
        <v/>
      </c>
      <c r="AO329" s="463" t="str">
        <f t="shared" si="4"/>
        <v/>
      </c>
      <c r="AP329" s="463" t="str">
        <f t="shared" si="4"/>
        <v/>
      </c>
      <c r="AQ329" s="463" t="str">
        <f t="shared" si="4"/>
        <v/>
      </c>
      <c r="AR329" s="463" t="str">
        <f t="shared" si="4"/>
        <v/>
      </c>
      <c r="AS329" s="463" t="str">
        <f t="shared" si="4"/>
        <v/>
      </c>
      <c r="AT329" s="464" t="str">
        <f t="shared" si="4"/>
        <v/>
      </c>
      <c r="AU329" s="463" t="str">
        <f t="shared" si="4"/>
        <v/>
      </c>
      <c r="AV329" s="463" t="str">
        <f t="shared" si="4"/>
        <v/>
      </c>
      <c r="AW329" s="464" t="str">
        <f t="shared" si="4"/>
        <v/>
      </c>
      <c r="AX329" s="805"/>
      <c r="AY329" s="806"/>
      <c r="AZ329" s="806"/>
      <c r="BA329" s="807"/>
      <c r="BB329" s="790"/>
      <c r="BC329" s="791"/>
      <c r="BD329" s="791"/>
      <c r="BE329" s="791"/>
      <c r="BF329" s="792"/>
    </row>
    <row r="330" spans="1:73" ht="18.75" customHeight="1">
      <c r="B330" s="622"/>
      <c r="C330" s="623"/>
      <c r="D330" s="623"/>
      <c r="E330" s="623"/>
      <c r="F330" s="623"/>
      <c r="G330" s="623"/>
      <c r="H330" s="623"/>
      <c r="I330" s="623"/>
      <c r="J330" s="623"/>
      <c r="K330" s="624"/>
      <c r="L330" s="777" t="s">
        <v>1292</v>
      </c>
      <c r="M330" s="777"/>
      <c r="N330" s="777"/>
      <c r="O330" s="777"/>
      <c r="P330" s="777"/>
      <c r="Q330" s="777"/>
      <c r="R330" s="778"/>
      <c r="S330" s="462" t="str">
        <f t="shared" si="5"/>
        <v/>
      </c>
      <c r="T330" s="463" t="str">
        <f t="shared" si="4"/>
        <v/>
      </c>
      <c r="U330" s="463" t="str">
        <f t="shared" si="4"/>
        <v/>
      </c>
      <c r="V330" s="463" t="str">
        <f t="shared" si="4"/>
        <v/>
      </c>
      <c r="W330" s="463" t="str">
        <f t="shared" si="4"/>
        <v/>
      </c>
      <c r="X330" s="463" t="str">
        <f>IF($L330="","",IF(COUNTIFS($F$22:$F$60,$L330,X$22:X$60,"&gt;0")=0,"",COUNTIFS($F$22:$F$60,$L330,X$22:X$60,"&gt;0")))</f>
        <v/>
      </c>
      <c r="Y330" s="464" t="str">
        <f t="shared" si="4"/>
        <v/>
      </c>
      <c r="Z330" s="465" t="str">
        <f t="shared" si="4"/>
        <v/>
      </c>
      <c r="AA330" s="463" t="str">
        <f t="shared" si="4"/>
        <v/>
      </c>
      <c r="AB330" s="463" t="str">
        <f t="shared" si="4"/>
        <v/>
      </c>
      <c r="AC330" s="463" t="str">
        <f t="shared" si="4"/>
        <v/>
      </c>
      <c r="AD330" s="463" t="str">
        <f t="shared" si="4"/>
        <v/>
      </c>
      <c r="AE330" s="463" t="str">
        <f t="shared" si="4"/>
        <v/>
      </c>
      <c r="AF330" s="464" t="str">
        <f t="shared" si="4"/>
        <v/>
      </c>
      <c r="AG330" s="463" t="str">
        <f t="shared" si="4"/>
        <v/>
      </c>
      <c r="AH330" s="463" t="str">
        <f t="shared" si="4"/>
        <v/>
      </c>
      <c r="AI330" s="463" t="str">
        <f t="shared" si="4"/>
        <v/>
      </c>
      <c r="AJ330" s="463" t="str">
        <f t="shared" si="4"/>
        <v/>
      </c>
      <c r="AK330" s="463" t="str">
        <f t="shared" si="4"/>
        <v/>
      </c>
      <c r="AL330" s="463" t="str">
        <f t="shared" si="4"/>
        <v/>
      </c>
      <c r="AM330" s="464" t="str">
        <f t="shared" si="4"/>
        <v/>
      </c>
      <c r="AN330" s="463" t="str">
        <f t="shared" si="4"/>
        <v/>
      </c>
      <c r="AO330" s="463" t="str">
        <f t="shared" si="4"/>
        <v/>
      </c>
      <c r="AP330" s="463" t="str">
        <f t="shared" si="4"/>
        <v/>
      </c>
      <c r="AQ330" s="463" t="str">
        <f t="shared" si="4"/>
        <v/>
      </c>
      <c r="AR330" s="463" t="str">
        <f t="shared" si="4"/>
        <v/>
      </c>
      <c r="AS330" s="463" t="str">
        <f t="shared" si="4"/>
        <v/>
      </c>
      <c r="AT330" s="464" t="str">
        <f t="shared" si="4"/>
        <v/>
      </c>
      <c r="AU330" s="463" t="str">
        <f t="shared" si="4"/>
        <v/>
      </c>
      <c r="AV330" s="463" t="str">
        <f t="shared" si="4"/>
        <v/>
      </c>
      <c r="AW330" s="464" t="str">
        <f t="shared" si="4"/>
        <v/>
      </c>
      <c r="AX330" s="805"/>
      <c r="AY330" s="806"/>
      <c r="AZ330" s="806"/>
      <c r="BA330" s="807"/>
      <c r="BB330" s="790"/>
      <c r="BC330" s="791"/>
      <c r="BD330" s="791"/>
      <c r="BE330" s="791"/>
      <c r="BF330" s="792"/>
    </row>
    <row r="331" spans="1:73" ht="18.75" customHeight="1">
      <c r="B331" s="622"/>
      <c r="C331" s="623"/>
      <c r="D331" s="623"/>
      <c r="E331" s="623"/>
      <c r="F331" s="623"/>
      <c r="G331" s="623"/>
      <c r="H331" s="623"/>
      <c r="I331" s="623"/>
      <c r="J331" s="623"/>
      <c r="K331" s="624"/>
      <c r="L331" s="777" t="s">
        <v>1293</v>
      </c>
      <c r="M331" s="777"/>
      <c r="N331" s="777"/>
      <c r="O331" s="777"/>
      <c r="P331" s="777"/>
      <c r="Q331" s="777"/>
      <c r="R331" s="778"/>
      <c r="S331" s="462" t="str">
        <f t="shared" si="5"/>
        <v/>
      </c>
      <c r="T331" s="463" t="str">
        <f t="shared" si="4"/>
        <v/>
      </c>
      <c r="U331" s="463" t="str">
        <f t="shared" si="4"/>
        <v/>
      </c>
      <c r="V331" s="463" t="str">
        <f t="shared" si="4"/>
        <v/>
      </c>
      <c r="W331" s="463" t="str">
        <f t="shared" si="4"/>
        <v/>
      </c>
      <c r="X331" s="463" t="str">
        <f t="shared" si="4"/>
        <v/>
      </c>
      <c r="Y331" s="464" t="str">
        <f t="shared" si="4"/>
        <v/>
      </c>
      <c r="Z331" s="465" t="str">
        <f t="shared" si="4"/>
        <v/>
      </c>
      <c r="AA331" s="463" t="str">
        <f t="shared" si="4"/>
        <v/>
      </c>
      <c r="AB331" s="463" t="str">
        <f t="shared" si="4"/>
        <v/>
      </c>
      <c r="AC331" s="463" t="str">
        <f t="shared" si="4"/>
        <v/>
      </c>
      <c r="AD331" s="463" t="str">
        <f t="shared" si="4"/>
        <v/>
      </c>
      <c r="AE331" s="463" t="str">
        <f t="shared" si="4"/>
        <v/>
      </c>
      <c r="AF331" s="464" t="str">
        <f t="shared" si="4"/>
        <v/>
      </c>
      <c r="AG331" s="463" t="str">
        <f t="shared" si="4"/>
        <v/>
      </c>
      <c r="AH331" s="463" t="str">
        <f t="shared" si="4"/>
        <v/>
      </c>
      <c r="AI331" s="463" t="str">
        <f t="shared" si="4"/>
        <v/>
      </c>
      <c r="AJ331" s="463" t="str">
        <f t="shared" si="4"/>
        <v/>
      </c>
      <c r="AK331" s="463" t="str">
        <f t="shared" si="4"/>
        <v/>
      </c>
      <c r="AL331" s="463" t="str">
        <f t="shared" si="4"/>
        <v/>
      </c>
      <c r="AM331" s="464" t="str">
        <f t="shared" si="4"/>
        <v/>
      </c>
      <c r="AN331" s="463" t="str">
        <f t="shared" si="4"/>
        <v/>
      </c>
      <c r="AO331" s="463" t="str">
        <f t="shared" si="4"/>
        <v/>
      </c>
      <c r="AP331" s="463" t="str">
        <f t="shared" si="4"/>
        <v/>
      </c>
      <c r="AQ331" s="463" t="str">
        <f t="shared" si="4"/>
        <v/>
      </c>
      <c r="AR331" s="463" t="str">
        <f t="shared" si="4"/>
        <v/>
      </c>
      <c r="AS331" s="463" t="str">
        <f t="shared" si="4"/>
        <v/>
      </c>
      <c r="AT331" s="464" t="str">
        <f t="shared" si="4"/>
        <v/>
      </c>
      <c r="AU331" s="463" t="str">
        <f t="shared" si="4"/>
        <v/>
      </c>
      <c r="AV331" s="463" t="str">
        <f t="shared" si="4"/>
        <v/>
      </c>
      <c r="AW331" s="464" t="str">
        <f t="shared" si="4"/>
        <v/>
      </c>
      <c r="AX331" s="805"/>
      <c r="AY331" s="806"/>
      <c r="AZ331" s="806"/>
      <c r="BA331" s="807"/>
      <c r="BB331" s="790"/>
      <c r="BC331" s="791"/>
      <c r="BD331" s="791"/>
      <c r="BE331" s="791"/>
      <c r="BF331" s="792"/>
    </row>
    <row r="332" spans="1:73" ht="18.75" customHeight="1" thickBot="1">
      <c r="B332" s="625"/>
      <c r="C332" s="626"/>
      <c r="D332" s="626"/>
      <c r="E332" s="626"/>
      <c r="F332" s="626"/>
      <c r="G332" s="626"/>
      <c r="H332" s="626"/>
      <c r="I332" s="626"/>
      <c r="J332" s="626"/>
      <c r="K332" s="627"/>
      <c r="L332" s="779"/>
      <c r="M332" s="779"/>
      <c r="N332" s="779"/>
      <c r="O332" s="779"/>
      <c r="P332" s="779"/>
      <c r="Q332" s="779"/>
      <c r="R332" s="780"/>
      <c r="S332" s="466" t="str">
        <f t="shared" si="5"/>
        <v/>
      </c>
      <c r="T332" s="467" t="str">
        <f t="shared" si="4"/>
        <v/>
      </c>
      <c r="U332" s="467" t="str">
        <f t="shared" si="4"/>
        <v/>
      </c>
      <c r="V332" s="467" t="str">
        <f t="shared" si="4"/>
        <v/>
      </c>
      <c r="W332" s="467" t="str">
        <f t="shared" si="4"/>
        <v/>
      </c>
      <c r="X332" s="467" t="str">
        <f t="shared" si="4"/>
        <v/>
      </c>
      <c r="Y332" s="468" t="str">
        <f t="shared" si="4"/>
        <v/>
      </c>
      <c r="Z332" s="469" t="str">
        <f t="shared" si="4"/>
        <v/>
      </c>
      <c r="AA332" s="467" t="str">
        <f t="shared" si="4"/>
        <v/>
      </c>
      <c r="AB332" s="467" t="str">
        <f t="shared" si="4"/>
        <v/>
      </c>
      <c r="AC332" s="467" t="str">
        <f t="shared" si="4"/>
        <v/>
      </c>
      <c r="AD332" s="467" t="str">
        <f t="shared" si="4"/>
        <v/>
      </c>
      <c r="AE332" s="467" t="str">
        <f t="shared" si="4"/>
        <v/>
      </c>
      <c r="AF332" s="468" t="str">
        <f t="shared" si="4"/>
        <v/>
      </c>
      <c r="AG332" s="467" t="str">
        <f t="shared" si="4"/>
        <v/>
      </c>
      <c r="AH332" s="467" t="str">
        <f t="shared" si="4"/>
        <v/>
      </c>
      <c r="AI332" s="467" t="str">
        <f t="shared" si="4"/>
        <v/>
      </c>
      <c r="AJ332" s="467" t="str">
        <f t="shared" si="4"/>
        <v/>
      </c>
      <c r="AK332" s="467" t="str">
        <f t="shared" si="4"/>
        <v/>
      </c>
      <c r="AL332" s="467" t="str">
        <f t="shared" si="4"/>
        <v/>
      </c>
      <c r="AM332" s="468" t="str">
        <f t="shared" si="4"/>
        <v/>
      </c>
      <c r="AN332" s="467" t="str">
        <f t="shared" si="4"/>
        <v/>
      </c>
      <c r="AO332" s="467" t="str">
        <f t="shared" si="4"/>
        <v/>
      </c>
      <c r="AP332" s="467" t="str">
        <f t="shared" si="4"/>
        <v/>
      </c>
      <c r="AQ332" s="467" t="str">
        <f t="shared" si="4"/>
        <v/>
      </c>
      <c r="AR332" s="467" t="str">
        <f t="shared" si="4"/>
        <v/>
      </c>
      <c r="AS332" s="467" t="str">
        <f t="shared" si="4"/>
        <v/>
      </c>
      <c r="AT332" s="468" t="str">
        <f t="shared" si="4"/>
        <v/>
      </c>
      <c r="AU332" s="467" t="str">
        <f t="shared" si="4"/>
        <v/>
      </c>
      <c r="AV332" s="467" t="str">
        <f t="shared" si="4"/>
        <v/>
      </c>
      <c r="AW332" s="468" t="str">
        <f t="shared" si="4"/>
        <v/>
      </c>
      <c r="AX332" s="808"/>
      <c r="AY332" s="809"/>
      <c r="AZ332" s="809"/>
      <c r="BA332" s="810"/>
      <c r="BB332" s="793"/>
      <c r="BC332" s="794"/>
      <c r="BD332" s="794"/>
      <c r="BE332" s="794"/>
      <c r="BF332" s="795"/>
    </row>
    <row r="333" spans="1:73" ht="13.5" customHeight="1">
      <c r="C333" s="470"/>
      <c r="D333" s="470"/>
      <c r="E333" s="470"/>
      <c r="F333" s="470"/>
      <c r="G333" s="471"/>
      <c r="H333" s="472"/>
      <c r="AF333" s="473"/>
    </row>
    <row r="334" spans="1:73" ht="11.45" customHeight="1">
      <c r="A334" s="474"/>
      <c r="B334" s="474"/>
      <c r="C334" s="474"/>
      <c r="D334" s="474"/>
      <c r="E334" s="474"/>
      <c r="F334" s="474"/>
      <c r="G334" s="474"/>
      <c r="H334" s="475"/>
      <c r="I334" s="475"/>
      <c r="J334" s="475"/>
      <c r="K334" s="475"/>
      <c r="L334" s="475"/>
      <c r="M334" s="475"/>
      <c r="N334" s="475"/>
      <c r="O334" s="475"/>
      <c r="P334" s="475"/>
      <c r="Q334" s="475"/>
      <c r="R334" s="475"/>
      <c r="S334" s="475"/>
      <c r="T334" s="475"/>
      <c r="U334" s="475"/>
      <c r="V334" s="475"/>
      <c r="W334" s="475"/>
      <c r="X334" s="475"/>
      <c r="Y334" s="475"/>
      <c r="Z334" s="475"/>
      <c r="AA334" s="475"/>
      <c r="AB334" s="475"/>
      <c r="AC334" s="475"/>
      <c r="AD334" s="475"/>
      <c r="AE334" s="475"/>
      <c r="AF334" s="475"/>
      <c r="AG334" s="475"/>
      <c r="AH334" s="475"/>
      <c r="AI334" s="475"/>
      <c r="AJ334" s="475"/>
      <c r="AK334" s="475"/>
      <c r="AL334" s="475"/>
      <c r="AM334" s="475"/>
      <c r="AN334" s="475"/>
      <c r="AO334" s="475"/>
      <c r="AP334" s="475"/>
      <c r="AQ334" s="475"/>
      <c r="AR334" s="476"/>
      <c r="AS334" s="476"/>
      <c r="AT334" s="476"/>
      <c r="AU334" s="476"/>
      <c r="AV334" s="476"/>
      <c r="AW334" s="476"/>
      <c r="AX334" s="476"/>
      <c r="AY334" s="476"/>
      <c r="AZ334" s="476"/>
      <c r="BA334" s="476"/>
    </row>
    <row r="335" spans="1:73" ht="20.25" customHeight="1">
      <c r="A335" s="477"/>
      <c r="B335" s="477"/>
      <c r="C335" s="474"/>
      <c r="D335" s="474"/>
      <c r="E335" s="474"/>
      <c r="F335" s="474"/>
      <c r="G335" s="477"/>
      <c r="H335" s="477"/>
      <c r="I335" s="477"/>
      <c r="J335" s="477"/>
      <c r="K335" s="477"/>
      <c r="L335" s="477"/>
      <c r="M335" s="477"/>
      <c r="N335" s="477"/>
      <c r="O335" s="477"/>
      <c r="P335" s="477"/>
      <c r="Q335" s="477"/>
      <c r="R335" s="477"/>
      <c r="S335" s="477"/>
      <c r="T335" s="477"/>
      <c r="U335" s="477"/>
      <c r="V335" s="477"/>
      <c r="W335" s="477"/>
      <c r="X335" s="477"/>
      <c r="Y335" s="477"/>
      <c r="Z335" s="477"/>
      <c r="AA335" s="477"/>
      <c r="AB335" s="477"/>
      <c r="AC335" s="477"/>
      <c r="AD335" s="477"/>
      <c r="AE335" s="477"/>
      <c r="AF335" s="477"/>
      <c r="AG335" s="477"/>
      <c r="AH335" s="477"/>
      <c r="AI335" s="477"/>
      <c r="AJ335" s="477"/>
      <c r="AK335" s="477"/>
      <c r="AL335" s="477"/>
      <c r="AM335" s="477"/>
      <c r="AN335" s="477"/>
      <c r="AO335" s="477"/>
      <c r="AP335" s="477"/>
      <c r="AQ335" s="477"/>
      <c r="AR335" s="478"/>
      <c r="AS335" s="478"/>
      <c r="AT335" s="478"/>
      <c r="AU335" s="478"/>
      <c r="AV335" s="478"/>
      <c r="BN335" s="479"/>
      <c r="BO335" s="480"/>
      <c r="BP335" s="479"/>
      <c r="BQ335" s="479"/>
      <c r="BR335" s="479"/>
      <c r="BS335" s="481"/>
      <c r="BT335" s="482"/>
      <c r="BU335" s="482"/>
    </row>
    <row r="336" spans="1:73" ht="20.25" customHeight="1">
      <c r="A336" s="474"/>
      <c r="B336" s="474"/>
      <c r="C336" s="483"/>
      <c r="D336" s="483"/>
      <c r="E336" s="483"/>
      <c r="F336" s="483"/>
      <c r="G336" s="483"/>
      <c r="H336" s="484"/>
      <c r="I336" s="484"/>
      <c r="J336" s="474"/>
      <c r="K336" s="474"/>
      <c r="L336" s="474"/>
      <c r="M336" s="474"/>
      <c r="N336" s="474"/>
      <c r="O336" s="474"/>
      <c r="P336" s="474"/>
      <c r="Q336" s="474"/>
      <c r="R336" s="474"/>
      <c r="S336" s="474"/>
      <c r="T336" s="474"/>
      <c r="U336" s="474"/>
      <c r="V336" s="474"/>
      <c r="W336" s="474"/>
      <c r="X336" s="474"/>
      <c r="Y336" s="474"/>
      <c r="Z336" s="474"/>
      <c r="AA336" s="474"/>
      <c r="AB336" s="474"/>
      <c r="AC336" s="474"/>
      <c r="AD336" s="474"/>
      <c r="AE336" s="474"/>
      <c r="AF336" s="474"/>
      <c r="AG336" s="474"/>
      <c r="AH336" s="474"/>
      <c r="AI336" s="474"/>
      <c r="AJ336" s="474"/>
      <c r="AK336" s="474"/>
      <c r="AL336" s="474"/>
      <c r="AM336" s="474"/>
      <c r="AN336" s="474"/>
      <c r="AO336" s="474"/>
      <c r="AP336" s="474"/>
      <c r="AQ336" s="474"/>
    </row>
    <row r="337" spans="1:43" ht="20.25" customHeight="1">
      <c r="A337" s="474"/>
      <c r="B337" s="474"/>
      <c r="C337" s="483"/>
      <c r="D337" s="483"/>
      <c r="E337" s="483"/>
      <c r="F337" s="483"/>
      <c r="G337" s="483"/>
      <c r="H337" s="484"/>
      <c r="I337" s="484"/>
      <c r="J337" s="474"/>
      <c r="K337" s="474"/>
      <c r="L337" s="474"/>
      <c r="M337" s="474"/>
      <c r="N337" s="474"/>
      <c r="O337" s="474"/>
      <c r="P337" s="474"/>
      <c r="Q337" s="474"/>
      <c r="R337" s="474"/>
      <c r="S337" s="474"/>
      <c r="T337" s="474"/>
      <c r="U337" s="474"/>
      <c r="V337" s="474"/>
      <c r="W337" s="474"/>
      <c r="X337" s="474"/>
      <c r="Y337" s="474"/>
      <c r="Z337" s="474"/>
      <c r="AA337" s="474"/>
      <c r="AB337" s="474"/>
      <c r="AC337" s="474"/>
      <c r="AD337" s="474"/>
      <c r="AE337" s="474"/>
      <c r="AF337" s="474"/>
      <c r="AG337" s="474"/>
      <c r="AH337" s="474"/>
      <c r="AI337" s="474"/>
      <c r="AJ337" s="474"/>
      <c r="AK337" s="474"/>
      <c r="AL337" s="474"/>
      <c r="AM337" s="474"/>
      <c r="AN337" s="474"/>
      <c r="AO337" s="474"/>
      <c r="AP337" s="474"/>
      <c r="AQ337" s="474"/>
    </row>
    <row r="338" spans="1:43" ht="20.25" customHeight="1">
      <c r="A338" s="474"/>
      <c r="B338" s="474"/>
      <c r="C338" s="484"/>
      <c r="D338" s="484"/>
      <c r="E338" s="484"/>
      <c r="F338" s="484"/>
      <c r="G338" s="484"/>
      <c r="H338" s="474"/>
      <c r="I338" s="474"/>
      <c r="J338" s="474"/>
      <c r="K338" s="474"/>
      <c r="L338" s="474"/>
      <c r="M338" s="474"/>
      <c r="N338" s="474"/>
      <c r="O338" s="474"/>
      <c r="P338" s="474"/>
      <c r="Q338" s="474"/>
      <c r="R338" s="474"/>
      <c r="S338" s="474"/>
      <c r="T338" s="474"/>
      <c r="U338" s="474"/>
      <c r="V338" s="474"/>
      <c r="W338" s="474"/>
      <c r="X338" s="474"/>
      <c r="Y338" s="474"/>
      <c r="Z338" s="474"/>
      <c r="AA338" s="474"/>
      <c r="AB338" s="474"/>
      <c r="AC338" s="474"/>
      <c r="AD338" s="474"/>
      <c r="AE338" s="474"/>
      <c r="AF338" s="474"/>
      <c r="AG338" s="474"/>
      <c r="AH338" s="474"/>
      <c r="AI338" s="474"/>
      <c r="AJ338" s="474"/>
      <c r="AK338" s="474"/>
      <c r="AL338" s="474"/>
      <c r="AM338" s="474"/>
      <c r="AN338" s="474"/>
      <c r="AO338" s="474"/>
      <c r="AP338" s="474"/>
      <c r="AQ338" s="474"/>
    </row>
    <row r="339" spans="1:43" ht="20.25" customHeight="1">
      <c r="A339" s="474"/>
      <c r="B339" s="474"/>
      <c r="C339" s="484"/>
      <c r="D339" s="484"/>
      <c r="E339" s="484"/>
      <c r="F339" s="484"/>
      <c r="G339" s="484"/>
      <c r="H339" s="474"/>
      <c r="I339" s="474"/>
      <c r="J339" s="474"/>
      <c r="K339" s="474"/>
      <c r="L339" s="474"/>
      <c r="M339" s="474"/>
      <c r="N339" s="474"/>
      <c r="O339" s="474"/>
      <c r="P339" s="474"/>
      <c r="Q339" s="474"/>
      <c r="R339" s="474"/>
      <c r="S339" s="474"/>
      <c r="T339" s="474"/>
      <c r="U339" s="474"/>
      <c r="V339" s="474"/>
      <c r="W339" s="474"/>
      <c r="X339" s="474"/>
      <c r="Y339" s="474"/>
      <c r="Z339" s="474"/>
      <c r="AA339" s="474"/>
      <c r="AB339" s="474"/>
      <c r="AC339" s="474"/>
      <c r="AD339" s="474"/>
      <c r="AE339" s="474"/>
      <c r="AF339" s="474"/>
      <c r="AG339" s="474"/>
      <c r="AH339" s="474"/>
      <c r="AI339" s="474"/>
      <c r="AJ339" s="474"/>
      <c r="AK339" s="474"/>
      <c r="AL339" s="474"/>
      <c r="AM339" s="474"/>
      <c r="AN339" s="474"/>
      <c r="AO339" s="474"/>
      <c r="AP339" s="474"/>
      <c r="AQ339" s="474"/>
    </row>
    <row r="340" spans="1:43" ht="20.25" customHeight="1">
      <c r="A340" s="474"/>
      <c r="B340" s="474"/>
      <c r="C340" s="484"/>
      <c r="D340" s="484"/>
      <c r="E340" s="484"/>
      <c r="F340" s="484"/>
      <c r="G340" s="484"/>
      <c r="H340" s="474"/>
      <c r="I340" s="474"/>
      <c r="J340" s="474"/>
      <c r="K340" s="474"/>
      <c r="L340" s="474"/>
      <c r="M340" s="474"/>
      <c r="N340" s="474"/>
      <c r="O340" s="474"/>
      <c r="P340" s="474"/>
      <c r="Q340" s="474"/>
      <c r="R340" s="474"/>
      <c r="S340" s="474"/>
      <c r="T340" s="474"/>
      <c r="U340" s="474"/>
      <c r="V340" s="474"/>
      <c r="W340" s="474"/>
      <c r="X340" s="474"/>
      <c r="Y340" s="474"/>
      <c r="Z340" s="474"/>
      <c r="AA340" s="474"/>
      <c r="AB340" s="474"/>
      <c r="AC340" s="474"/>
      <c r="AD340" s="474"/>
      <c r="AE340" s="474"/>
      <c r="AF340" s="474"/>
      <c r="AG340" s="474"/>
      <c r="AH340" s="474"/>
      <c r="AI340" s="474"/>
      <c r="AJ340" s="474"/>
      <c r="AK340" s="474"/>
      <c r="AL340" s="474"/>
      <c r="AM340" s="474"/>
      <c r="AN340" s="474"/>
      <c r="AO340" s="474"/>
      <c r="AP340" s="474"/>
      <c r="AQ340" s="474"/>
    </row>
    <row r="341" spans="1:43" ht="20.25" customHeight="1">
      <c r="C341" s="473"/>
      <c r="D341" s="473"/>
      <c r="E341" s="473"/>
      <c r="F341" s="473"/>
      <c r="G341" s="473"/>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30"/>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decimal" allowBlank="1" showInputMessage="1" showErrorMessage="1" error="入力可能範囲　32～40" sqref="AX6" xr:uid="{4D9064FE-5AD8-460F-BB9A-715232A59528}">
      <formula1>32</formula1>
      <formula2>40</formula2>
    </dataValidation>
    <dataValidation type="list" allowBlank="1" showInputMessage="1" sqref="G22:G321" xr:uid="{BE12CA75-9EA5-4C09-8B79-4482796139C9}">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FC79D71D-145A-4EFA-9C05-D6990524C854}">
      <formula1>シフト記号表</formula1>
    </dataValidation>
    <dataValidation type="list" allowBlank="1" showInputMessage="1" showErrorMessage="1" sqref="BB4:BE4" xr:uid="{737075D3-8CF5-48FB-A06E-B5CB5FEC9FDD}">
      <formula1>"予定,実績,予定・実績"</formula1>
    </dataValidation>
    <dataValidation type="list" errorStyle="warning" allowBlank="1" showInputMessage="1" showErrorMessage="1" error="リストにない場合のみ、入力してください。" sqref="H22:K321" xr:uid="{A072768D-A00D-4C2C-BCEA-7506FB2C4157}">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F3D3D932-8D58-4123-9457-445D155ED916}">
      <formula1>職種</formula1>
    </dataValidation>
    <dataValidation type="list" allowBlank="1" showInputMessage="1" showErrorMessage="1" sqref="BB3:BE3" xr:uid="{95AA9BE3-69B5-4C91-92C3-8E0900E7EF3D}">
      <formula1>"４週,暦月"</formula1>
    </dataValidation>
    <dataValidation type="list" allowBlank="1" showInputMessage="1" showErrorMessage="1" sqref="AC3" xr:uid="{16583212-4543-4D2D-9D3C-321E118E68B4}">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4A206-9754-4DA8-9029-B3247C3E77A3}">
  <sheetPr>
    <pageSetUpPr fitToPage="1"/>
  </sheetPr>
  <dimension ref="B1:W42"/>
  <sheetViews>
    <sheetView zoomScaleNormal="100" workbookViewId="0"/>
  </sheetViews>
  <sheetFormatPr defaultColWidth="9" defaultRowHeight="18.75"/>
  <cols>
    <col min="1" max="1" width="1.625" style="487" customWidth="1"/>
    <col min="2" max="2" width="5.625" style="486" customWidth="1"/>
    <col min="3" max="3" width="10.625" style="486" customWidth="1"/>
    <col min="4" max="4" width="3.375" style="486" bestFit="1" customWidth="1"/>
    <col min="5" max="5" width="15.625" style="487" customWidth="1"/>
    <col min="6" max="6" width="3.375" style="487" bestFit="1" customWidth="1"/>
    <col min="7" max="7" width="15.625" style="487" customWidth="1"/>
    <col min="8" max="8" width="3.375" style="487" bestFit="1" customWidth="1"/>
    <col min="9" max="9" width="15.625" style="486" customWidth="1"/>
    <col min="10" max="10" width="3.375" style="487" bestFit="1" customWidth="1"/>
    <col min="11" max="11" width="15.625" style="487" customWidth="1"/>
    <col min="12" max="12" width="3.375" style="487" customWidth="1"/>
    <col min="13" max="13" width="15.625" style="487" customWidth="1"/>
    <col min="14" max="14" width="3.375" style="487" customWidth="1"/>
    <col min="15" max="15" width="15.625" style="487" customWidth="1"/>
    <col min="16" max="16" width="3.375" style="487" customWidth="1"/>
    <col min="17" max="17" width="15.625" style="487" customWidth="1"/>
    <col min="18" max="18" width="3.375" style="487" customWidth="1"/>
    <col min="19" max="19" width="15.625" style="487" customWidth="1"/>
    <col min="20" max="20" width="3.375" style="487" customWidth="1"/>
    <col min="21" max="21" width="15.625" style="487" customWidth="1"/>
    <col min="22" max="22" width="3.375" style="487" customWidth="1"/>
    <col min="23" max="23" width="50.625" style="487" customWidth="1"/>
    <col min="24" max="16384" width="9" style="487"/>
  </cols>
  <sheetData>
    <row r="1" spans="2:23">
      <c r="B1" s="485" t="s">
        <v>1455</v>
      </c>
    </row>
    <row r="2" spans="2:23">
      <c r="B2" s="488" t="s">
        <v>1456</v>
      </c>
      <c r="E2" s="489"/>
      <c r="I2" s="490"/>
    </row>
    <row r="3" spans="2:23">
      <c r="B3" s="490" t="s">
        <v>1457</v>
      </c>
      <c r="E3" s="489" t="s">
        <v>1458</v>
      </c>
      <c r="I3" s="490"/>
    </row>
    <row r="4" spans="2:23">
      <c r="B4" s="488"/>
      <c r="E4" s="811" t="s">
        <v>1459</v>
      </c>
      <c r="F4" s="811"/>
      <c r="G4" s="811"/>
      <c r="H4" s="811"/>
      <c r="I4" s="811"/>
      <c r="J4" s="811"/>
      <c r="K4" s="811"/>
      <c r="M4" s="811" t="s">
        <v>1460</v>
      </c>
      <c r="N4" s="811"/>
      <c r="O4" s="811"/>
      <c r="Q4" s="811" t="s">
        <v>1461</v>
      </c>
      <c r="R4" s="811"/>
      <c r="S4" s="811"/>
      <c r="T4" s="811"/>
      <c r="U4" s="811"/>
      <c r="W4" s="811" t="s">
        <v>1462</v>
      </c>
    </row>
    <row r="5" spans="2:23">
      <c r="B5" s="486" t="s">
        <v>1268</v>
      </c>
      <c r="C5" s="486" t="s">
        <v>1463</v>
      </c>
      <c r="E5" s="486" t="s">
        <v>1464</v>
      </c>
      <c r="F5" s="486"/>
      <c r="G5" s="486" t="s">
        <v>1465</v>
      </c>
      <c r="I5" s="486" t="s">
        <v>1466</v>
      </c>
      <c r="K5" s="486" t="s">
        <v>1459</v>
      </c>
      <c r="M5" s="486" t="s">
        <v>1467</v>
      </c>
      <c r="O5" s="486" t="s">
        <v>1468</v>
      </c>
      <c r="Q5" s="486" t="s">
        <v>1467</v>
      </c>
      <c r="S5" s="486" t="s">
        <v>1468</v>
      </c>
      <c r="U5" s="486" t="s">
        <v>1459</v>
      </c>
      <c r="W5" s="811"/>
    </row>
    <row r="6" spans="2:23">
      <c r="B6" s="486">
        <v>1</v>
      </c>
      <c r="C6" s="491" t="s">
        <v>1469</v>
      </c>
      <c r="D6" s="486" t="s">
        <v>1470</v>
      </c>
      <c r="E6" s="492">
        <v>0.375</v>
      </c>
      <c r="F6" s="486" t="s">
        <v>1124</v>
      </c>
      <c r="G6" s="492">
        <v>0.75</v>
      </c>
      <c r="H6" s="487" t="s">
        <v>1471</v>
      </c>
      <c r="I6" s="492">
        <v>4.1666666666666664E-2</v>
      </c>
      <c r="J6" s="487" t="s">
        <v>1248</v>
      </c>
      <c r="K6" s="493">
        <f t="shared" ref="K6:K8" si="0">(G6-E6-I6)*24</f>
        <v>8</v>
      </c>
      <c r="M6" s="492">
        <v>0.39583333333333331</v>
      </c>
      <c r="N6" s="486" t="s">
        <v>1124</v>
      </c>
      <c r="O6" s="492">
        <v>0.6875</v>
      </c>
      <c r="Q6" s="494">
        <f>IF(E6&lt;M6,M6,E6)</f>
        <v>0.39583333333333331</v>
      </c>
      <c r="R6" s="486" t="s">
        <v>1124</v>
      </c>
      <c r="S6" s="494">
        <f t="shared" ref="S6:S8" si="1">IF(G6&gt;O6,O6,G6)</f>
        <v>0.6875</v>
      </c>
      <c r="U6" s="495">
        <f t="shared" ref="U6:U8" si="2">(S6-Q6)*24</f>
        <v>7</v>
      </c>
      <c r="W6" s="496"/>
    </row>
    <row r="7" spans="2:23">
      <c r="B7" s="486">
        <v>2</v>
      </c>
      <c r="C7" s="491" t="s">
        <v>1472</v>
      </c>
      <c r="D7" s="486" t="s">
        <v>1470</v>
      </c>
      <c r="E7" s="492"/>
      <c r="F7" s="486" t="s">
        <v>1124</v>
      </c>
      <c r="G7" s="492"/>
      <c r="H7" s="487" t="s">
        <v>1471</v>
      </c>
      <c r="I7" s="492">
        <v>0</v>
      </c>
      <c r="J7" s="487" t="s">
        <v>1248</v>
      </c>
      <c r="K7" s="493">
        <f t="shared" si="0"/>
        <v>0</v>
      </c>
      <c r="M7" s="492"/>
      <c r="N7" s="486" t="s">
        <v>1124</v>
      </c>
      <c r="O7" s="492"/>
      <c r="Q7" s="494">
        <f t="shared" ref="Q7:Q8" si="3">IF(E7&lt;M7,M7,E7)</f>
        <v>0</v>
      </c>
      <c r="R7" s="486" t="s">
        <v>1124</v>
      </c>
      <c r="S7" s="494">
        <f t="shared" si="1"/>
        <v>0</v>
      </c>
      <c r="U7" s="495">
        <f t="shared" si="2"/>
        <v>0</v>
      </c>
      <c r="W7" s="496"/>
    </row>
    <row r="8" spans="2:23">
      <c r="B8" s="486">
        <v>3</v>
      </c>
      <c r="C8" s="491" t="s">
        <v>1473</v>
      </c>
      <c r="D8" s="486" t="s">
        <v>1470</v>
      </c>
      <c r="E8" s="492"/>
      <c r="F8" s="486" t="s">
        <v>1124</v>
      </c>
      <c r="G8" s="492"/>
      <c r="H8" s="487" t="s">
        <v>1471</v>
      </c>
      <c r="I8" s="492">
        <v>0</v>
      </c>
      <c r="J8" s="487" t="s">
        <v>1248</v>
      </c>
      <c r="K8" s="493">
        <f t="shared" si="0"/>
        <v>0</v>
      </c>
      <c r="M8" s="492"/>
      <c r="N8" s="486" t="s">
        <v>1124</v>
      </c>
      <c r="O8" s="492"/>
      <c r="Q8" s="494">
        <f t="shared" si="3"/>
        <v>0</v>
      </c>
      <c r="R8" s="486" t="s">
        <v>1124</v>
      </c>
      <c r="S8" s="494">
        <f t="shared" si="1"/>
        <v>0</v>
      </c>
      <c r="U8" s="495">
        <f t="shared" si="2"/>
        <v>0</v>
      </c>
      <c r="W8" s="496"/>
    </row>
    <row r="9" spans="2:23">
      <c r="B9" s="486">
        <v>4</v>
      </c>
      <c r="C9" s="491" t="s">
        <v>1474</v>
      </c>
      <c r="D9" s="486" t="s">
        <v>1470</v>
      </c>
      <c r="E9" s="492"/>
      <c r="F9" s="486" t="s">
        <v>1124</v>
      </c>
      <c r="G9" s="492"/>
      <c r="H9" s="487" t="s">
        <v>1471</v>
      </c>
      <c r="I9" s="492">
        <v>0</v>
      </c>
      <c r="J9" s="487" t="s">
        <v>1248</v>
      </c>
      <c r="K9" s="493">
        <f>(G9-E9-I9)*24</f>
        <v>0</v>
      </c>
      <c r="M9" s="492"/>
      <c r="N9" s="486" t="s">
        <v>1124</v>
      </c>
      <c r="O9" s="492"/>
      <c r="Q9" s="494">
        <f>IF(E9&lt;M9,M9,E9)</f>
        <v>0</v>
      </c>
      <c r="R9" s="486" t="s">
        <v>1124</v>
      </c>
      <c r="S9" s="494">
        <f>IF(G9&gt;O9,O9,G9)</f>
        <v>0</v>
      </c>
      <c r="U9" s="495">
        <f>(S9-Q9)*24</f>
        <v>0</v>
      </c>
      <c r="W9" s="496"/>
    </row>
    <row r="10" spans="2:23">
      <c r="B10" s="486">
        <v>5</v>
      </c>
      <c r="C10" s="491" t="s">
        <v>1475</v>
      </c>
      <c r="D10" s="486" t="s">
        <v>1470</v>
      </c>
      <c r="E10" s="492"/>
      <c r="F10" s="486" t="s">
        <v>1124</v>
      </c>
      <c r="G10" s="492"/>
      <c r="H10" s="487" t="s">
        <v>1471</v>
      </c>
      <c r="I10" s="492">
        <v>0</v>
      </c>
      <c r="J10" s="487" t="s">
        <v>1248</v>
      </c>
      <c r="K10" s="493">
        <f>(G10-E10-I10)*24</f>
        <v>0</v>
      </c>
      <c r="M10" s="492"/>
      <c r="N10" s="486" t="s">
        <v>1124</v>
      </c>
      <c r="O10" s="492"/>
      <c r="Q10" s="494">
        <f t="shared" ref="Q10:Q25" si="4">IF(E10&lt;M10,M10,E10)</f>
        <v>0</v>
      </c>
      <c r="R10" s="486" t="s">
        <v>1124</v>
      </c>
      <c r="S10" s="494">
        <f t="shared" ref="S10:S25" si="5">IF(G10&gt;O10,O10,G10)</f>
        <v>0</v>
      </c>
      <c r="U10" s="495">
        <f t="shared" ref="U10:U25" si="6">(S10-Q10)*24</f>
        <v>0</v>
      </c>
      <c r="W10" s="496"/>
    </row>
    <row r="11" spans="2:23">
      <c r="B11" s="486">
        <v>6</v>
      </c>
      <c r="C11" s="491" t="s">
        <v>1476</v>
      </c>
      <c r="D11" s="486" t="s">
        <v>1470</v>
      </c>
      <c r="E11" s="492"/>
      <c r="F11" s="486" t="s">
        <v>1124</v>
      </c>
      <c r="G11" s="492"/>
      <c r="H11" s="487" t="s">
        <v>1471</v>
      </c>
      <c r="I11" s="492">
        <v>0</v>
      </c>
      <c r="J11" s="487" t="s">
        <v>1248</v>
      </c>
      <c r="K11" s="493">
        <f t="shared" ref="K11:K25" si="7">(G11-E11-I11)*24</f>
        <v>0</v>
      </c>
      <c r="M11" s="492"/>
      <c r="N11" s="486" t="s">
        <v>1124</v>
      </c>
      <c r="O11" s="492"/>
      <c r="Q11" s="494">
        <f t="shared" si="4"/>
        <v>0</v>
      </c>
      <c r="R11" s="486" t="s">
        <v>1124</v>
      </c>
      <c r="S11" s="494">
        <f t="shared" si="5"/>
        <v>0</v>
      </c>
      <c r="U11" s="495">
        <f t="shared" si="6"/>
        <v>0</v>
      </c>
      <c r="W11" s="496"/>
    </row>
    <row r="12" spans="2:23">
      <c r="B12" s="486">
        <v>7</v>
      </c>
      <c r="C12" s="491" t="s">
        <v>1477</v>
      </c>
      <c r="D12" s="486" t="s">
        <v>1470</v>
      </c>
      <c r="E12" s="492"/>
      <c r="F12" s="486" t="s">
        <v>1124</v>
      </c>
      <c r="G12" s="492"/>
      <c r="H12" s="487" t="s">
        <v>1471</v>
      </c>
      <c r="I12" s="492">
        <v>0</v>
      </c>
      <c r="J12" s="487" t="s">
        <v>1248</v>
      </c>
      <c r="K12" s="493">
        <f t="shared" si="7"/>
        <v>0</v>
      </c>
      <c r="M12" s="492"/>
      <c r="N12" s="486" t="s">
        <v>1124</v>
      </c>
      <c r="O12" s="492"/>
      <c r="Q12" s="494">
        <f t="shared" si="4"/>
        <v>0</v>
      </c>
      <c r="R12" s="486" t="s">
        <v>1124</v>
      </c>
      <c r="S12" s="494">
        <f t="shared" si="5"/>
        <v>0</v>
      </c>
      <c r="U12" s="495">
        <f t="shared" si="6"/>
        <v>0</v>
      </c>
      <c r="W12" s="496"/>
    </row>
    <row r="13" spans="2:23">
      <c r="B13" s="486">
        <v>8</v>
      </c>
      <c r="C13" s="491" t="s">
        <v>1478</v>
      </c>
      <c r="D13" s="486" t="s">
        <v>1470</v>
      </c>
      <c r="E13" s="492"/>
      <c r="F13" s="486" t="s">
        <v>1124</v>
      </c>
      <c r="G13" s="492"/>
      <c r="H13" s="487" t="s">
        <v>1471</v>
      </c>
      <c r="I13" s="492">
        <v>0</v>
      </c>
      <c r="J13" s="487" t="s">
        <v>1248</v>
      </c>
      <c r="K13" s="493">
        <f t="shared" si="7"/>
        <v>0</v>
      </c>
      <c r="M13" s="492"/>
      <c r="N13" s="486" t="s">
        <v>1124</v>
      </c>
      <c r="O13" s="492"/>
      <c r="Q13" s="494">
        <f t="shared" si="4"/>
        <v>0</v>
      </c>
      <c r="R13" s="486" t="s">
        <v>1124</v>
      </c>
      <c r="S13" s="494">
        <f t="shared" si="5"/>
        <v>0</v>
      </c>
      <c r="U13" s="495">
        <f t="shared" si="6"/>
        <v>0</v>
      </c>
      <c r="W13" s="496"/>
    </row>
    <row r="14" spans="2:23">
      <c r="B14" s="486">
        <v>9</v>
      </c>
      <c r="C14" s="491" t="s">
        <v>1479</v>
      </c>
      <c r="D14" s="486" t="s">
        <v>1470</v>
      </c>
      <c r="E14" s="492"/>
      <c r="F14" s="486" t="s">
        <v>1124</v>
      </c>
      <c r="G14" s="492"/>
      <c r="H14" s="487" t="s">
        <v>1471</v>
      </c>
      <c r="I14" s="492">
        <v>0</v>
      </c>
      <c r="J14" s="487" t="s">
        <v>1248</v>
      </c>
      <c r="K14" s="493">
        <f t="shared" si="7"/>
        <v>0</v>
      </c>
      <c r="M14" s="492"/>
      <c r="N14" s="486" t="s">
        <v>1124</v>
      </c>
      <c r="O14" s="492"/>
      <c r="Q14" s="494">
        <f t="shared" si="4"/>
        <v>0</v>
      </c>
      <c r="R14" s="486" t="s">
        <v>1124</v>
      </c>
      <c r="S14" s="494">
        <f t="shared" si="5"/>
        <v>0</v>
      </c>
      <c r="U14" s="495">
        <f t="shared" si="6"/>
        <v>0</v>
      </c>
      <c r="W14" s="496"/>
    </row>
    <row r="15" spans="2:23">
      <c r="B15" s="486">
        <v>10</v>
      </c>
      <c r="C15" s="491" t="s">
        <v>1480</v>
      </c>
      <c r="D15" s="486" t="s">
        <v>1470</v>
      </c>
      <c r="E15" s="492"/>
      <c r="F15" s="486" t="s">
        <v>1124</v>
      </c>
      <c r="G15" s="492"/>
      <c r="H15" s="487" t="s">
        <v>1471</v>
      </c>
      <c r="I15" s="492">
        <v>0</v>
      </c>
      <c r="J15" s="487" t="s">
        <v>1248</v>
      </c>
      <c r="K15" s="493">
        <f t="shared" si="7"/>
        <v>0</v>
      </c>
      <c r="M15" s="492"/>
      <c r="N15" s="486" t="s">
        <v>1124</v>
      </c>
      <c r="O15" s="492"/>
      <c r="Q15" s="494">
        <f t="shared" si="4"/>
        <v>0</v>
      </c>
      <c r="R15" s="486" t="s">
        <v>1124</v>
      </c>
      <c r="S15" s="494">
        <f>IF(G15&gt;O15,O15,G15)</f>
        <v>0</v>
      </c>
      <c r="U15" s="495">
        <f t="shared" si="6"/>
        <v>0</v>
      </c>
      <c r="W15" s="496"/>
    </row>
    <row r="16" spans="2:23">
      <c r="B16" s="486">
        <v>11</v>
      </c>
      <c r="C16" s="491" t="s">
        <v>1481</v>
      </c>
      <c r="D16" s="486" t="s">
        <v>1470</v>
      </c>
      <c r="E16" s="492"/>
      <c r="F16" s="486" t="s">
        <v>1124</v>
      </c>
      <c r="G16" s="492"/>
      <c r="H16" s="487" t="s">
        <v>1471</v>
      </c>
      <c r="I16" s="492">
        <v>0</v>
      </c>
      <c r="J16" s="487" t="s">
        <v>1248</v>
      </c>
      <c r="K16" s="493">
        <f t="shared" si="7"/>
        <v>0</v>
      </c>
      <c r="M16" s="492"/>
      <c r="N16" s="486" t="s">
        <v>1124</v>
      </c>
      <c r="O16" s="492"/>
      <c r="Q16" s="494">
        <f t="shared" si="4"/>
        <v>0</v>
      </c>
      <c r="R16" s="486" t="s">
        <v>1124</v>
      </c>
      <c r="S16" s="494">
        <f t="shared" si="5"/>
        <v>0</v>
      </c>
      <c r="U16" s="495">
        <f t="shared" si="6"/>
        <v>0</v>
      </c>
      <c r="W16" s="496"/>
    </row>
    <row r="17" spans="2:23">
      <c r="B17" s="486">
        <v>12</v>
      </c>
      <c r="C17" s="491" t="s">
        <v>1482</v>
      </c>
      <c r="D17" s="486" t="s">
        <v>1470</v>
      </c>
      <c r="E17" s="492"/>
      <c r="F17" s="486" t="s">
        <v>1124</v>
      </c>
      <c r="G17" s="492"/>
      <c r="H17" s="487" t="s">
        <v>1471</v>
      </c>
      <c r="I17" s="492">
        <v>0</v>
      </c>
      <c r="J17" s="487" t="s">
        <v>1248</v>
      </c>
      <c r="K17" s="493">
        <f t="shared" si="7"/>
        <v>0</v>
      </c>
      <c r="M17" s="492"/>
      <c r="N17" s="486" t="s">
        <v>1124</v>
      </c>
      <c r="O17" s="492"/>
      <c r="Q17" s="494">
        <f t="shared" si="4"/>
        <v>0</v>
      </c>
      <c r="R17" s="486" t="s">
        <v>1124</v>
      </c>
      <c r="S17" s="494">
        <f t="shared" si="5"/>
        <v>0</v>
      </c>
      <c r="U17" s="495">
        <f t="shared" si="6"/>
        <v>0</v>
      </c>
      <c r="W17" s="496"/>
    </row>
    <row r="18" spans="2:23">
      <c r="B18" s="486">
        <v>13</v>
      </c>
      <c r="C18" s="491" t="s">
        <v>1483</v>
      </c>
      <c r="D18" s="486" t="s">
        <v>1470</v>
      </c>
      <c r="E18" s="492"/>
      <c r="F18" s="486" t="s">
        <v>1124</v>
      </c>
      <c r="G18" s="492"/>
      <c r="H18" s="487" t="s">
        <v>1471</v>
      </c>
      <c r="I18" s="492">
        <v>0</v>
      </c>
      <c r="J18" s="487" t="s">
        <v>1248</v>
      </c>
      <c r="K18" s="493">
        <f t="shared" si="7"/>
        <v>0</v>
      </c>
      <c r="M18" s="492"/>
      <c r="N18" s="486" t="s">
        <v>1124</v>
      </c>
      <c r="O18" s="492"/>
      <c r="Q18" s="494">
        <f t="shared" si="4"/>
        <v>0</v>
      </c>
      <c r="R18" s="486" t="s">
        <v>1124</v>
      </c>
      <c r="S18" s="494">
        <f t="shared" si="5"/>
        <v>0</v>
      </c>
      <c r="U18" s="495">
        <f t="shared" si="6"/>
        <v>0</v>
      </c>
      <c r="W18" s="496"/>
    </row>
    <row r="19" spans="2:23">
      <c r="B19" s="486">
        <v>14</v>
      </c>
      <c r="C19" s="491" t="s">
        <v>1484</v>
      </c>
      <c r="D19" s="486" t="s">
        <v>1470</v>
      </c>
      <c r="E19" s="492"/>
      <c r="F19" s="486" t="s">
        <v>1124</v>
      </c>
      <c r="G19" s="492"/>
      <c r="H19" s="487" t="s">
        <v>1471</v>
      </c>
      <c r="I19" s="492">
        <v>0</v>
      </c>
      <c r="J19" s="487" t="s">
        <v>1248</v>
      </c>
      <c r="K19" s="493">
        <f t="shared" si="7"/>
        <v>0</v>
      </c>
      <c r="M19" s="492"/>
      <c r="N19" s="486" t="s">
        <v>1124</v>
      </c>
      <c r="O19" s="492"/>
      <c r="Q19" s="494">
        <f t="shared" si="4"/>
        <v>0</v>
      </c>
      <c r="R19" s="486" t="s">
        <v>1124</v>
      </c>
      <c r="S19" s="494">
        <f t="shared" si="5"/>
        <v>0</v>
      </c>
      <c r="U19" s="495">
        <f t="shared" si="6"/>
        <v>0</v>
      </c>
      <c r="W19" s="496"/>
    </row>
    <row r="20" spans="2:23">
      <c r="B20" s="486">
        <v>15</v>
      </c>
      <c r="C20" s="491" t="s">
        <v>1485</v>
      </c>
      <c r="D20" s="486" t="s">
        <v>1470</v>
      </c>
      <c r="E20" s="492"/>
      <c r="F20" s="486" t="s">
        <v>1124</v>
      </c>
      <c r="G20" s="492"/>
      <c r="H20" s="487" t="s">
        <v>1471</v>
      </c>
      <c r="I20" s="492">
        <v>0</v>
      </c>
      <c r="J20" s="487" t="s">
        <v>1248</v>
      </c>
      <c r="K20" s="497">
        <f t="shared" si="7"/>
        <v>0</v>
      </c>
      <c r="M20" s="492"/>
      <c r="N20" s="486" t="s">
        <v>1124</v>
      </c>
      <c r="O20" s="492"/>
      <c r="Q20" s="494">
        <f t="shared" si="4"/>
        <v>0</v>
      </c>
      <c r="R20" s="486" t="s">
        <v>1124</v>
      </c>
      <c r="S20" s="494">
        <f t="shared" si="5"/>
        <v>0</v>
      </c>
      <c r="U20" s="495">
        <f t="shared" si="6"/>
        <v>0</v>
      </c>
      <c r="W20" s="496"/>
    </row>
    <row r="21" spans="2:23">
      <c r="B21" s="486">
        <v>16</v>
      </c>
      <c r="C21" s="491" t="s">
        <v>1486</v>
      </c>
      <c r="D21" s="486" t="s">
        <v>1470</v>
      </c>
      <c r="E21" s="492"/>
      <c r="F21" s="486" t="s">
        <v>1124</v>
      </c>
      <c r="G21" s="492"/>
      <c r="H21" s="487" t="s">
        <v>1471</v>
      </c>
      <c r="I21" s="492">
        <v>0</v>
      </c>
      <c r="J21" s="487" t="s">
        <v>1248</v>
      </c>
      <c r="K21" s="493">
        <f t="shared" si="7"/>
        <v>0</v>
      </c>
      <c r="M21" s="492"/>
      <c r="N21" s="486" t="s">
        <v>1124</v>
      </c>
      <c r="O21" s="492"/>
      <c r="Q21" s="494">
        <f t="shared" si="4"/>
        <v>0</v>
      </c>
      <c r="R21" s="486" t="s">
        <v>1124</v>
      </c>
      <c r="S21" s="494">
        <f t="shared" si="5"/>
        <v>0</v>
      </c>
      <c r="U21" s="495">
        <f t="shared" si="6"/>
        <v>0</v>
      </c>
      <c r="W21" s="496"/>
    </row>
    <row r="22" spans="2:23">
      <c r="B22" s="486">
        <v>17</v>
      </c>
      <c r="C22" s="491" t="s">
        <v>1487</v>
      </c>
      <c r="D22" s="486" t="s">
        <v>1470</v>
      </c>
      <c r="E22" s="492"/>
      <c r="F22" s="486" t="s">
        <v>1124</v>
      </c>
      <c r="G22" s="492"/>
      <c r="H22" s="487" t="s">
        <v>1471</v>
      </c>
      <c r="I22" s="492">
        <v>0</v>
      </c>
      <c r="J22" s="487" t="s">
        <v>1248</v>
      </c>
      <c r="K22" s="493">
        <f t="shared" si="7"/>
        <v>0</v>
      </c>
      <c r="M22" s="492"/>
      <c r="N22" s="486" t="s">
        <v>1124</v>
      </c>
      <c r="O22" s="492"/>
      <c r="Q22" s="494">
        <f t="shared" si="4"/>
        <v>0</v>
      </c>
      <c r="R22" s="486" t="s">
        <v>1124</v>
      </c>
      <c r="S22" s="494">
        <f t="shared" si="5"/>
        <v>0</v>
      </c>
      <c r="U22" s="495">
        <f t="shared" si="6"/>
        <v>0</v>
      </c>
      <c r="W22" s="496"/>
    </row>
    <row r="23" spans="2:23">
      <c r="B23" s="486">
        <v>18</v>
      </c>
      <c r="C23" s="491" t="s">
        <v>1488</v>
      </c>
      <c r="D23" s="486" t="s">
        <v>1470</v>
      </c>
      <c r="E23" s="492"/>
      <c r="F23" s="486" t="s">
        <v>1124</v>
      </c>
      <c r="G23" s="492"/>
      <c r="H23" s="487" t="s">
        <v>1471</v>
      </c>
      <c r="I23" s="492">
        <v>0</v>
      </c>
      <c r="J23" s="487" t="s">
        <v>1248</v>
      </c>
      <c r="K23" s="493">
        <f t="shared" si="7"/>
        <v>0</v>
      </c>
      <c r="M23" s="492"/>
      <c r="N23" s="486" t="s">
        <v>1124</v>
      </c>
      <c r="O23" s="492"/>
      <c r="Q23" s="494">
        <f t="shared" si="4"/>
        <v>0</v>
      </c>
      <c r="R23" s="486" t="s">
        <v>1124</v>
      </c>
      <c r="S23" s="494">
        <f t="shared" si="5"/>
        <v>0</v>
      </c>
      <c r="U23" s="495">
        <f t="shared" si="6"/>
        <v>0</v>
      </c>
      <c r="W23" s="496"/>
    </row>
    <row r="24" spans="2:23">
      <c r="B24" s="486">
        <v>19</v>
      </c>
      <c r="C24" s="491" t="s">
        <v>1489</v>
      </c>
      <c r="D24" s="486" t="s">
        <v>1470</v>
      </c>
      <c r="E24" s="492"/>
      <c r="F24" s="486" t="s">
        <v>1124</v>
      </c>
      <c r="G24" s="492"/>
      <c r="H24" s="487" t="s">
        <v>1471</v>
      </c>
      <c r="I24" s="492">
        <v>0</v>
      </c>
      <c r="J24" s="487" t="s">
        <v>1248</v>
      </c>
      <c r="K24" s="493">
        <f t="shared" si="7"/>
        <v>0</v>
      </c>
      <c r="M24" s="492"/>
      <c r="N24" s="486" t="s">
        <v>1124</v>
      </c>
      <c r="O24" s="492"/>
      <c r="Q24" s="494">
        <f t="shared" si="4"/>
        <v>0</v>
      </c>
      <c r="R24" s="486" t="s">
        <v>1124</v>
      </c>
      <c r="S24" s="494">
        <f t="shared" si="5"/>
        <v>0</v>
      </c>
      <c r="U24" s="495">
        <f t="shared" si="6"/>
        <v>0</v>
      </c>
      <c r="W24" s="496"/>
    </row>
    <row r="25" spans="2:23">
      <c r="B25" s="486">
        <v>20</v>
      </c>
      <c r="C25" s="491" t="s">
        <v>1490</v>
      </c>
      <c r="D25" s="486" t="s">
        <v>1470</v>
      </c>
      <c r="E25" s="492"/>
      <c r="F25" s="486" t="s">
        <v>1124</v>
      </c>
      <c r="G25" s="492"/>
      <c r="H25" s="487" t="s">
        <v>1471</v>
      </c>
      <c r="I25" s="492">
        <v>0</v>
      </c>
      <c r="J25" s="487" t="s">
        <v>1248</v>
      </c>
      <c r="K25" s="493">
        <f t="shared" si="7"/>
        <v>0</v>
      </c>
      <c r="M25" s="492"/>
      <c r="N25" s="486" t="s">
        <v>1124</v>
      </c>
      <c r="O25" s="492"/>
      <c r="Q25" s="494">
        <f t="shared" si="4"/>
        <v>0</v>
      </c>
      <c r="R25" s="486" t="s">
        <v>1124</v>
      </c>
      <c r="S25" s="494">
        <f t="shared" si="5"/>
        <v>0</v>
      </c>
      <c r="U25" s="495">
        <f t="shared" si="6"/>
        <v>0</v>
      </c>
      <c r="W25" s="496"/>
    </row>
    <row r="26" spans="2:23">
      <c r="B26" s="486">
        <v>21</v>
      </c>
      <c r="C26" s="491" t="s">
        <v>1491</v>
      </c>
      <c r="D26" s="486" t="s">
        <v>1470</v>
      </c>
      <c r="E26" s="498"/>
      <c r="F26" s="486" t="s">
        <v>1124</v>
      </c>
      <c r="G26" s="498"/>
      <c r="H26" s="487" t="s">
        <v>1471</v>
      </c>
      <c r="I26" s="498"/>
      <c r="J26" s="487" t="s">
        <v>1248</v>
      </c>
      <c r="K26" s="491">
        <v>1</v>
      </c>
      <c r="M26" s="493"/>
      <c r="N26" s="486" t="s">
        <v>1124</v>
      </c>
      <c r="O26" s="493"/>
      <c r="Q26" s="493"/>
      <c r="R26" s="486" t="s">
        <v>1124</v>
      </c>
      <c r="S26" s="493"/>
      <c r="U26" s="491">
        <v>1</v>
      </c>
      <c r="W26" s="496"/>
    </row>
    <row r="27" spans="2:23">
      <c r="B27" s="486">
        <v>22</v>
      </c>
      <c r="C27" s="491" t="s">
        <v>1492</v>
      </c>
      <c r="D27" s="486" t="s">
        <v>1470</v>
      </c>
      <c r="E27" s="498"/>
      <c r="F27" s="486" t="s">
        <v>1124</v>
      </c>
      <c r="G27" s="498"/>
      <c r="H27" s="487" t="s">
        <v>1471</v>
      </c>
      <c r="I27" s="498"/>
      <c r="J27" s="487" t="s">
        <v>1248</v>
      </c>
      <c r="K27" s="491">
        <v>2</v>
      </c>
      <c r="M27" s="493"/>
      <c r="N27" s="486" t="s">
        <v>1124</v>
      </c>
      <c r="O27" s="493"/>
      <c r="Q27" s="493"/>
      <c r="R27" s="486" t="s">
        <v>1124</v>
      </c>
      <c r="S27" s="493"/>
      <c r="U27" s="491">
        <v>2</v>
      </c>
      <c r="W27" s="496"/>
    </row>
    <row r="28" spans="2:23">
      <c r="B28" s="486">
        <v>23</v>
      </c>
      <c r="C28" s="491" t="s">
        <v>1493</v>
      </c>
      <c r="D28" s="486" t="s">
        <v>1470</v>
      </c>
      <c r="E28" s="498"/>
      <c r="F28" s="486" t="s">
        <v>1124</v>
      </c>
      <c r="G28" s="498"/>
      <c r="H28" s="487" t="s">
        <v>1471</v>
      </c>
      <c r="I28" s="498"/>
      <c r="J28" s="487" t="s">
        <v>1248</v>
      </c>
      <c r="K28" s="491">
        <v>3</v>
      </c>
      <c r="M28" s="493"/>
      <c r="N28" s="486" t="s">
        <v>1124</v>
      </c>
      <c r="O28" s="493"/>
      <c r="Q28" s="493"/>
      <c r="R28" s="486" t="s">
        <v>1124</v>
      </c>
      <c r="S28" s="493"/>
      <c r="U28" s="491">
        <v>3</v>
      </c>
      <c r="W28" s="496"/>
    </row>
    <row r="29" spans="2:23">
      <c r="B29" s="486">
        <v>24</v>
      </c>
      <c r="C29" s="491" t="s">
        <v>1494</v>
      </c>
      <c r="D29" s="486" t="s">
        <v>1470</v>
      </c>
      <c r="E29" s="498"/>
      <c r="F29" s="486" t="s">
        <v>1124</v>
      </c>
      <c r="G29" s="498"/>
      <c r="H29" s="487" t="s">
        <v>1471</v>
      </c>
      <c r="I29" s="498"/>
      <c r="J29" s="487" t="s">
        <v>1248</v>
      </c>
      <c r="K29" s="491">
        <v>4</v>
      </c>
      <c r="M29" s="493"/>
      <c r="N29" s="486" t="s">
        <v>1124</v>
      </c>
      <c r="O29" s="493"/>
      <c r="Q29" s="493"/>
      <c r="R29" s="486" t="s">
        <v>1124</v>
      </c>
      <c r="S29" s="493"/>
      <c r="U29" s="491">
        <v>4</v>
      </c>
      <c r="W29" s="496"/>
    </row>
    <row r="30" spans="2:23">
      <c r="B30" s="486">
        <v>25</v>
      </c>
      <c r="C30" s="491" t="s">
        <v>1495</v>
      </c>
      <c r="D30" s="486" t="s">
        <v>1470</v>
      </c>
      <c r="E30" s="498"/>
      <c r="F30" s="486" t="s">
        <v>1124</v>
      </c>
      <c r="G30" s="498"/>
      <c r="H30" s="487" t="s">
        <v>1471</v>
      </c>
      <c r="I30" s="498"/>
      <c r="J30" s="487" t="s">
        <v>1248</v>
      </c>
      <c r="K30" s="491">
        <v>4</v>
      </c>
      <c r="M30" s="493"/>
      <c r="N30" s="486" t="s">
        <v>1124</v>
      </c>
      <c r="O30" s="493"/>
      <c r="Q30" s="493"/>
      <c r="R30" s="486" t="s">
        <v>1124</v>
      </c>
      <c r="S30" s="493"/>
      <c r="U30" s="491">
        <v>3</v>
      </c>
      <c r="W30" s="496"/>
    </row>
    <row r="31" spans="2:23">
      <c r="B31" s="486">
        <v>26</v>
      </c>
      <c r="C31" s="491" t="s">
        <v>1496</v>
      </c>
      <c r="D31" s="486" t="s">
        <v>1470</v>
      </c>
      <c r="E31" s="498"/>
      <c r="F31" s="486" t="s">
        <v>1124</v>
      </c>
      <c r="G31" s="498"/>
      <c r="H31" s="487" t="s">
        <v>1471</v>
      </c>
      <c r="I31" s="498"/>
      <c r="J31" s="487" t="s">
        <v>1248</v>
      </c>
      <c r="K31" s="491">
        <v>5</v>
      </c>
      <c r="M31" s="493"/>
      <c r="N31" s="486" t="s">
        <v>1124</v>
      </c>
      <c r="O31" s="493"/>
      <c r="Q31" s="493"/>
      <c r="R31" s="486" t="s">
        <v>1124</v>
      </c>
      <c r="S31" s="493"/>
      <c r="U31" s="491">
        <v>5</v>
      </c>
      <c r="W31" s="496"/>
    </row>
    <row r="32" spans="2:23">
      <c r="B32" s="486">
        <v>27</v>
      </c>
      <c r="C32" s="491" t="s">
        <v>1497</v>
      </c>
      <c r="D32" s="486" t="s">
        <v>1470</v>
      </c>
      <c r="E32" s="498"/>
      <c r="F32" s="486" t="s">
        <v>1124</v>
      </c>
      <c r="G32" s="498"/>
      <c r="H32" s="487" t="s">
        <v>1471</v>
      </c>
      <c r="I32" s="498"/>
      <c r="J32" s="487" t="s">
        <v>1248</v>
      </c>
      <c r="K32" s="491">
        <v>0</v>
      </c>
      <c r="M32" s="493"/>
      <c r="N32" s="486" t="s">
        <v>1124</v>
      </c>
      <c r="O32" s="493"/>
      <c r="Q32" s="493"/>
      <c r="R32" s="486" t="s">
        <v>1124</v>
      </c>
      <c r="S32" s="493"/>
      <c r="U32" s="491">
        <v>0</v>
      </c>
      <c r="W32" s="496" t="s">
        <v>1498</v>
      </c>
    </row>
    <row r="33" spans="2:23">
      <c r="B33" s="486">
        <v>28</v>
      </c>
      <c r="C33" s="491" t="s">
        <v>1499</v>
      </c>
      <c r="D33" s="486" t="s">
        <v>1470</v>
      </c>
      <c r="E33" s="498"/>
      <c r="F33" s="486" t="s">
        <v>1124</v>
      </c>
      <c r="G33" s="498"/>
      <c r="H33" s="487" t="s">
        <v>1471</v>
      </c>
      <c r="I33" s="498"/>
      <c r="J33" s="487" t="s">
        <v>1248</v>
      </c>
      <c r="K33" s="491"/>
      <c r="M33" s="493"/>
      <c r="N33" s="486" t="s">
        <v>1124</v>
      </c>
      <c r="O33" s="493"/>
      <c r="Q33" s="493"/>
      <c r="R33" s="486" t="s">
        <v>1124</v>
      </c>
      <c r="S33" s="493"/>
      <c r="U33" s="491"/>
      <c r="W33" s="496"/>
    </row>
    <row r="34" spans="2:23">
      <c r="B34" s="486">
        <v>29</v>
      </c>
      <c r="C34" s="491" t="s">
        <v>1499</v>
      </c>
      <c r="D34" s="486" t="s">
        <v>1470</v>
      </c>
      <c r="E34" s="498"/>
      <c r="F34" s="486" t="s">
        <v>1124</v>
      </c>
      <c r="G34" s="498"/>
      <c r="H34" s="487" t="s">
        <v>1471</v>
      </c>
      <c r="I34" s="498"/>
      <c r="J34" s="487" t="s">
        <v>1248</v>
      </c>
      <c r="K34" s="491"/>
      <c r="M34" s="493"/>
      <c r="N34" s="486" t="s">
        <v>1124</v>
      </c>
      <c r="O34" s="493"/>
      <c r="Q34" s="493"/>
      <c r="R34" s="486" t="s">
        <v>1124</v>
      </c>
      <c r="S34" s="493"/>
      <c r="U34" s="491"/>
      <c r="W34" s="496"/>
    </row>
    <row r="35" spans="2:23">
      <c r="B35" s="486">
        <v>30</v>
      </c>
      <c r="C35" s="491" t="s">
        <v>1499</v>
      </c>
      <c r="D35" s="486" t="s">
        <v>1470</v>
      </c>
      <c r="E35" s="498"/>
      <c r="F35" s="486" t="s">
        <v>1124</v>
      </c>
      <c r="G35" s="498"/>
      <c r="H35" s="487" t="s">
        <v>1471</v>
      </c>
      <c r="I35" s="498"/>
      <c r="J35" s="487" t="s">
        <v>1248</v>
      </c>
      <c r="K35" s="491"/>
      <c r="M35" s="493"/>
      <c r="N35" s="486" t="s">
        <v>1124</v>
      </c>
      <c r="O35" s="493"/>
      <c r="Q35" s="493"/>
      <c r="R35" s="486" t="s">
        <v>1124</v>
      </c>
      <c r="S35" s="493"/>
      <c r="U35" s="491"/>
      <c r="W35" s="496"/>
    </row>
    <row r="36" spans="2:23">
      <c r="C36" s="499"/>
    </row>
    <row r="37" spans="2:23">
      <c r="C37" s="500" t="s">
        <v>1500</v>
      </c>
    </row>
    <row r="38" spans="2:23">
      <c r="C38" s="500" t="s">
        <v>1501</v>
      </c>
    </row>
    <row r="39" spans="2:23">
      <c r="C39" s="500" t="s">
        <v>1502</v>
      </c>
    </row>
    <row r="40" spans="2:23">
      <c r="C40" s="500" t="s">
        <v>1503</v>
      </c>
    </row>
    <row r="41" spans="2:23">
      <c r="C41" s="488" t="s">
        <v>1504</v>
      </c>
    </row>
    <row r="42" spans="2:23">
      <c r="C42" s="488" t="s">
        <v>1505</v>
      </c>
    </row>
  </sheetData>
  <sheetProtection insertRows="0" deleteRows="0"/>
  <mergeCells count="4">
    <mergeCell ref="E4:K4"/>
    <mergeCell ref="M4:O4"/>
    <mergeCell ref="Q4:U4"/>
    <mergeCell ref="W4:W5"/>
  </mergeCells>
  <phoneticPr fontId="30"/>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2E15-4218-4C97-B520-37EB55E15F4F}">
  <sheetPr>
    <pageSetUpPr fitToPage="1"/>
  </sheetPr>
  <dimension ref="A1:AL22"/>
  <sheetViews>
    <sheetView zoomScale="80" zoomScaleNormal="80" workbookViewId="0">
      <selection sqref="A1:B1"/>
    </sheetView>
  </sheetViews>
  <sheetFormatPr defaultColWidth="9" defaultRowHeight="13.5"/>
  <cols>
    <col min="1" max="1" width="7.625" style="185" customWidth="1"/>
    <col min="2" max="2" width="20.5" style="185" customWidth="1"/>
    <col min="3" max="14" width="13.5" style="185" customWidth="1"/>
    <col min="15" max="15" width="9" style="185" customWidth="1"/>
    <col min="16" max="16384" width="9" style="185"/>
  </cols>
  <sheetData>
    <row r="1" spans="1:38" ht="16.149999999999999" customHeight="1">
      <c r="A1" s="817"/>
      <c r="B1" s="817"/>
      <c r="C1" s="181"/>
      <c r="D1" s="181"/>
      <c r="E1" s="181"/>
      <c r="F1" s="181"/>
      <c r="G1" s="182"/>
      <c r="H1" s="182"/>
      <c r="I1" s="182"/>
      <c r="J1" s="182"/>
      <c r="K1" s="182"/>
      <c r="L1" s="182"/>
      <c r="M1" s="182"/>
      <c r="N1" s="182"/>
      <c r="O1" s="183"/>
      <c r="P1" s="184"/>
      <c r="Q1" s="184"/>
      <c r="R1" s="184"/>
      <c r="S1" s="184"/>
      <c r="T1" s="184"/>
      <c r="U1" s="184"/>
      <c r="V1" s="184"/>
      <c r="W1" s="184"/>
      <c r="X1" s="184"/>
      <c r="Y1" s="184"/>
      <c r="Z1" s="184"/>
      <c r="AA1" s="184"/>
      <c r="AB1" s="184"/>
      <c r="AC1" s="184"/>
      <c r="AD1" s="184"/>
      <c r="AE1" s="184"/>
      <c r="AF1" s="184"/>
      <c r="AG1" s="184"/>
      <c r="AH1" s="184"/>
      <c r="AI1" s="184"/>
      <c r="AJ1" s="184"/>
      <c r="AK1" s="184"/>
      <c r="AL1" s="184"/>
    </row>
    <row r="2" spans="1:38" ht="18" customHeight="1">
      <c r="A2" s="186" t="s">
        <v>1160</v>
      </c>
      <c r="B2" s="186"/>
      <c r="C2" s="187"/>
      <c r="D2" s="187"/>
      <c r="E2" s="187"/>
      <c r="F2" s="187"/>
      <c r="G2" s="182"/>
      <c r="H2" s="182"/>
      <c r="I2" s="188"/>
      <c r="J2" s="182"/>
      <c r="K2" s="182"/>
      <c r="L2" s="182"/>
      <c r="M2" s="182"/>
      <c r="N2" s="182"/>
      <c r="O2" s="183"/>
      <c r="P2" s="184"/>
      <c r="Q2" s="184"/>
      <c r="R2" s="184"/>
      <c r="S2" s="184"/>
      <c r="T2" s="184"/>
      <c r="U2" s="184"/>
      <c r="V2" s="184"/>
      <c r="W2" s="184"/>
      <c r="X2" s="184"/>
      <c r="Y2" s="184"/>
      <c r="Z2" s="184"/>
      <c r="AA2" s="184"/>
      <c r="AB2" s="184"/>
      <c r="AC2" s="184"/>
      <c r="AD2" s="184"/>
      <c r="AE2" s="184"/>
      <c r="AF2" s="184"/>
      <c r="AG2" s="184"/>
      <c r="AH2" s="184"/>
      <c r="AI2" s="184"/>
      <c r="AJ2" s="184"/>
      <c r="AK2" s="184"/>
      <c r="AL2" s="184"/>
    </row>
    <row r="3" spans="1:38" ht="13.5" customHeight="1">
      <c r="A3" s="189"/>
      <c r="B3" s="189"/>
      <c r="C3" s="190"/>
      <c r="D3" s="191" t="s">
        <v>1125</v>
      </c>
      <c r="E3" s="192"/>
      <c r="F3" s="182"/>
      <c r="G3" s="188"/>
      <c r="H3" s="182"/>
      <c r="K3" s="182"/>
      <c r="L3" s="182"/>
      <c r="M3" s="182"/>
      <c r="N3" s="182"/>
      <c r="O3" s="183"/>
      <c r="P3" s="184"/>
      <c r="Q3" s="184"/>
      <c r="R3" s="184"/>
      <c r="S3" s="184"/>
      <c r="T3" s="184"/>
      <c r="U3" s="184"/>
      <c r="V3" s="184"/>
      <c r="W3" s="184"/>
      <c r="X3" s="184"/>
      <c r="Y3" s="184"/>
      <c r="Z3" s="184"/>
      <c r="AA3" s="184"/>
      <c r="AB3" s="184"/>
      <c r="AC3" s="184"/>
      <c r="AD3" s="184"/>
      <c r="AE3" s="184"/>
      <c r="AF3" s="184"/>
      <c r="AG3" s="184"/>
      <c r="AH3" s="184"/>
      <c r="AI3" s="184"/>
      <c r="AJ3" s="184"/>
      <c r="AK3" s="184"/>
      <c r="AL3" s="184"/>
    </row>
    <row r="4" spans="1:38" ht="13.5" customHeight="1">
      <c r="A4" s="193"/>
      <c r="B4" s="193"/>
      <c r="C4" s="182"/>
      <c r="D4" s="191" t="s">
        <v>1126</v>
      </c>
      <c r="E4" s="182"/>
      <c r="F4" s="182"/>
      <c r="G4" s="188"/>
      <c r="H4" s="182"/>
      <c r="K4" s="182"/>
      <c r="L4" s="182"/>
      <c r="M4" s="182"/>
      <c r="N4" s="182"/>
      <c r="O4" s="183"/>
      <c r="P4" s="184"/>
      <c r="Q4" s="184"/>
      <c r="R4" s="184"/>
      <c r="S4" s="184"/>
      <c r="T4" s="184"/>
      <c r="U4" s="184"/>
      <c r="V4" s="184"/>
      <c r="W4" s="184"/>
      <c r="X4" s="184"/>
      <c r="Y4" s="184"/>
      <c r="Z4" s="184"/>
      <c r="AA4" s="184"/>
      <c r="AB4" s="184"/>
      <c r="AC4" s="184"/>
      <c r="AD4" s="184"/>
      <c r="AE4" s="184"/>
      <c r="AF4" s="184"/>
      <c r="AG4" s="184"/>
      <c r="AH4" s="184"/>
      <c r="AI4" s="184"/>
      <c r="AJ4" s="184"/>
      <c r="AK4" s="184"/>
      <c r="AL4" s="184"/>
    </row>
    <row r="5" spans="1:38" ht="15.75" customHeight="1">
      <c r="A5" s="182"/>
      <c r="B5" s="182"/>
      <c r="C5" s="182"/>
      <c r="D5" s="182"/>
      <c r="E5" s="182"/>
      <c r="F5" s="182"/>
      <c r="G5" s="182"/>
      <c r="H5" s="182"/>
      <c r="I5" s="182"/>
      <c r="J5" s="182"/>
      <c r="K5" s="182"/>
      <c r="L5" s="182"/>
      <c r="M5" s="182"/>
      <c r="N5" s="182"/>
      <c r="O5" s="183"/>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1:38" ht="17.100000000000001" customHeight="1" thickBot="1">
      <c r="A6" s="194" t="s">
        <v>1127</v>
      </c>
      <c r="B6" s="195"/>
      <c r="C6" s="196"/>
      <c r="D6" s="196"/>
      <c r="E6" s="196"/>
      <c r="F6" s="196"/>
      <c r="G6" s="196"/>
      <c r="H6" s="196"/>
      <c r="I6" s="196"/>
      <c r="J6" s="196"/>
      <c r="K6" s="196"/>
      <c r="L6" s="196"/>
      <c r="M6" s="196"/>
      <c r="N6" s="196"/>
      <c r="O6" s="197"/>
      <c r="P6" s="184"/>
      <c r="Q6" s="184"/>
      <c r="R6" s="184"/>
      <c r="S6" s="184"/>
      <c r="T6" s="184"/>
      <c r="U6" s="184"/>
      <c r="V6" s="184"/>
      <c r="W6" s="184"/>
      <c r="X6" s="184"/>
      <c r="Y6" s="184"/>
      <c r="Z6" s="184"/>
      <c r="AA6" s="184"/>
      <c r="AB6" s="184"/>
      <c r="AC6" s="184"/>
      <c r="AD6" s="184"/>
      <c r="AE6" s="184"/>
      <c r="AF6" s="184"/>
      <c r="AG6" s="184"/>
      <c r="AH6" s="184"/>
      <c r="AI6" s="184"/>
      <c r="AJ6" s="184"/>
      <c r="AK6" s="184"/>
      <c r="AL6" s="184"/>
    </row>
    <row r="7" spans="1:38" ht="22.5" customHeight="1">
      <c r="A7" s="818" t="s">
        <v>1128</v>
      </c>
      <c r="B7" s="819"/>
      <c r="C7" s="198" t="s">
        <v>1161</v>
      </c>
      <c r="D7" s="198" t="s">
        <v>1161</v>
      </c>
      <c r="E7" s="198" t="s">
        <v>1161</v>
      </c>
      <c r="F7" s="198" t="s">
        <v>1161</v>
      </c>
      <c r="G7" s="198" t="s">
        <v>1161</v>
      </c>
      <c r="H7" s="198" t="s">
        <v>1161</v>
      </c>
      <c r="I7" s="198" t="s">
        <v>1161</v>
      </c>
      <c r="J7" s="198" t="s">
        <v>1161</v>
      </c>
      <c r="K7" s="198" t="s">
        <v>1161</v>
      </c>
      <c r="L7" s="198" t="s">
        <v>1161</v>
      </c>
      <c r="M7" s="198" t="s">
        <v>1161</v>
      </c>
      <c r="N7" s="198" t="s">
        <v>1161</v>
      </c>
      <c r="O7" s="199" t="s">
        <v>1129</v>
      </c>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ht="25.5" customHeight="1">
      <c r="A8" s="200"/>
      <c r="B8" s="201" t="s">
        <v>1130</v>
      </c>
      <c r="C8" s="202"/>
      <c r="D8" s="203"/>
      <c r="E8" s="203"/>
      <c r="F8" s="203"/>
      <c r="G8" s="203"/>
      <c r="H8" s="203"/>
      <c r="I8" s="203"/>
      <c r="J8" s="203"/>
      <c r="K8" s="203"/>
      <c r="L8" s="203"/>
      <c r="M8" s="203"/>
      <c r="N8" s="203"/>
      <c r="O8" s="204" t="s">
        <v>1131</v>
      </c>
      <c r="P8" s="184"/>
      <c r="Q8" s="184"/>
      <c r="R8" s="184"/>
      <c r="S8" s="184"/>
      <c r="T8" s="184"/>
      <c r="U8" s="184"/>
      <c r="V8" s="184"/>
      <c r="W8" s="184"/>
      <c r="X8" s="184"/>
      <c r="Y8" s="184"/>
      <c r="Z8" s="184"/>
      <c r="AA8" s="184"/>
      <c r="AB8" s="184"/>
      <c r="AC8" s="184"/>
      <c r="AD8" s="184"/>
      <c r="AE8" s="184"/>
      <c r="AF8" s="184"/>
      <c r="AG8" s="184"/>
      <c r="AH8" s="184"/>
      <c r="AI8" s="184"/>
      <c r="AJ8" s="184"/>
      <c r="AK8" s="184"/>
      <c r="AL8" s="184"/>
    </row>
    <row r="9" spans="1:38" ht="24" customHeight="1">
      <c r="A9" s="812" t="s">
        <v>1132</v>
      </c>
      <c r="B9" s="813"/>
      <c r="C9" s="205" t="s">
        <v>1133</v>
      </c>
      <c r="D9" s="205" t="s">
        <v>1133</v>
      </c>
      <c r="E9" s="205" t="s">
        <v>1133</v>
      </c>
      <c r="F9" s="205" t="s">
        <v>1133</v>
      </c>
      <c r="G9" s="205" t="s">
        <v>1133</v>
      </c>
      <c r="H9" s="205" t="s">
        <v>1133</v>
      </c>
      <c r="I9" s="205" t="s">
        <v>1133</v>
      </c>
      <c r="J9" s="205" t="s">
        <v>1133</v>
      </c>
      <c r="K9" s="205" t="s">
        <v>1133</v>
      </c>
      <c r="L9" s="205" t="s">
        <v>1133</v>
      </c>
      <c r="M9" s="205" t="s">
        <v>1133</v>
      </c>
      <c r="N9" s="206" t="s">
        <v>1133</v>
      </c>
      <c r="O9" s="207"/>
      <c r="P9" s="184"/>
      <c r="Q9" s="184"/>
      <c r="R9" s="184"/>
      <c r="S9" s="184"/>
      <c r="T9" s="184"/>
      <c r="U9" s="184"/>
      <c r="V9" s="184"/>
      <c r="W9" s="184"/>
      <c r="X9" s="184"/>
      <c r="Y9" s="184"/>
      <c r="Z9" s="184"/>
      <c r="AA9" s="184"/>
      <c r="AB9" s="184"/>
      <c r="AC9" s="184"/>
      <c r="AD9" s="184"/>
      <c r="AE9" s="184"/>
      <c r="AF9" s="184"/>
      <c r="AG9" s="184"/>
      <c r="AH9" s="184"/>
      <c r="AI9" s="184"/>
      <c r="AJ9" s="184"/>
      <c r="AK9" s="184"/>
      <c r="AL9" s="184"/>
    </row>
    <row r="10" spans="1:38" ht="26.25" customHeight="1" thickBot="1">
      <c r="A10" s="208" t="s">
        <v>1134</v>
      </c>
      <c r="B10" s="209"/>
      <c r="C10" s="210"/>
      <c r="D10" s="210"/>
      <c r="E10" s="210"/>
      <c r="F10" s="210"/>
      <c r="G10" s="210"/>
      <c r="H10" s="210"/>
      <c r="I10" s="210"/>
      <c r="J10" s="210"/>
      <c r="K10" s="210"/>
      <c r="L10" s="210"/>
      <c r="M10" s="210"/>
      <c r="N10" s="211"/>
      <c r="O10" s="212"/>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row>
    <row r="11" spans="1:38" ht="26.25" customHeight="1">
      <c r="A11" s="213" t="s">
        <v>1135</v>
      </c>
      <c r="B11" s="214"/>
      <c r="C11" s="206" t="s">
        <v>1133</v>
      </c>
      <c r="D11" s="206" t="s">
        <v>1133</v>
      </c>
      <c r="E11" s="206" t="s">
        <v>1133</v>
      </c>
      <c r="F11" s="206" t="s">
        <v>1133</v>
      </c>
      <c r="G11" s="206" t="s">
        <v>1133</v>
      </c>
      <c r="H11" s="206" t="s">
        <v>1133</v>
      </c>
      <c r="I11" s="206" t="s">
        <v>1133</v>
      </c>
      <c r="J11" s="206" t="s">
        <v>1133</v>
      </c>
      <c r="K11" s="206" t="s">
        <v>1133</v>
      </c>
      <c r="L11" s="206" t="s">
        <v>1133</v>
      </c>
      <c r="M11" s="206" t="s">
        <v>1133</v>
      </c>
      <c r="N11" s="215" t="s">
        <v>1133</v>
      </c>
      <c r="O11" s="216"/>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row>
    <row r="12" spans="1:38" ht="26.25" customHeight="1" thickBot="1">
      <c r="A12" s="814" t="s">
        <v>1136</v>
      </c>
      <c r="B12" s="815"/>
      <c r="C12" s="217"/>
      <c r="D12" s="217"/>
      <c r="E12" s="217"/>
      <c r="F12" s="217"/>
      <c r="G12" s="217"/>
      <c r="H12" s="217"/>
      <c r="I12" s="217"/>
      <c r="J12" s="217"/>
      <c r="K12" s="217"/>
      <c r="L12" s="217"/>
      <c r="M12" s="217"/>
      <c r="N12" s="218"/>
      <c r="O12" s="216"/>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row>
    <row r="13" spans="1:38" ht="14.25">
      <c r="A13" s="816" t="s">
        <v>1137</v>
      </c>
      <c r="B13" s="816"/>
      <c r="C13" s="816"/>
      <c r="D13" s="816"/>
      <c r="E13" s="816"/>
      <c r="F13" s="816"/>
      <c r="G13" s="816"/>
      <c r="H13" s="182"/>
      <c r="I13" s="182"/>
      <c r="J13" s="182"/>
      <c r="K13" s="182"/>
      <c r="L13" s="182"/>
      <c r="M13" s="182"/>
      <c r="N13" s="182"/>
      <c r="O13" s="183"/>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row>
    <row r="14" spans="1:38" ht="12" customHeight="1">
      <c r="A14" s="182"/>
      <c r="B14" s="182"/>
      <c r="C14" s="182"/>
      <c r="D14" s="182"/>
      <c r="E14" s="182"/>
      <c r="F14" s="182"/>
      <c r="G14" s="182"/>
      <c r="H14" s="182"/>
      <c r="I14" s="182"/>
      <c r="J14" s="182"/>
      <c r="K14" s="182"/>
      <c r="L14" s="182"/>
      <c r="M14" s="182"/>
      <c r="N14" s="182"/>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row>
    <row r="15" spans="1:38" ht="27" customHeight="1" thickBot="1">
      <c r="A15" s="219" t="s">
        <v>1138</v>
      </c>
      <c r="B15" s="195"/>
      <c r="C15" s="196"/>
      <c r="D15" s="196"/>
      <c r="E15" s="196"/>
      <c r="F15" s="196"/>
      <c r="G15" s="196"/>
      <c r="H15" s="196"/>
      <c r="I15" s="196"/>
      <c r="J15" s="196"/>
      <c r="K15" s="196"/>
      <c r="L15" s="196"/>
      <c r="M15" s="196"/>
      <c r="N15" s="196"/>
      <c r="O15" s="197"/>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row>
    <row r="16" spans="1:38" ht="21" customHeight="1">
      <c r="A16" s="818" t="s">
        <v>1128</v>
      </c>
      <c r="B16" s="819"/>
      <c r="C16" s="198" t="s">
        <v>1161</v>
      </c>
      <c r="D16" s="198" t="s">
        <v>1161</v>
      </c>
      <c r="E16" s="198" t="s">
        <v>1161</v>
      </c>
      <c r="F16" s="198" t="s">
        <v>1161</v>
      </c>
      <c r="G16" s="198" t="s">
        <v>1161</v>
      </c>
      <c r="H16" s="198" t="s">
        <v>1161</v>
      </c>
      <c r="I16" s="198" t="s">
        <v>1161</v>
      </c>
      <c r="J16" s="198" t="s">
        <v>1161</v>
      </c>
      <c r="K16" s="198" t="s">
        <v>1161</v>
      </c>
      <c r="L16" s="198" t="s">
        <v>1161</v>
      </c>
      <c r="M16" s="198" t="s">
        <v>1161</v>
      </c>
      <c r="N16" s="198" t="s">
        <v>1161</v>
      </c>
      <c r="O16" s="220" t="s">
        <v>1129</v>
      </c>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row>
    <row r="17" spans="1:38" ht="24" customHeight="1">
      <c r="A17" s="200"/>
      <c r="B17" s="221" t="s">
        <v>1130</v>
      </c>
      <c r="C17" s="202"/>
      <c r="D17" s="203"/>
      <c r="E17" s="203"/>
      <c r="F17" s="203"/>
      <c r="G17" s="203"/>
      <c r="H17" s="203"/>
      <c r="I17" s="203"/>
      <c r="J17" s="203"/>
      <c r="K17" s="203"/>
      <c r="L17" s="203"/>
      <c r="M17" s="203"/>
      <c r="N17" s="202"/>
      <c r="O17" s="204" t="s">
        <v>1131</v>
      </c>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row>
    <row r="18" spans="1:38" ht="24" customHeight="1">
      <c r="A18" s="812" t="s">
        <v>1132</v>
      </c>
      <c r="B18" s="813"/>
      <c r="C18" s="205" t="s">
        <v>1133</v>
      </c>
      <c r="D18" s="205" t="s">
        <v>1133</v>
      </c>
      <c r="E18" s="205" t="s">
        <v>1133</v>
      </c>
      <c r="F18" s="205" t="s">
        <v>1133</v>
      </c>
      <c r="G18" s="205" t="s">
        <v>1133</v>
      </c>
      <c r="H18" s="205" t="s">
        <v>1133</v>
      </c>
      <c r="I18" s="205" t="s">
        <v>1133</v>
      </c>
      <c r="J18" s="205" t="s">
        <v>1133</v>
      </c>
      <c r="K18" s="205" t="s">
        <v>1133</v>
      </c>
      <c r="L18" s="205" t="s">
        <v>1133</v>
      </c>
      <c r="M18" s="205" t="s">
        <v>1133</v>
      </c>
      <c r="N18" s="206" t="s">
        <v>1133</v>
      </c>
      <c r="O18" s="207"/>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row>
    <row r="19" spans="1:38" ht="24" customHeight="1" thickBot="1">
      <c r="A19" s="208" t="s">
        <v>1134</v>
      </c>
      <c r="B19" s="209"/>
      <c r="C19" s="210"/>
      <c r="D19" s="210"/>
      <c r="E19" s="210"/>
      <c r="F19" s="210"/>
      <c r="G19" s="210"/>
      <c r="H19" s="210"/>
      <c r="I19" s="210"/>
      <c r="J19" s="210"/>
      <c r="K19" s="210"/>
      <c r="L19" s="210"/>
      <c r="M19" s="210"/>
      <c r="N19" s="211"/>
      <c r="O19" s="212"/>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row>
    <row r="20" spans="1:38" ht="24" customHeight="1">
      <c r="A20" s="222" t="s">
        <v>1135</v>
      </c>
      <c r="B20" s="214"/>
      <c r="C20" s="206" t="s">
        <v>1133</v>
      </c>
      <c r="D20" s="206" t="s">
        <v>1133</v>
      </c>
      <c r="E20" s="206" t="s">
        <v>1133</v>
      </c>
      <c r="F20" s="206" t="s">
        <v>1133</v>
      </c>
      <c r="G20" s="206" t="s">
        <v>1133</v>
      </c>
      <c r="H20" s="206" t="s">
        <v>1133</v>
      </c>
      <c r="I20" s="206" t="s">
        <v>1133</v>
      </c>
      <c r="J20" s="206" t="s">
        <v>1133</v>
      </c>
      <c r="K20" s="206" t="s">
        <v>1133</v>
      </c>
      <c r="L20" s="206" t="s">
        <v>1133</v>
      </c>
      <c r="M20" s="206" t="s">
        <v>1133</v>
      </c>
      <c r="N20" s="215" t="s">
        <v>1133</v>
      </c>
      <c r="O20" s="216"/>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row>
    <row r="21" spans="1:38" ht="26.25" customHeight="1" thickBot="1">
      <c r="A21" s="814" t="s">
        <v>1136</v>
      </c>
      <c r="B21" s="815"/>
      <c r="C21" s="217"/>
      <c r="D21" s="217"/>
      <c r="E21" s="217"/>
      <c r="F21" s="217"/>
      <c r="G21" s="217"/>
      <c r="H21" s="217"/>
      <c r="I21" s="217"/>
      <c r="J21" s="217"/>
      <c r="K21" s="217"/>
      <c r="L21" s="217"/>
      <c r="M21" s="217"/>
      <c r="N21" s="218"/>
      <c r="O21" s="216"/>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row>
    <row r="22" spans="1:38" ht="14.25" customHeight="1">
      <c r="A22" s="816" t="s">
        <v>1137</v>
      </c>
      <c r="B22" s="816"/>
      <c r="C22" s="816"/>
      <c r="D22" s="816"/>
      <c r="E22" s="816"/>
      <c r="F22" s="816"/>
      <c r="G22" s="816"/>
      <c r="H22" s="223"/>
      <c r="I22" s="223"/>
      <c r="J22" s="223"/>
      <c r="K22" s="223"/>
      <c r="L22" s="223"/>
      <c r="M22" s="223"/>
      <c r="N22" s="223"/>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row>
  </sheetData>
  <sheetProtection selectLockedCells="1" selectUnlockedCells="1"/>
  <mergeCells count="9">
    <mergeCell ref="A18:B18"/>
    <mergeCell ref="A21:B21"/>
    <mergeCell ref="A22:G22"/>
    <mergeCell ref="A1:B1"/>
    <mergeCell ref="A7:B7"/>
    <mergeCell ref="A9:B9"/>
    <mergeCell ref="A12:B12"/>
    <mergeCell ref="A13:G13"/>
    <mergeCell ref="A16:B16"/>
  </mergeCells>
  <phoneticPr fontId="30"/>
  <pageMargins left="0.75" right="0.75" top="1" bottom="1" header="0.51180555555555551" footer="0.51180555555555551"/>
  <pageSetup paperSize="9" scale="66" firstPageNumber="0"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41CE9-743D-4F89-8BAF-8FA40D2A00CE}">
  <dimension ref="A2:J33"/>
  <sheetViews>
    <sheetView workbookViewId="0"/>
  </sheetViews>
  <sheetFormatPr defaultRowHeight="13.5"/>
  <cols>
    <col min="2" max="2" width="5.5" customWidth="1"/>
    <col min="3" max="3" width="14.25" customWidth="1"/>
    <col min="5" max="5" width="10.5" customWidth="1"/>
    <col min="6" max="6" width="31.625" customWidth="1"/>
  </cols>
  <sheetData>
    <row r="2" spans="1:8" ht="18.75" customHeight="1">
      <c r="A2" s="823" t="s">
        <v>1139</v>
      </c>
      <c r="B2" s="823"/>
      <c r="C2" s="823"/>
      <c r="D2" s="823"/>
      <c r="E2" s="823"/>
      <c r="F2" s="823"/>
      <c r="G2" s="224"/>
      <c r="H2" s="224"/>
    </row>
    <row r="3" spans="1:8" ht="17.25">
      <c r="D3" s="225"/>
    </row>
    <row r="4" spans="1:8" ht="21.75" customHeight="1">
      <c r="D4" s="226" t="s">
        <v>1140</v>
      </c>
      <c r="E4" s="226"/>
      <c r="F4" s="226"/>
      <c r="G4" s="226"/>
    </row>
    <row r="5" spans="1:8" ht="15.75">
      <c r="D5" s="227"/>
    </row>
    <row r="6" spans="1:8" ht="15.75">
      <c r="B6" s="228" t="s">
        <v>1141</v>
      </c>
      <c r="C6" s="229" t="s">
        <v>1142</v>
      </c>
      <c r="D6" s="229" t="s">
        <v>1143</v>
      </c>
      <c r="E6" s="229" t="s">
        <v>1144</v>
      </c>
      <c r="F6" s="230" t="s">
        <v>1145</v>
      </c>
    </row>
    <row r="7" spans="1:8" ht="15.75">
      <c r="B7" s="231"/>
      <c r="C7" s="231"/>
      <c r="D7" s="231"/>
      <c r="E7" s="231"/>
      <c r="F7" s="231"/>
    </row>
    <row r="8" spans="1:8" ht="15.75">
      <c r="B8" s="231"/>
      <c r="C8" s="231"/>
      <c r="D8" s="231"/>
      <c r="E8" s="231"/>
      <c r="F8" s="231"/>
    </row>
    <row r="9" spans="1:8" ht="15.75">
      <c r="B9" s="231"/>
      <c r="C9" s="231"/>
      <c r="D9" s="231"/>
      <c r="E9" s="231"/>
      <c r="F9" s="231"/>
    </row>
    <row r="10" spans="1:8" ht="15.75">
      <c r="B10" s="231"/>
      <c r="C10" s="231"/>
      <c r="D10" s="231"/>
      <c r="E10" s="231"/>
      <c r="F10" s="231"/>
    </row>
    <row r="11" spans="1:8" ht="15.75">
      <c r="B11" s="231"/>
      <c r="C11" s="231"/>
      <c r="D11" s="231"/>
      <c r="E11" s="231"/>
      <c r="F11" s="231"/>
    </row>
    <row r="12" spans="1:8" ht="15.75">
      <c r="B12" s="231"/>
      <c r="C12" s="231"/>
      <c r="D12" s="231"/>
      <c r="E12" s="231"/>
      <c r="F12" s="231"/>
    </row>
    <row r="13" spans="1:8" ht="15.75">
      <c r="B13" s="231"/>
      <c r="C13" s="231"/>
      <c r="D13" s="231"/>
      <c r="E13" s="231"/>
      <c r="F13" s="231"/>
    </row>
    <row r="14" spans="1:8" ht="15.75">
      <c r="B14" s="231"/>
      <c r="C14" s="231"/>
      <c r="D14" s="231"/>
      <c r="E14" s="231"/>
      <c r="F14" s="231"/>
    </row>
    <row r="15" spans="1:8" ht="15.75">
      <c r="B15" s="231"/>
      <c r="C15" s="231"/>
      <c r="D15" s="231"/>
      <c r="E15" s="231"/>
      <c r="F15" s="231"/>
    </row>
    <row r="16" spans="1:8" ht="15.75">
      <c r="B16" s="231"/>
      <c r="C16" s="231"/>
      <c r="D16" s="231"/>
      <c r="E16" s="231"/>
      <c r="F16" s="231"/>
    </row>
    <row r="17" spans="2:10" ht="15.75">
      <c r="B17" s="231"/>
      <c r="C17" s="231"/>
      <c r="D17" s="231"/>
      <c r="E17" s="231"/>
      <c r="F17" s="231"/>
    </row>
    <row r="18" spans="2:10" ht="15.75">
      <c r="B18" s="231"/>
      <c r="C18" s="231"/>
      <c r="D18" s="231"/>
      <c r="E18" s="231"/>
      <c r="F18" s="231"/>
    </row>
    <row r="19" spans="2:10" ht="15.75">
      <c r="D19" s="232"/>
      <c r="E19" s="232"/>
      <c r="F19" s="232"/>
      <c r="G19" s="232"/>
      <c r="H19" s="232"/>
    </row>
    <row r="20" spans="2:10" ht="15.75">
      <c r="B20" s="233" t="s">
        <v>1146</v>
      </c>
      <c r="C20" s="233"/>
      <c r="D20" s="233"/>
      <c r="E20" s="233"/>
      <c r="F20" s="233"/>
      <c r="G20" s="233"/>
      <c r="H20" s="233"/>
    </row>
    <row r="21" spans="2:10" ht="14.25">
      <c r="B21" s="233" t="s">
        <v>1147</v>
      </c>
      <c r="C21" s="233"/>
      <c r="D21" s="233"/>
      <c r="E21" s="233"/>
      <c r="F21" s="233"/>
      <c r="G21" s="233"/>
      <c r="H21" s="233"/>
    </row>
    <row r="22" spans="2:10" ht="15.75">
      <c r="B22" s="822" t="s">
        <v>1148</v>
      </c>
      <c r="C22" s="822"/>
      <c r="D22" s="822"/>
      <c r="E22" s="822"/>
      <c r="F22" s="822"/>
      <c r="G22" s="822"/>
      <c r="H22" s="822"/>
      <c r="I22" s="822"/>
      <c r="J22" s="234"/>
    </row>
    <row r="23" spans="2:10" ht="15.75">
      <c r="B23" s="821" t="s">
        <v>1149</v>
      </c>
      <c r="C23" s="821"/>
      <c r="D23" s="821"/>
      <c r="E23" s="821"/>
      <c r="F23" s="821"/>
      <c r="G23" s="821"/>
      <c r="H23" s="821"/>
      <c r="I23" s="821"/>
      <c r="J23" s="234"/>
    </row>
    <row r="24" spans="2:10" ht="15.75">
      <c r="B24" s="821" t="s">
        <v>1150</v>
      </c>
      <c r="C24" s="821"/>
      <c r="D24" s="821"/>
      <c r="E24" s="821"/>
      <c r="F24" s="821"/>
      <c r="G24" s="821"/>
      <c r="H24" s="821"/>
      <c r="I24" s="821"/>
      <c r="J24" s="234"/>
    </row>
    <row r="25" spans="2:10" ht="15.75">
      <c r="B25" s="821" t="s">
        <v>1151</v>
      </c>
      <c r="C25" s="821"/>
      <c r="D25" s="821"/>
      <c r="E25" s="821"/>
      <c r="F25" s="821"/>
      <c r="G25" s="821"/>
      <c r="H25" s="821"/>
      <c r="I25" s="821"/>
      <c r="J25" s="234"/>
    </row>
    <row r="26" spans="2:10" ht="15.75">
      <c r="B26" s="821" t="s">
        <v>1152</v>
      </c>
      <c r="C26" s="821"/>
      <c r="D26" s="821"/>
      <c r="E26" s="821"/>
      <c r="F26" s="821"/>
      <c r="G26" s="821"/>
      <c r="H26" s="821"/>
      <c r="I26" s="821"/>
      <c r="J26" s="234"/>
    </row>
    <row r="27" spans="2:10" ht="29.25" customHeight="1">
      <c r="B27" s="820" t="s">
        <v>1153</v>
      </c>
      <c r="C27" s="820"/>
      <c r="D27" s="820"/>
      <c r="E27" s="820"/>
      <c r="F27" s="820"/>
      <c r="G27" s="820"/>
      <c r="H27" s="820"/>
      <c r="I27" s="820"/>
      <c r="J27" s="820"/>
    </row>
    <row r="28" spans="2:10" ht="28.5" customHeight="1">
      <c r="B28" s="820" t="s">
        <v>1154</v>
      </c>
      <c r="C28" s="820"/>
      <c r="D28" s="820"/>
      <c r="E28" s="820"/>
      <c r="F28" s="820"/>
      <c r="G28" s="820"/>
      <c r="H28" s="820"/>
      <c r="I28" s="820"/>
      <c r="J28" s="234"/>
    </row>
    <row r="29" spans="2:10" ht="15.75">
      <c r="B29" s="235" t="s">
        <v>1155</v>
      </c>
      <c r="C29" s="235"/>
      <c r="D29" s="235"/>
      <c r="E29" s="235"/>
      <c r="F29" s="235"/>
      <c r="G29" s="235"/>
      <c r="H29" s="235"/>
      <c r="I29" s="234"/>
      <c r="J29" s="234"/>
    </row>
    <row r="30" spans="2:10" ht="15.75">
      <c r="B30" s="235" t="s">
        <v>1156</v>
      </c>
      <c r="C30" s="235"/>
      <c r="D30" s="235"/>
      <c r="E30" s="235"/>
      <c r="F30" s="235"/>
      <c r="G30" s="235"/>
      <c r="H30" s="235"/>
      <c r="I30" s="234"/>
      <c r="J30" s="234"/>
    </row>
    <row r="31" spans="2:10" ht="15.75">
      <c r="B31" s="235" t="s">
        <v>1157</v>
      </c>
      <c r="C31" s="235"/>
      <c r="D31" s="235"/>
      <c r="E31" s="235"/>
      <c r="F31" s="235"/>
      <c r="G31" s="235"/>
      <c r="H31" s="235"/>
      <c r="I31" s="234"/>
      <c r="J31" s="234"/>
    </row>
    <row r="32" spans="2:10" ht="15.75">
      <c r="B32" s="821" t="s">
        <v>1158</v>
      </c>
      <c r="C32" s="821"/>
      <c r="D32" s="821"/>
      <c r="E32" s="821"/>
      <c r="F32" s="821"/>
      <c r="G32" s="821"/>
      <c r="H32" s="821"/>
      <c r="I32" s="821"/>
      <c r="J32" s="234"/>
    </row>
    <row r="33" spans="2:10" ht="15.75">
      <c r="B33" s="822" t="s">
        <v>1159</v>
      </c>
      <c r="C33" s="822"/>
      <c r="D33" s="822"/>
      <c r="E33" s="822"/>
      <c r="F33" s="822"/>
      <c r="G33" s="822"/>
      <c r="H33" s="822"/>
      <c r="I33" s="822"/>
      <c r="J33" s="234"/>
    </row>
  </sheetData>
  <mergeCells count="10">
    <mergeCell ref="B27:J27"/>
    <mergeCell ref="B28:I28"/>
    <mergeCell ref="B32:I32"/>
    <mergeCell ref="B33:I33"/>
    <mergeCell ref="A2:F2"/>
    <mergeCell ref="B22:I22"/>
    <mergeCell ref="B23:I23"/>
    <mergeCell ref="B24:I24"/>
    <mergeCell ref="B25:I25"/>
    <mergeCell ref="B26:I26"/>
  </mergeCells>
  <phoneticPr fontId="30"/>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FA35-193B-4364-BA5A-0EBEDEEB8817}">
  <sheetPr>
    <pageSetUpPr fitToPage="1"/>
  </sheetPr>
  <dimension ref="A1:L44"/>
  <sheetViews>
    <sheetView workbookViewId="0"/>
  </sheetViews>
  <sheetFormatPr defaultColWidth="9" defaultRowHeight="18.75"/>
  <cols>
    <col min="1" max="1" width="1.75" style="503" customWidth="1"/>
    <col min="2" max="2" width="9" style="503"/>
    <col min="3" max="12" width="40.625" style="503" customWidth="1"/>
    <col min="13" max="16384" width="9" style="503"/>
  </cols>
  <sheetData>
    <row r="1" spans="1:12">
      <c r="A1" s="501"/>
      <c r="B1" s="502" t="s">
        <v>1506</v>
      </c>
      <c r="C1" s="502"/>
      <c r="D1" s="502"/>
    </row>
    <row r="2" spans="1:12">
      <c r="A2" s="501"/>
      <c r="B2" s="502"/>
      <c r="C2" s="502"/>
      <c r="D2" s="502"/>
    </row>
    <row r="3" spans="1:12">
      <c r="A3" s="501"/>
      <c r="B3" s="504" t="s">
        <v>1268</v>
      </c>
      <c r="C3" s="504" t="s">
        <v>1507</v>
      </c>
      <c r="D3" s="502"/>
    </row>
    <row r="4" spans="1:12">
      <c r="A4" s="501"/>
      <c r="B4" s="505">
        <v>1</v>
      </c>
      <c r="C4" s="505" t="s">
        <v>1244</v>
      </c>
      <c r="D4" s="502"/>
    </row>
    <row r="5" spans="1:12">
      <c r="A5" s="501"/>
      <c r="B5" s="505">
        <v>2</v>
      </c>
      <c r="C5" s="505" t="s">
        <v>1508</v>
      </c>
    </row>
    <row r="6" spans="1:12">
      <c r="A6" s="501"/>
      <c r="B6" s="505">
        <v>3</v>
      </c>
      <c r="C6" s="505" t="s">
        <v>1508</v>
      </c>
      <c r="D6" s="502"/>
    </row>
    <row r="7" spans="1:12">
      <c r="A7" s="501"/>
      <c r="B7" s="505">
        <v>4</v>
      </c>
      <c r="C7" s="505" t="s">
        <v>1508</v>
      </c>
      <c r="D7" s="502"/>
    </row>
    <row r="8" spans="1:12">
      <c r="A8" s="501"/>
      <c r="B8" s="505">
        <v>5</v>
      </c>
      <c r="C8" s="505" t="s">
        <v>1508</v>
      </c>
      <c r="D8" s="502"/>
    </row>
    <row r="9" spans="1:12">
      <c r="A9" s="501"/>
      <c r="B9" s="502"/>
      <c r="C9" s="502"/>
      <c r="D9" s="502"/>
    </row>
    <row r="10" spans="1:12">
      <c r="A10" s="501"/>
      <c r="B10" s="502" t="s">
        <v>1509</v>
      </c>
      <c r="C10" s="502"/>
      <c r="D10" s="502"/>
    </row>
    <row r="11" spans="1:12" ht="19.5" thickBot="1">
      <c r="A11" s="501"/>
      <c r="B11" s="502"/>
      <c r="C11" s="502"/>
      <c r="D11" s="502"/>
    </row>
    <row r="12" spans="1:12" ht="19.5" thickBot="1">
      <c r="A12" s="501"/>
      <c r="B12" s="506" t="s">
        <v>1510</v>
      </c>
      <c r="C12" s="507" t="s">
        <v>1511</v>
      </c>
      <c r="D12" s="508" t="s">
        <v>1290</v>
      </c>
      <c r="E12" s="508" t="s">
        <v>1291</v>
      </c>
      <c r="F12" s="508" t="s">
        <v>1292</v>
      </c>
      <c r="G12" s="509" t="s">
        <v>1293</v>
      </c>
      <c r="H12" s="510" t="s">
        <v>1508</v>
      </c>
      <c r="I12" s="510" t="s">
        <v>1508</v>
      </c>
      <c r="J12" s="510" t="s">
        <v>1508</v>
      </c>
      <c r="K12" s="510" t="s">
        <v>1508</v>
      </c>
      <c r="L12" s="511" t="s">
        <v>1508</v>
      </c>
    </row>
    <row r="13" spans="1:12">
      <c r="A13" s="501"/>
      <c r="B13" s="824" t="s">
        <v>1512</v>
      </c>
      <c r="C13" s="512" t="s">
        <v>1508</v>
      </c>
      <c r="D13" s="513" t="s">
        <v>1513</v>
      </c>
      <c r="E13" s="513" t="s">
        <v>1514</v>
      </c>
      <c r="F13" s="513" t="s">
        <v>1515</v>
      </c>
      <c r="G13" s="514" t="s">
        <v>1516</v>
      </c>
      <c r="H13" s="515" t="s">
        <v>1508</v>
      </c>
      <c r="I13" s="515" t="s">
        <v>1508</v>
      </c>
      <c r="J13" s="515" t="s">
        <v>1508</v>
      </c>
      <c r="K13" s="515" t="s">
        <v>1508</v>
      </c>
      <c r="L13" s="516" t="s">
        <v>1508</v>
      </c>
    </row>
    <row r="14" spans="1:12">
      <c r="B14" s="825"/>
      <c r="C14" s="517" t="s">
        <v>1508</v>
      </c>
      <c r="D14" s="518" t="s">
        <v>1517</v>
      </c>
      <c r="E14" s="518" t="s">
        <v>1518</v>
      </c>
      <c r="F14" s="518" t="s">
        <v>1508</v>
      </c>
      <c r="G14" s="519" t="s">
        <v>1519</v>
      </c>
      <c r="H14" s="518" t="s">
        <v>1508</v>
      </c>
      <c r="I14" s="518" t="s">
        <v>1508</v>
      </c>
      <c r="J14" s="518" t="s">
        <v>1508</v>
      </c>
      <c r="K14" s="518" t="s">
        <v>1508</v>
      </c>
      <c r="L14" s="520" t="s">
        <v>1508</v>
      </c>
    </row>
    <row r="15" spans="1:12">
      <c r="B15" s="825"/>
      <c r="C15" s="517" t="s">
        <v>1508</v>
      </c>
      <c r="D15" s="518" t="s">
        <v>1520</v>
      </c>
      <c r="E15" s="521" t="s">
        <v>1508</v>
      </c>
      <c r="F15" s="521" t="s">
        <v>1508</v>
      </c>
      <c r="G15" s="519" t="s">
        <v>1521</v>
      </c>
      <c r="H15" s="521" t="s">
        <v>1508</v>
      </c>
      <c r="I15" s="521" t="s">
        <v>1508</v>
      </c>
      <c r="J15" s="521" t="s">
        <v>1508</v>
      </c>
      <c r="K15" s="521" t="s">
        <v>1508</v>
      </c>
      <c r="L15" s="522" t="s">
        <v>1508</v>
      </c>
    </row>
    <row r="16" spans="1:12">
      <c r="B16" s="825"/>
      <c r="C16" s="517" t="s">
        <v>1508</v>
      </c>
      <c r="D16" s="521" t="s">
        <v>1508</v>
      </c>
      <c r="E16" s="521" t="s">
        <v>1508</v>
      </c>
      <c r="F16" s="521" t="s">
        <v>1508</v>
      </c>
      <c r="G16" s="519" t="s">
        <v>1514</v>
      </c>
      <c r="H16" s="521" t="s">
        <v>1508</v>
      </c>
      <c r="I16" s="521" t="s">
        <v>1508</v>
      </c>
      <c r="J16" s="521" t="s">
        <v>1508</v>
      </c>
      <c r="K16" s="521" t="s">
        <v>1508</v>
      </c>
      <c r="L16" s="522" t="s">
        <v>1508</v>
      </c>
    </row>
    <row r="17" spans="2:12">
      <c r="B17" s="825"/>
      <c r="C17" s="517" t="s">
        <v>1508</v>
      </c>
      <c r="D17" s="521" t="s">
        <v>1508</v>
      </c>
      <c r="E17" s="521" t="s">
        <v>1508</v>
      </c>
      <c r="F17" s="521" t="s">
        <v>1508</v>
      </c>
      <c r="G17" s="519" t="s">
        <v>1518</v>
      </c>
      <c r="H17" s="521" t="s">
        <v>1508</v>
      </c>
      <c r="I17" s="521" t="s">
        <v>1508</v>
      </c>
      <c r="J17" s="521" t="s">
        <v>1508</v>
      </c>
      <c r="K17" s="521" t="s">
        <v>1508</v>
      </c>
      <c r="L17" s="522" t="s">
        <v>1508</v>
      </c>
    </row>
    <row r="18" spans="2:12">
      <c r="B18" s="825"/>
      <c r="C18" s="517" t="s">
        <v>1508</v>
      </c>
      <c r="D18" s="521" t="s">
        <v>1508</v>
      </c>
      <c r="E18" s="521" t="s">
        <v>1508</v>
      </c>
      <c r="F18" s="521" t="s">
        <v>1508</v>
      </c>
      <c r="G18" s="519" t="s">
        <v>1522</v>
      </c>
      <c r="H18" s="521" t="s">
        <v>1508</v>
      </c>
      <c r="I18" s="521" t="s">
        <v>1508</v>
      </c>
      <c r="J18" s="521" t="s">
        <v>1508</v>
      </c>
      <c r="K18" s="521" t="s">
        <v>1508</v>
      </c>
      <c r="L18" s="522" t="s">
        <v>1508</v>
      </c>
    </row>
    <row r="19" spans="2:12">
      <c r="B19" s="825"/>
      <c r="C19" s="517" t="s">
        <v>1508</v>
      </c>
      <c r="D19" s="521" t="s">
        <v>1508</v>
      </c>
      <c r="E19" s="521" t="s">
        <v>1508</v>
      </c>
      <c r="F19" s="521" t="s">
        <v>1508</v>
      </c>
      <c r="G19" s="519" t="s">
        <v>1523</v>
      </c>
      <c r="H19" s="521" t="s">
        <v>1508</v>
      </c>
      <c r="I19" s="521" t="s">
        <v>1508</v>
      </c>
      <c r="J19" s="521" t="s">
        <v>1508</v>
      </c>
      <c r="K19" s="521" t="s">
        <v>1508</v>
      </c>
      <c r="L19" s="522" t="s">
        <v>1508</v>
      </c>
    </row>
    <row r="20" spans="2:12">
      <c r="B20" s="825"/>
      <c r="C20" s="517" t="s">
        <v>1508</v>
      </c>
      <c r="D20" s="521" t="s">
        <v>1508</v>
      </c>
      <c r="E20" s="521" t="s">
        <v>1508</v>
      </c>
      <c r="F20" s="521" t="s">
        <v>1508</v>
      </c>
      <c r="G20" s="519" t="s">
        <v>1524</v>
      </c>
      <c r="H20" s="521" t="s">
        <v>1508</v>
      </c>
      <c r="I20" s="521" t="s">
        <v>1508</v>
      </c>
      <c r="J20" s="521" t="s">
        <v>1508</v>
      </c>
      <c r="K20" s="521" t="s">
        <v>1508</v>
      </c>
      <c r="L20" s="522" t="s">
        <v>1508</v>
      </c>
    </row>
    <row r="21" spans="2:12">
      <c r="B21" s="825"/>
      <c r="C21" s="517" t="s">
        <v>1508</v>
      </c>
      <c r="D21" s="521" t="s">
        <v>1508</v>
      </c>
      <c r="E21" s="521" t="s">
        <v>1508</v>
      </c>
      <c r="F21" s="521" t="s">
        <v>1508</v>
      </c>
      <c r="G21" s="519" t="s">
        <v>1525</v>
      </c>
      <c r="H21" s="521" t="s">
        <v>1508</v>
      </c>
      <c r="I21" s="521" t="s">
        <v>1508</v>
      </c>
      <c r="J21" s="521" t="s">
        <v>1508</v>
      </c>
      <c r="K21" s="521" t="s">
        <v>1508</v>
      </c>
      <c r="L21" s="522" t="s">
        <v>1508</v>
      </c>
    </row>
    <row r="22" spans="2:12">
      <c r="B22" s="825"/>
      <c r="C22" s="517" t="s">
        <v>1508</v>
      </c>
      <c r="D22" s="521" t="s">
        <v>1508</v>
      </c>
      <c r="E22" s="521" t="s">
        <v>1508</v>
      </c>
      <c r="F22" s="521" t="s">
        <v>1508</v>
      </c>
      <c r="G22" s="521" t="s">
        <v>1508</v>
      </c>
      <c r="H22" s="521" t="s">
        <v>1508</v>
      </c>
      <c r="I22" s="521" t="s">
        <v>1508</v>
      </c>
      <c r="J22" s="521" t="s">
        <v>1508</v>
      </c>
      <c r="K22" s="521" t="s">
        <v>1508</v>
      </c>
      <c r="L22" s="522" t="s">
        <v>1508</v>
      </c>
    </row>
    <row r="23" spans="2:12">
      <c r="B23" s="825"/>
      <c r="C23" s="517" t="s">
        <v>1508</v>
      </c>
      <c r="D23" s="521" t="s">
        <v>1508</v>
      </c>
      <c r="E23" s="521" t="s">
        <v>1508</v>
      </c>
      <c r="F23" s="521" t="s">
        <v>1508</v>
      </c>
      <c r="G23" s="521" t="s">
        <v>1508</v>
      </c>
      <c r="H23" s="521" t="s">
        <v>1508</v>
      </c>
      <c r="I23" s="521" t="s">
        <v>1508</v>
      </c>
      <c r="J23" s="521" t="s">
        <v>1508</v>
      </c>
      <c r="K23" s="521" t="s">
        <v>1508</v>
      </c>
      <c r="L23" s="522" t="s">
        <v>1508</v>
      </c>
    </row>
    <row r="24" spans="2:12">
      <c r="B24" s="825"/>
      <c r="C24" s="517" t="s">
        <v>1508</v>
      </c>
      <c r="D24" s="521" t="s">
        <v>1508</v>
      </c>
      <c r="E24" s="521" t="s">
        <v>1508</v>
      </c>
      <c r="F24" s="521" t="s">
        <v>1508</v>
      </c>
      <c r="G24" s="521" t="s">
        <v>1508</v>
      </c>
      <c r="H24" s="521" t="s">
        <v>1508</v>
      </c>
      <c r="I24" s="521" t="s">
        <v>1508</v>
      </c>
      <c r="J24" s="521" t="s">
        <v>1508</v>
      </c>
      <c r="K24" s="521" t="s">
        <v>1508</v>
      </c>
      <c r="L24" s="522" t="s">
        <v>1508</v>
      </c>
    </row>
    <row r="25" spans="2:12" ht="19.5" thickBot="1">
      <c r="B25" s="826"/>
      <c r="C25" s="523" t="s">
        <v>1508</v>
      </c>
      <c r="D25" s="524" t="s">
        <v>1508</v>
      </c>
      <c r="E25" s="524" t="s">
        <v>1508</v>
      </c>
      <c r="F25" s="524" t="s">
        <v>1508</v>
      </c>
      <c r="G25" s="524" t="s">
        <v>1508</v>
      </c>
      <c r="H25" s="524" t="s">
        <v>1508</v>
      </c>
      <c r="I25" s="524" t="s">
        <v>1508</v>
      </c>
      <c r="J25" s="524" t="s">
        <v>1508</v>
      </c>
      <c r="K25" s="524" t="s">
        <v>1508</v>
      </c>
      <c r="L25" s="525" t="s">
        <v>1508</v>
      </c>
    </row>
    <row r="28" spans="2:12">
      <c r="C28" s="503" t="s">
        <v>1526</v>
      </c>
    </row>
    <row r="29" spans="2:12">
      <c r="C29" s="503" t="s">
        <v>1527</v>
      </c>
    </row>
    <row r="30" spans="2:12">
      <c r="C30" s="503" t="s">
        <v>1528</v>
      </c>
    </row>
    <row r="31" spans="2:12">
      <c r="C31" s="503" t="s">
        <v>1529</v>
      </c>
    </row>
    <row r="32" spans="2:12">
      <c r="C32" s="503" t="s">
        <v>1530</v>
      </c>
    </row>
    <row r="33" spans="3:3">
      <c r="C33" s="503" t="s">
        <v>1531</v>
      </c>
    </row>
    <row r="34" spans="3:3">
      <c r="C34" s="503" t="s">
        <v>1532</v>
      </c>
    </row>
    <row r="35" spans="3:3">
      <c r="C35" s="503" t="s">
        <v>1533</v>
      </c>
    </row>
    <row r="36" spans="3:3">
      <c r="C36" s="503" t="s">
        <v>1534</v>
      </c>
    </row>
    <row r="37" spans="3:3">
      <c r="C37" s="503" t="s">
        <v>1535</v>
      </c>
    </row>
    <row r="39" spans="3:3">
      <c r="C39" s="503" t="s">
        <v>1536</v>
      </c>
    </row>
    <row r="40" spans="3:3">
      <c r="C40" s="503" t="s">
        <v>1537</v>
      </c>
    </row>
    <row r="41" spans="3:3">
      <c r="C41" s="503" t="s">
        <v>1538</v>
      </c>
    </row>
    <row r="42" spans="3:3">
      <c r="C42" s="503" t="s">
        <v>1539</v>
      </c>
    </row>
    <row r="43" spans="3:3">
      <c r="C43" s="503" t="s">
        <v>1540</v>
      </c>
    </row>
    <row r="44" spans="3:3">
      <c r="C44" s="503" t="s">
        <v>1541</v>
      </c>
    </row>
  </sheetData>
  <mergeCells count="1">
    <mergeCell ref="B13:B25"/>
  </mergeCells>
  <phoneticPr fontId="30"/>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通所介護</vt:lpstr>
      <vt:lpstr>①自己点検シート</vt:lpstr>
      <vt:lpstr>②勤務形態一覧表</vt:lpstr>
      <vt:lpstr>シフト記号表（勤務時間帯）</vt:lpstr>
      <vt:lpstr>④利用者の状況</vt:lpstr>
      <vt:lpstr>⑤身体拘束者名簿</vt:lpstr>
      <vt:lpstr>プルダウン・リスト</vt:lpstr>
      <vt:lpstr>'シフト記号表（勤務時間帯）'!【記載例】シフト記号</vt:lpstr>
      <vt:lpstr>①自己点検シート!Print_Area</vt:lpstr>
      <vt:lpstr>②勤務形態一覧表!Print_Area</vt:lpstr>
      <vt:lpstr>通所介護!Print_Area</vt:lpstr>
      <vt:lpstr>①自己点検シート!Print_Titles</vt:lpstr>
      <vt:lpstr>②勤務形態一覧表!Print_Titles</vt:lpstr>
      <vt:lpstr>'シフト記号表（勤務時間帯）'!シフト記号表</vt:lpstr>
      <vt:lpstr>介護職員</vt:lpstr>
      <vt:lpstr>看護職員</vt:lpstr>
      <vt:lpstr>管理者</vt:lpstr>
      <vt:lpstr>機能訓練指導員</vt:lpstr>
      <vt:lpstr>プルダウン・リスト!職種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2024-07-22T00:40:15Z</dcterms:modified>
</cp:coreProperties>
</file>