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1BB71B32-0611-408F-A9D8-CEE05786FE34}" xr6:coauthVersionLast="36" xr6:coauthVersionMax="47" xr10:uidLastSave="{00000000-0000-0000-0000-000000000000}"/>
  <bookViews>
    <workbookView xWindow="-120" yWindow="-120" windowWidth="20730" windowHeight="11160" xr2:uid="{00000000-000D-0000-FFFF-FFFF00000000}"/>
  </bookViews>
  <sheets>
    <sheet name="通所介護" sheetId="25" r:id="rId1"/>
    <sheet name="①自己点検シート" sheetId="22" r:id="rId2"/>
    <sheet name="②勤務形態一覧表" sheetId="32" r:id="rId3"/>
    <sheet name="シフト記号表（勤務時間帯）" sheetId="33" r:id="rId4"/>
    <sheet name="④利用者の状況" sheetId="28" r:id="rId5"/>
    <sheet name="⑤身体拘束者名簿" sheetId="29" r:id="rId6"/>
    <sheet name="プルダウン・リスト" sheetId="34" state="hidden" r:id="rId7"/>
  </sheets>
  <externalReferences>
    <externalReference r:id="rId8"/>
    <externalReference r:id="rId9"/>
  </externalReferences>
  <definedNames>
    <definedName name="【記載例】シフト記号" localSheetId="2">'[1]【記載例】シフト記号表（勤務時間帯）'!$C$6:$C$35</definedName>
    <definedName name="【記載例】シフト記号" localSheetId="3">'シフト記号表（勤務時間帯）'!$C$6:$C$35</definedName>
    <definedName name="【記載例】シフト記号" localSheetId="6">'[1]【記載例】シフト記号表（勤務時間帯）'!$C$6:$C$35</definedName>
    <definedName name="【記載例】シフト記号">'[2]【記載例】シフト記号表（勤務時間帯）'!$C$6:$C$35</definedName>
    <definedName name="_xlnm.Print_Area" localSheetId="1">①自己点検シート!$A$1:$H$1567</definedName>
    <definedName name="_xlnm.Print_Area" localSheetId="2">②勤務形態一覧表!$A$1:$BF$344</definedName>
    <definedName name="_xlnm.Print_Area" localSheetId="0">通所介護!$A$1:$K$92</definedName>
    <definedName name="_xlnm.Print_Titles" localSheetId="1">①自己点検シート!$2:$4</definedName>
    <definedName name="_xlnm.Print_Titles" localSheetId="2">②勤務形態一覧表!$1:$21</definedName>
    <definedName name="シフト記号表" localSheetId="2">'[1]シフト記号表（勤務時間帯）'!$C$6:$C$35</definedName>
    <definedName name="シフト記号表" localSheetId="3">'シフト記号表（勤務時間帯）'!$C$6:$C$35</definedName>
    <definedName name="シフト記号表" localSheetId="6">'[1]シフト記号表（勤務時間帯）'!$C$6:$C$35</definedName>
    <definedName name="シフト記号表">'[2]シフト記号表（勤務時間帯）'!$C$6:$C$35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2">[1]プルダウン・リスト!$C$12:$L$12</definedName>
    <definedName name="職種" localSheetId="3">[1]プルダウン・リスト!$C$12:$L$12</definedName>
    <definedName name="職種" localSheetId="6">プルダウン・リスト!$C$12:$L$12</definedName>
    <definedName name="職種">[2]プルダウン・リスト!$C$12:$L$12</definedName>
    <definedName name="生活相談員">プルダウン・リスト!$D$13:$D$25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S25" i="33" l="1"/>
  <c r="U25" i="33" s="1"/>
  <c r="Q25" i="33"/>
  <c r="K25" i="33"/>
  <c r="S24" i="33"/>
  <c r="U24" i="33" s="1"/>
  <c r="Q24" i="33"/>
  <c r="K24" i="33"/>
  <c r="S23" i="33"/>
  <c r="U23" i="33" s="1"/>
  <c r="Q23" i="33"/>
  <c r="K23" i="33"/>
  <c r="U22" i="33"/>
  <c r="S22" i="33"/>
  <c r="Q22" i="33"/>
  <c r="K22" i="33"/>
  <c r="S21" i="33"/>
  <c r="U21" i="33" s="1"/>
  <c r="Q21" i="33"/>
  <c r="K21" i="33"/>
  <c r="S20" i="33"/>
  <c r="Q20" i="33"/>
  <c r="U20" i="33" s="1"/>
  <c r="K20" i="33"/>
  <c r="S19" i="33"/>
  <c r="U19" i="33" s="1"/>
  <c r="Q19" i="33"/>
  <c r="K19" i="33"/>
  <c r="S18" i="33"/>
  <c r="U18" i="33" s="1"/>
  <c r="Q18" i="33"/>
  <c r="K18" i="33"/>
  <c r="S17" i="33"/>
  <c r="U17" i="33" s="1"/>
  <c r="Q17" i="33"/>
  <c r="K17" i="33"/>
  <c r="S16" i="33"/>
  <c r="U16" i="33" s="1"/>
  <c r="Q16" i="33"/>
  <c r="K16" i="33"/>
  <c r="S15" i="33"/>
  <c r="U15" i="33" s="1"/>
  <c r="Q15" i="33"/>
  <c r="K15" i="33"/>
  <c r="S14" i="33"/>
  <c r="Q14" i="33"/>
  <c r="U14" i="33" s="1"/>
  <c r="K14" i="33"/>
  <c r="U13" i="33"/>
  <c r="S13" i="33"/>
  <c r="Q13" i="33"/>
  <c r="K13" i="33"/>
  <c r="S12" i="33"/>
  <c r="U12" i="33" s="1"/>
  <c r="Q12" i="33"/>
  <c r="K12" i="33"/>
  <c r="U11" i="33"/>
  <c r="S11" i="33"/>
  <c r="Q11" i="33"/>
  <c r="K11" i="33"/>
  <c r="S10" i="33"/>
  <c r="U10" i="33" s="1"/>
  <c r="Q10" i="33"/>
  <c r="K10" i="33"/>
  <c r="S9" i="33"/>
  <c r="Q9" i="33"/>
  <c r="U9" i="33" s="1"/>
  <c r="K9" i="33"/>
  <c r="S8" i="33"/>
  <c r="U8" i="33" s="1"/>
  <c r="Q8" i="33"/>
  <c r="K8" i="33"/>
  <c r="S7" i="33"/>
  <c r="U7" i="33" s="1"/>
  <c r="Q7" i="33"/>
  <c r="K7" i="33"/>
  <c r="S6" i="33"/>
  <c r="U6" i="33" s="1"/>
  <c r="Q6" i="33"/>
  <c r="K6" i="33"/>
  <c r="AW332" i="32"/>
  <c r="AV332" i="32"/>
  <c r="AU332" i="32"/>
  <c r="AT332" i="32"/>
  <c r="AS332" i="32"/>
  <c r="AR332" i="32"/>
  <c r="AQ332" i="32"/>
  <c r="AP332" i="32"/>
  <c r="AO332" i="32"/>
  <c r="AN332" i="32"/>
  <c r="AM332" i="32"/>
  <c r="AL332" i="32"/>
  <c r="AK332" i="32"/>
  <c r="AJ332" i="32"/>
  <c r="AI332" i="32"/>
  <c r="AH332" i="32"/>
  <c r="AG332" i="32"/>
  <c r="AF332" i="32"/>
  <c r="AE332" i="32"/>
  <c r="AD332" i="32"/>
  <c r="AC332" i="32"/>
  <c r="AB332" i="32"/>
  <c r="AA332" i="32"/>
  <c r="Z332" i="32"/>
  <c r="Y332" i="32"/>
  <c r="X332" i="32"/>
  <c r="W332" i="32"/>
  <c r="V332" i="32"/>
  <c r="U332" i="32"/>
  <c r="T332" i="32"/>
  <c r="S332" i="32"/>
  <c r="AW327" i="32"/>
  <c r="AV327" i="32"/>
  <c r="AU327" i="32"/>
  <c r="AT327" i="32"/>
  <c r="AS327" i="32"/>
  <c r="AR327" i="32"/>
  <c r="AQ327" i="32"/>
  <c r="AP327" i="32"/>
  <c r="AO327" i="32"/>
  <c r="AN327" i="32"/>
  <c r="AM327" i="32"/>
  <c r="AL327" i="32"/>
  <c r="AK327" i="32"/>
  <c r="AJ327" i="32"/>
  <c r="AI327" i="32"/>
  <c r="AH327" i="32"/>
  <c r="AG327" i="32"/>
  <c r="AF327" i="32"/>
  <c r="AE327" i="32"/>
  <c r="AD327" i="32"/>
  <c r="AC327" i="32"/>
  <c r="AB327" i="32"/>
  <c r="AA327" i="32"/>
  <c r="Z327" i="32"/>
  <c r="Y327" i="32"/>
  <c r="X327" i="32"/>
  <c r="W327" i="32"/>
  <c r="V327" i="32"/>
  <c r="U327" i="32"/>
  <c r="T327" i="32"/>
  <c r="S327" i="32"/>
  <c r="AW321" i="32"/>
  <c r="AV321" i="32"/>
  <c r="AU321" i="32"/>
  <c r="AT321" i="32"/>
  <c r="AS321" i="32"/>
  <c r="AR321" i="32"/>
  <c r="AQ321" i="32"/>
  <c r="AP321" i="32"/>
  <c r="AO321" i="32"/>
  <c r="AN321" i="32"/>
  <c r="AM321" i="32"/>
  <c r="AL321" i="32"/>
  <c r="AK321" i="32"/>
  <c r="AJ321" i="32"/>
  <c r="AI321" i="32"/>
  <c r="AH321" i="32"/>
  <c r="AG321" i="32"/>
  <c r="AF321" i="32"/>
  <c r="AE321" i="32"/>
  <c r="AD321" i="32"/>
  <c r="AC321" i="32"/>
  <c r="AB321" i="32"/>
  <c r="AA321" i="32"/>
  <c r="Z321" i="32"/>
  <c r="Y321" i="32"/>
  <c r="X321" i="32"/>
  <c r="W321" i="32"/>
  <c r="V321" i="32"/>
  <c r="U321" i="32"/>
  <c r="T321" i="32"/>
  <c r="S321" i="32"/>
  <c r="F321" i="32"/>
  <c r="AW320" i="32"/>
  <c r="AV320" i="32"/>
  <c r="AU320" i="32"/>
  <c r="AT320" i="32"/>
  <c r="AS320" i="32"/>
  <c r="AR320" i="32"/>
  <c r="AQ320" i="32"/>
  <c r="AP320" i="32"/>
  <c r="AO320" i="32"/>
  <c r="AN320" i="32"/>
  <c r="AM320" i="32"/>
  <c r="AL320" i="32"/>
  <c r="AK320" i="32"/>
  <c r="AJ320" i="32"/>
  <c r="AI320" i="32"/>
  <c r="AH320" i="32"/>
  <c r="AG320" i="32"/>
  <c r="AF320" i="32"/>
  <c r="AE320" i="32"/>
  <c r="AD320" i="32"/>
  <c r="AC320" i="32"/>
  <c r="AB320" i="32"/>
  <c r="AA320" i="32"/>
  <c r="Z320" i="32"/>
  <c r="Y320" i="32"/>
  <c r="X320" i="32"/>
  <c r="W320" i="32"/>
  <c r="V320" i="32"/>
  <c r="U320" i="32"/>
  <c r="T320" i="32"/>
  <c r="S320" i="32"/>
  <c r="AW318" i="32"/>
  <c r="AV318" i="32"/>
  <c r="AU318" i="32"/>
  <c r="AT318" i="32"/>
  <c r="AS318" i="32"/>
  <c r="AR318" i="32"/>
  <c r="AQ318" i="32"/>
  <c r="AP318" i="32"/>
  <c r="AO318" i="32"/>
  <c r="AN318" i="32"/>
  <c r="AM318" i="32"/>
  <c r="AL318" i="32"/>
  <c r="AK318" i="32"/>
  <c r="AJ318" i="32"/>
  <c r="AI318" i="32"/>
  <c r="AH318" i="32"/>
  <c r="AG318" i="32"/>
  <c r="AF318" i="32"/>
  <c r="AE318" i="32"/>
  <c r="AD318" i="32"/>
  <c r="AC318" i="32"/>
  <c r="AB318" i="32"/>
  <c r="AA318" i="32"/>
  <c r="Z318" i="32"/>
  <c r="Y318" i="32"/>
  <c r="X318" i="32"/>
  <c r="W318" i="32"/>
  <c r="V318" i="32"/>
  <c r="U318" i="32"/>
  <c r="T318" i="32"/>
  <c r="S318" i="32"/>
  <c r="F318" i="32"/>
  <c r="AW317" i="32"/>
  <c r="AV317" i="32"/>
  <c r="AU317" i="32"/>
  <c r="AT317" i="32"/>
  <c r="AS317" i="32"/>
  <c r="AR317" i="32"/>
  <c r="AQ317" i="32"/>
  <c r="AP317" i="32"/>
  <c r="AO317" i="32"/>
  <c r="AN317" i="32"/>
  <c r="AM317" i="32"/>
  <c r="AL317" i="32"/>
  <c r="AK317" i="32"/>
  <c r="AJ317" i="32"/>
  <c r="AI317" i="32"/>
  <c r="AH317" i="32"/>
  <c r="AG317" i="32"/>
  <c r="AF317" i="32"/>
  <c r="AE317" i="32"/>
  <c r="AD317" i="32"/>
  <c r="AC317" i="32"/>
  <c r="AB317" i="32"/>
  <c r="AA317" i="32"/>
  <c r="Z317" i="32"/>
  <c r="Y317" i="32"/>
  <c r="X317" i="32"/>
  <c r="W317" i="32"/>
  <c r="V317" i="32"/>
  <c r="U317" i="32"/>
  <c r="T317" i="32"/>
  <c r="S317" i="32"/>
  <c r="AW315" i="32"/>
  <c r="AV315" i="32"/>
  <c r="AU315" i="32"/>
  <c r="AT315" i="32"/>
  <c r="AS315" i="32"/>
  <c r="AR315" i="32"/>
  <c r="AQ315" i="32"/>
  <c r="AP315" i="32"/>
  <c r="AO315" i="32"/>
  <c r="AN315" i="32"/>
  <c r="AM315" i="32"/>
  <c r="AL315" i="32"/>
  <c r="AK315" i="32"/>
  <c r="AJ315" i="32"/>
  <c r="AI315" i="32"/>
  <c r="AH315" i="32"/>
  <c r="AG315" i="32"/>
  <c r="AF315" i="32"/>
  <c r="AE315" i="32"/>
  <c r="AD315" i="32"/>
  <c r="AC315" i="32"/>
  <c r="AB315" i="32"/>
  <c r="AA315" i="32"/>
  <c r="Z315" i="32"/>
  <c r="Y315" i="32"/>
  <c r="X315" i="32"/>
  <c r="W315" i="32"/>
  <c r="V315" i="32"/>
  <c r="U315" i="32"/>
  <c r="T315" i="32"/>
  <c r="S315" i="32"/>
  <c r="F315" i="32"/>
  <c r="AW314" i="32"/>
  <c r="AV314" i="32"/>
  <c r="AU314" i="32"/>
  <c r="AT314" i="32"/>
  <c r="AS314" i="32"/>
  <c r="AR314" i="32"/>
  <c r="AQ314" i="32"/>
  <c r="AP314" i="32"/>
  <c r="AO314" i="32"/>
  <c r="AN314" i="32"/>
  <c r="AM314" i="32"/>
  <c r="AL314" i="32"/>
  <c r="AK314" i="32"/>
  <c r="AJ314" i="32"/>
  <c r="AI314" i="32"/>
  <c r="AH314" i="32"/>
  <c r="AG314" i="32"/>
  <c r="AF314" i="32"/>
  <c r="AE314" i="32"/>
  <c r="AD314" i="32"/>
  <c r="AC314" i="32"/>
  <c r="AB314" i="32"/>
  <c r="AA314" i="32"/>
  <c r="Z314" i="32"/>
  <c r="Y314" i="32"/>
  <c r="X314" i="32"/>
  <c r="W314" i="32"/>
  <c r="V314" i="32"/>
  <c r="U314" i="32"/>
  <c r="T314" i="32"/>
  <c r="S314" i="32"/>
  <c r="AW312" i="32"/>
  <c r="AV312" i="32"/>
  <c r="AU312" i="32"/>
  <c r="AT312" i="32"/>
  <c r="AS312" i="32"/>
  <c r="AR312" i="32"/>
  <c r="AQ312" i="32"/>
  <c r="AP312" i="32"/>
  <c r="AO312" i="32"/>
  <c r="AN312" i="32"/>
  <c r="AM312" i="32"/>
  <c r="AL312" i="32"/>
  <c r="AK312" i="32"/>
  <c r="AJ312" i="32"/>
  <c r="AI312" i="32"/>
  <c r="AH312" i="32"/>
  <c r="AG312" i="32"/>
  <c r="AF312" i="32"/>
  <c r="AE312" i="32"/>
  <c r="AD312" i="32"/>
  <c r="AC312" i="32"/>
  <c r="AB312" i="32"/>
  <c r="AA312" i="32"/>
  <c r="Z312" i="32"/>
  <c r="Y312" i="32"/>
  <c r="X312" i="32"/>
  <c r="W312" i="32"/>
  <c r="V312" i="32"/>
  <c r="U312" i="32"/>
  <c r="T312" i="32"/>
  <c r="S312" i="32"/>
  <c r="F312" i="32"/>
  <c r="AW311" i="32"/>
  <c r="AV311" i="32"/>
  <c r="AU311" i="32"/>
  <c r="AT311" i="32"/>
  <c r="AS311" i="32"/>
  <c r="AR311" i="32"/>
  <c r="AQ311" i="32"/>
  <c r="AP311" i="32"/>
  <c r="AO311" i="32"/>
  <c r="AN311" i="32"/>
  <c r="AM311" i="32"/>
  <c r="AL311" i="32"/>
  <c r="AK311" i="32"/>
  <c r="AJ311" i="32"/>
  <c r="AI311" i="32"/>
  <c r="AH311" i="32"/>
  <c r="AG311" i="32"/>
  <c r="AF311" i="32"/>
  <c r="AE311" i="32"/>
  <c r="AD311" i="32"/>
  <c r="AC311" i="32"/>
  <c r="AB311" i="32"/>
  <c r="AA311" i="32"/>
  <c r="Z311" i="32"/>
  <c r="Y311" i="32"/>
  <c r="X311" i="32"/>
  <c r="W311" i="32"/>
  <c r="V311" i="32"/>
  <c r="U311" i="32"/>
  <c r="T311" i="32"/>
  <c r="S311" i="32"/>
  <c r="AW309" i="32"/>
  <c r="AV309" i="32"/>
  <c r="AU309" i="32"/>
  <c r="AT309" i="32"/>
  <c r="AS309" i="32"/>
  <c r="AR309" i="32"/>
  <c r="AQ309" i="32"/>
  <c r="AP309" i="32"/>
  <c r="AO309" i="32"/>
  <c r="AN309" i="32"/>
  <c r="AM309" i="32"/>
  <c r="AL309" i="32"/>
  <c r="AK309" i="32"/>
  <c r="AJ309" i="32"/>
  <c r="AI309" i="32"/>
  <c r="AH309" i="32"/>
  <c r="AG309" i="32"/>
  <c r="AF309" i="32"/>
  <c r="AE309" i="32"/>
  <c r="AD309" i="32"/>
  <c r="AC309" i="32"/>
  <c r="AB309" i="32"/>
  <c r="AA309" i="32"/>
  <c r="Z309" i="32"/>
  <c r="Y309" i="32"/>
  <c r="X309" i="32"/>
  <c r="W309" i="32"/>
  <c r="V309" i="32"/>
  <c r="U309" i="32"/>
  <c r="T309" i="32"/>
  <c r="S309" i="32"/>
  <c r="F309" i="32"/>
  <c r="AW308" i="32"/>
  <c r="AV308" i="32"/>
  <c r="AU308" i="32"/>
  <c r="AT308" i="32"/>
  <c r="AS308" i="32"/>
  <c r="AR308" i="32"/>
  <c r="AQ308" i="32"/>
  <c r="AP308" i="32"/>
  <c r="AO308" i="32"/>
  <c r="AN308" i="32"/>
  <c r="AM308" i="32"/>
  <c r="AL308" i="32"/>
  <c r="AK308" i="32"/>
  <c r="AJ308" i="32"/>
  <c r="AI308" i="32"/>
  <c r="AH308" i="32"/>
  <c r="AG308" i="32"/>
  <c r="AF308" i="32"/>
  <c r="AE308" i="32"/>
  <c r="AD308" i="32"/>
  <c r="AC308" i="32"/>
  <c r="AB308" i="32"/>
  <c r="AA308" i="32"/>
  <c r="Z308" i="32"/>
  <c r="Y308" i="32"/>
  <c r="X308" i="32"/>
  <c r="W308" i="32"/>
  <c r="V308" i="32"/>
  <c r="U308" i="32"/>
  <c r="T308" i="32"/>
  <c r="S308" i="32"/>
  <c r="AW306" i="32"/>
  <c r="AV306" i="32"/>
  <c r="AU306" i="32"/>
  <c r="AT306" i="32"/>
  <c r="AS306" i="32"/>
  <c r="AR306" i="32"/>
  <c r="AQ306" i="32"/>
  <c r="AP306" i="32"/>
  <c r="AO306" i="32"/>
  <c r="AN306" i="32"/>
  <c r="AM306" i="32"/>
  <c r="AL306" i="32"/>
  <c r="AK306" i="32"/>
  <c r="AJ306" i="32"/>
  <c r="AI306" i="32"/>
  <c r="AH306" i="32"/>
  <c r="AG306" i="32"/>
  <c r="AF306" i="32"/>
  <c r="AE306" i="32"/>
  <c r="AD306" i="32"/>
  <c r="AC306" i="32"/>
  <c r="AB306" i="32"/>
  <c r="AA306" i="32"/>
  <c r="Z306" i="32"/>
  <c r="Y306" i="32"/>
  <c r="X306" i="32"/>
  <c r="W306" i="32"/>
  <c r="V306" i="32"/>
  <c r="U306" i="32"/>
  <c r="T306" i="32"/>
  <c r="S306" i="32"/>
  <c r="F306" i="32"/>
  <c r="AW305" i="32"/>
  <c r="AV305" i="32"/>
  <c r="AU305" i="32"/>
  <c r="AT305" i="32"/>
  <c r="AS305" i="32"/>
  <c r="AR305" i="32"/>
  <c r="AQ305" i="32"/>
  <c r="AP305" i="32"/>
  <c r="AO305" i="32"/>
  <c r="AN305" i="32"/>
  <c r="AM305" i="32"/>
  <c r="AL305" i="32"/>
  <c r="AK305" i="32"/>
  <c r="AJ305" i="32"/>
  <c r="AI305" i="32"/>
  <c r="AH305" i="32"/>
  <c r="AG305" i="32"/>
  <c r="AF305" i="32"/>
  <c r="AE305" i="32"/>
  <c r="AD305" i="32"/>
  <c r="AC305" i="32"/>
  <c r="AB305" i="32"/>
  <c r="AA305" i="32"/>
  <c r="Z305" i="32"/>
  <c r="Y305" i="32"/>
  <c r="X305" i="32"/>
  <c r="W305" i="32"/>
  <c r="V305" i="32"/>
  <c r="U305" i="32"/>
  <c r="T305" i="32"/>
  <c r="S305" i="32"/>
  <c r="AW303" i="32"/>
  <c r="AV303" i="32"/>
  <c r="AU303" i="32"/>
  <c r="AT303" i="32"/>
  <c r="AS303" i="32"/>
  <c r="AR303" i="32"/>
  <c r="AQ303" i="32"/>
  <c r="AP303" i="32"/>
  <c r="AO303" i="32"/>
  <c r="AN303" i="32"/>
  <c r="AM303" i="32"/>
  <c r="AL303" i="32"/>
  <c r="AK303" i="32"/>
  <c r="AJ303" i="32"/>
  <c r="AI303" i="32"/>
  <c r="AH303" i="32"/>
  <c r="AG303" i="32"/>
  <c r="AF303" i="32"/>
  <c r="AE303" i="32"/>
  <c r="AD303" i="32"/>
  <c r="AC303" i="32"/>
  <c r="AB303" i="32"/>
  <c r="AA303" i="32"/>
  <c r="Z303" i="32"/>
  <c r="Y303" i="32"/>
  <c r="X303" i="32"/>
  <c r="W303" i="32"/>
  <c r="V303" i="32"/>
  <c r="U303" i="32"/>
  <c r="T303" i="32"/>
  <c r="S303" i="32"/>
  <c r="F303" i="32"/>
  <c r="AW302" i="32"/>
  <c r="AV302" i="32"/>
  <c r="AU302" i="32"/>
  <c r="AT302" i="32"/>
  <c r="AS302" i="32"/>
  <c r="AR302" i="32"/>
  <c r="AQ302" i="32"/>
  <c r="AP302" i="32"/>
  <c r="AO302" i="32"/>
  <c r="AN302" i="32"/>
  <c r="AM302" i="32"/>
  <c r="AL302" i="32"/>
  <c r="AK302" i="32"/>
  <c r="AJ302" i="32"/>
  <c r="AI302" i="32"/>
  <c r="AH302" i="32"/>
  <c r="AG302" i="32"/>
  <c r="AF302" i="32"/>
  <c r="AE302" i="32"/>
  <c r="AD302" i="32"/>
  <c r="AC302" i="32"/>
  <c r="AB302" i="32"/>
  <c r="AA302" i="32"/>
  <c r="Z302" i="32"/>
  <c r="Y302" i="32"/>
  <c r="X302" i="32"/>
  <c r="W302" i="32"/>
  <c r="V302" i="32"/>
  <c r="U302" i="32"/>
  <c r="T302" i="32"/>
  <c r="S302" i="32"/>
  <c r="AW300" i="32"/>
  <c r="AV300" i="32"/>
  <c r="AU300" i="32"/>
  <c r="AT300" i="32"/>
  <c r="AS300" i="32"/>
  <c r="AR300" i="32"/>
  <c r="AQ300" i="32"/>
  <c r="AP300" i="32"/>
  <c r="AO300" i="32"/>
  <c r="AN300" i="32"/>
  <c r="AM300" i="32"/>
  <c r="AL300" i="32"/>
  <c r="AK300" i="32"/>
  <c r="AJ300" i="32"/>
  <c r="AI300" i="32"/>
  <c r="AH300" i="32"/>
  <c r="AG300" i="32"/>
  <c r="AF300" i="32"/>
  <c r="AE300" i="32"/>
  <c r="AD300" i="32"/>
  <c r="AC300" i="32"/>
  <c r="AB300" i="32"/>
  <c r="AA300" i="32"/>
  <c r="Z300" i="32"/>
  <c r="Y300" i="32"/>
  <c r="X300" i="32"/>
  <c r="W300" i="32"/>
  <c r="V300" i="32"/>
  <c r="U300" i="32"/>
  <c r="T300" i="32"/>
  <c r="S300" i="32"/>
  <c r="F300" i="32"/>
  <c r="AW299" i="32"/>
  <c r="AV299" i="32"/>
  <c r="AU299" i="32"/>
  <c r="AT299" i="32"/>
  <c r="AS299" i="32"/>
  <c r="AR299" i="32"/>
  <c r="AQ299" i="32"/>
  <c r="AP299" i="32"/>
  <c r="AO299" i="32"/>
  <c r="AN299" i="32"/>
  <c r="AM299" i="32"/>
  <c r="AL299" i="32"/>
  <c r="AK299" i="32"/>
  <c r="AJ299" i="32"/>
  <c r="AI299" i="32"/>
  <c r="AH299" i="32"/>
  <c r="AG299" i="32"/>
  <c r="AF299" i="32"/>
  <c r="AE299" i="32"/>
  <c r="AD299" i="32"/>
  <c r="AC299" i="32"/>
  <c r="AB299" i="32"/>
  <c r="AA299" i="32"/>
  <c r="Z299" i="32"/>
  <c r="Y299" i="32"/>
  <c r="X299" i="32"/>
  <c r="W299" i="32"/>
  <c r="V299" i="32"/>
  <c r="U299" i="32"/>
  <c r="T299" i="32"/>
  <c r="S299" i="32"/>
  <c r="AW297" i="32"/>
  <c r="AV297" i="32"/>
  <c r="AU297" i="32"/>
  <c r="AT297" i="32"/>
  <c r="AS297" i="32"/>
  <c r="AR297" i="32"/>
  <c r="AQ297" i="32"/>
  <c r="AP297" i="32"/>
  <c r="AO297" i="32"/>
  <c r="AN297" i="32"/>
  <c r="AM297" i="32"/>
  <c r="AL297" i="32"/>
  <c r="AK297" i="32"/>
  <c r="AJ297" i="32"/>
  <c r="AI297" i="32"/>
  <c r="AH297" i="32"/>
  <c r="AG297" i="32"/>
  <c r="AF297" i="32"/>
  <c r="AE297" i="32"/>
  <c r="AD297" i="32"/>
  <c r="AC297" i="32"/>
  <c r="AB297" i="32"/>
  <c r="AA297" i="32"/>
  <c r="Z297" i="32"/>
  <c r="Y297" i="32"/>
  <c r="X297" i="32"/>
  <c r="W297" i="32"/>
  <c r="V297" i="32"/>
  <c r="U297" i="32"/>
  <c r="T297" i="32"/>
  <c r="S297" i="32"/>
  <c r="F297" i="32"/>
  <c r="AW296" i="32"/>
  <c r="AV296" i="32"/>
  <c r="AU296" i="32"/>
  <c r="AT296" i="32"/>
  <c r="AS296" i="32"/>
  <c r="AR296" i="32"/>
  <c r="AQ296" i="32"/>
  <c r="AP296" i="32"/>
  <c r="AO296" i="32"/>
  <c r="AN296" i="32"/>
  <c r="AM296" i="32"/>
  <c r="AL296" i="32"/>
  <c r="AK296" i="32"/>
  <c r="AJ296" i="32"/>
  <c r="AI296" i="32"/>
  <c r="AH296" i="32"/>
  <c r="AG296" i="32"/>
  <c r="AF296" i="32"/>
  <c r="AE296" i="32"/>
  <c r="AD296" i="32"/>
  <c r="AC296" i="32"/>
  <c r="AB296" i="32"/>
  <c r="AA296" i="32"/>
  <c r="Z296" i="32"/>
  <c r="Y296" i="32"/>
  <c r="X296" i="32"/>
  <c r="W296" i="32"/>
  <c r="V296" i="32"/>
  <c r="U296" i="32"/>
  <c r="T296" i="32"/>
  <c r="S296" i="32"/>
  <c r="AW294" i="32"/>
  <c r="AV294" i="32"/>
  <c r="AU294" i="32"/>
  <c r="AT294" i="32"/>
  <c r="AS294" i="32"/>
  <c r="AR294" i="32"/>
  <c r="AQ294" i="32"/>
  <c r="AP294" i="32"/>
  <c r="AO294" i="32"/>
  <c r="AN294" i="32"/>
  <c r="AM294" i="32"/>
  <c r="AL294" i="32"/>
  <c r="AK294" i="32"/>
  <c r="AJ294" i="32"/>
  <c r="AI294" i="32"/>
  <c r="AH294" i="32"/>
  <c r="AG294" i="32"/>
  <c r="AF294" i="32"/>
  <c r="AE294" i="32"/>
  <c r="AD294" i="32"/>
  <c r="AC294" i="32"/>
  <c r="AB294" i="32"/>
  <c r="AA294" i="32"/>
  <c r="Z294" i="32"/>
  <c r="Y294" i="32"/>
  <c r="X294" i="32"/>
  <c r="W294" i="32"/>
  <c r="V294" i="32"/>
  <c r="U294" i="32"/>
  <c r="T294" i="32"/>
  <c r="S294" i="32"/>
  <c r="F294" i="32"/>
  <c r="AW293" i="32"/>
  <c r="AV293" i="32"/>
  <c r="AU293" i="32"/>
  <c r="AT293" i="32"/>
  <c r="AS293" i="32"/>
  <c r="AR293" i="32"/>
  <c r="AQ293" i="32"/>
  <c r="AP293" i="32"/>
  <c r="AO293" i="32"/>
  <c r="AN293" i="32"/>
  <c r="AM293" i="32"/>
  <c r="AL293" i="32"/>
  <c r="AK293" i="32"/>
  <c r="AJ293" i="32"/>
  <c r="AI293" i="32"/>
  <c r="AH293" i="32"/>
  <c r="AG293" i="32"/>
  <c r="AF293" i="32"/>
  <c r="AE293" i="32"/>
  <c r="AD293" i="32"/>
  <c r="AC293" i="32"/>
  <c r="AB293" i="32"/>
  <c r="AA293" i="32"/>
  <c r="Z293" i="32"/>
  <c r="Y293" i="32"/>
  <c r="X293" i="32"/>
  <c r="W293" i="32"/>
  <c r="V293" i="32"/>
  <c r="U293" i="32"/>
  <c r="T293" i="32"/>
  <c r="S293" i="32"/>
  <c r="AW291" i="32"/>
  <c r="AV291" i="32"/>
  <c r="AU291" i="32"/>
  <c r="AT291" i="32"/>
  <c r="AS291" i="32"/>
  <c r="AR291" i="32"/>
  <c r="AQ291" i="32"/>
  <c r="AP291" i="32"/>
  <c r="AO291" i="32"/>
  <c r="AN291" i="32"/>
  <c r="AM291" i="32"/>
  <c r="AL291" i="32"/>
  <c r="AK291" i="32"/>
  <c r="AJ291" i="32"/>
  <c r="AI291" i="32"/>
  <c r="AH291" i="32"/>
  <c r="AG291" i="32"/>
  <c r="AF291" i="32"/>
  <c r="AE291" i="32"/>
  <c r="AD291" i="32"/>
  <c r="AC291" i="32"/>
  <c r="AB291" i="32"/>
  <c r="AA291" i="32"/>
  <c r="Z291" i="32"/>
  <c r="Y291" i="32"/>
  <c r="X291" i="32"/>
  <c r="W291" i="32"/>
  <c r="V291" i="32"/>
  <c r="U291" i="32"/>
  <c r="T291" i="32"/>
  <c r="S291" i="32"/>
  <c r="F291" i="32"/>
  <c r="AW290" i="32"/>
  <c r="AV290" i="32"/>
  <c r="AU290" i="32"/>
  <c r="AT290" i="32"/>
  <c r="AS290" i="32"/>
  <c r="AR290" i="32"/>
  <c r="AQ290" i="32"/>
  <c r="AP290" i="32"/>
  <c r="AO290" i="32"/>
  <c r="AN290" i="32"/>
  <c r="AM290" i="32"/>
  <c r="AL290" i="32"/>
  <c r="AK290" i="32"/>
  <c r="AJ290" i="32"/>
  <c r="AI290" i="32"/>
  <c r="AH290" i="32"/>
  <c r="AG290" i="32"/>
  <c r="AF290" i="32"/>
  <c r="AE290" i="32"/>
  <c r="AD290" i="32"/>
  <c r="AC290" i="32"/>
  <c r="AB290" i="32"/>
  <c r="AA290" i="32"/>
  <c r="Z290" i="32"/>
  <c r="Y290" i="32"/>
  <c r="X290" i="32"/>
  <c r="W290" i="32"/>
  <c r="V290" i="32"/>
  <c r="U290" i="32"/>
  <c r="T290" i="32"/>
  <c r="S290" i="32"/>
  <c r="AW288" i="32"/>
  <c r="AV288" i="32"/>
  <c r="AU288" i="32"/>
  <c r="AT288" i="32"/>
  <c r="AS288" i="32"/>
  <c r="AR288" i="32"/>
  <c r="AQ288" i="32"/>
  <c r="AP288" i="32"/>
  <c r="AO288" i="32"/>
  <c r="AN288" i="32"/>
  <c r="AM288" i="32"/>
  <c r="AL288" i="32"/>
  <c r="AK288" i="32"/>
  <c r="AJ288" i="32"/>
  <c r="AI288" i="32"/>
  <c r="AH288" i="32"/>
  <c r="AG288" i="32"/>
  <c r="AF288" i="32"/>
  <c r="AE288" i="32"/>
  <c r="AD288" i="32"/>
  <c r="AC288" i="32"/>
  <c r="AB288" i="32"/>
  <c r="AA288" i="32"/>
  <c r="Z288" i="32"/>
  <c r="Y288" i="32"/>
  <c r="X288" i="32"/>
  <c r="W288" i="32"/>
  <c r="V288" i="32"/>
  <c r="U288" i="32"/>
  <c r="T288" i="32"/>
  <c r="S288" i="32"/>
  <c r="F288" i="32"/>
  <c r="AW287" i="32"/>
  <c r="AV287" i="32"/>
  <c r="AU287" i="32"/>
  <c r="AT287" i="32"/>
  <c r="AS287" i="32"/>
  <c r="AR287" i="32"/>
  <c r="AQ287" i="32"/>
  <c r="AP287" i="32"/>
  <c r="AO287" i="32"/>
  <c r="AN287" i="32"/>
  <c r="AM287" i="32"/>
  <c r="AL287" i="32"/>
  <c r="AK287" i="32"/>
  <c r="AJ287" i="32"/>
  <c r="AI287" i="32"/>
  <c r="AH287" i="32"/>
  <c r="AG287" i="32"/>
  <c r="AF287" i="32"/>
  <c r="AE287" i="32"/>
  <c r="AD287" i="32"/>
  <c r="AC287" i="32"/>
  <c r="AB287" i="32"/>
  <c r="AA287" i="32"/>
  <c r="Z287" i="32"/>
  <c r="Y287" i="32"/>
  <c r="X287" i="32"/>
  <c r="W287" i="32"/>
  <c r="V287" i="32"/>
  <c r="U287" i="32"/>
  <c r="T287" i="32"/>
  <c r="S287" i="32"/>
  <c r="AW285" i="32"/>
  <c r="AV285" i="32"/>
  <c r="AU285" i="32"/>
  <c r="AT285" i="32"/>
  <c r="AS285" i="32"/>
  <c r="AR285" i="32"/>
  <c r="AQ285" i="32"/>
  <c r="AP285" i="32"/>
  <c r="AO285" i="32"/>
  <c r="AN285" i="32"/>
  <c r="AM285" i="32"/>
  <c r="AL285" i="32"/>
  <c r="AK285" i="32"/>
  <c r="AJ285" i="32"/>
  <c r="AI285" i="32"/>
  <c r="AH285" i="32"/>
  <c r="AG285" i="32"/>
  <c r="AF285" i="32"/>
  <c r="AE285" i="32"/>
  <c r="AD285" i="32"/>
  <c r="AC285" i="32"/>
  <c r="AB285" i="32"/>
  <c r="AA285" i="32"/>
  <c r="Z285" i="32"/>
  <c r="Y285" i="32"/>
  <c r="X285" i="32"/>
  <c r="W285" i="32"/>
  <c r="V285" i="32"/>
  <c r="U285" i="32"/>
  <c r="T285" i="32"/>
  <c r="S285" i="32"/>
  <c r="F285" i="32"/>
  <c r="AW284" i="32"/>
  <c r="AV284" i="32"/>
  <c r="AU284" i="32"/>
  <c r="AT284" i="32"/>
  <c r="AS284" i="32"/>
  <c r="AR284" i="32"/>
  <c r="AQ284" i="32"/>
  <c r="AP284" i="32"/>
  <c r="AO284" i="32"/>
  <c r="AN284" i="32"/>
  <c r="AM284" i="32"/>
  <c r="AL284" i="32"/>
  <c r="AK284" i="32"/>
  <c r="AJ284" i="32"/>
  <c r="AI284" i="32"/>
  <c r="AH284" i="32"/>
  <c r="AG284" i="32"/>
  <c r="AF284" i="32"/>
  <c r="AE284" i="32"/>
  <c r="AD284" i="32"/>
  <c r="AC284" i="32"/>
  <c r="AB284" i="32"/>
  <c r="AA284" i="32"/>
  <c r="Z284" i="32"/>
  <c r="Y284" i="32"/>
  <c r="X284" i="32"/>
  <c r="W284" i="32"/>
  <c r="V284" i="32"/>
  <c r="U284" i="32"/>
  <c r="T284" i="32"/>
  <c r="S284" i="32"/>
  <c r="AW282" i="32"/>
  <c r="AV282" i="32"/>
  <c r="AU282" i="32"/>
  <c r="AT282" i="32"/>
  <c r="AS282" i="32"/>
  <c r="AR282" i="32"/>
  <c r="AQ282" i="32"/>
  <c r="AP282" i="32"/>
  <c r="AO282" i="32"/>
  <c r="AN282" i="32"/>
  <c r="AM282" i="32"/>
  <c r="AL282" i="32"/>
  <c r="AK282" i="32"/>
  <c r="AJ282" i="32"/>
  <c r="AI282" i="32"/>
  <c r="AH282" i="32"/>
  <c r="AG282" i="32"/>
  <c r="AF282" i="32"/>
  <c r="AE282" i="32"/>
  <c r="AD282" i="32"/>
  <c r="AC282" i="32"/>
  <c r="AB282" i="32"/>
  <c r="AA282" i="32"/>
  <c r="Z282" i="32"/>
  <c r="Y282" i="32"/>
  <c r="X282" i="32"/>
  <c r="W282" i="32"/>
  <c r="V282" i="32"/>
  <c r="U282" i="32"/>
  <c r="T282" i="32"/>
  <c r="S282" i="32"/>
  <c r="F282" i="32"/>
  <c r="AW281" i="32"/>
  <c r="AV281" i="32"/>
  <c r="AU281" i="32"/>
  <c r="AT281" i="32"/>
  <c r="AS281" i="32"/>
  <c r="AR281" i="32"/>
  <c r="AQ281" i="32"/>
  <c r="AP281" i="32"/>
  <c r="AO281" i="32"/>
  <c r="AN281" i="32"/>
  <c r="AM281" i="32"/>
  <c r="AL281" i="32"/>
  <c r="AK281" i="32"/>
  <c r="AJ281" i="32"/>
  <c r="AI281" i="32"/>
  <c r="AH281" i="32"/>
  <c r="AG281" i="32"/>
  <c r="AF281" i="32"/>
  <c r="AE281" i="32"/>
  <c r="AD281" i="32"/>
  <c r="AC281" i="32"/>
  <c r="AB281" i="32"/>
  <c r="AA281" i="32"/>
  <c r="Z281" i="32"/>
  <c r="Y281" i="32"/>
  <c r="X281" i="32"/>
  <c r="W281" i="32"/>
  <c r="V281" i="32"/>
  <c r="U281" i="32"/>
  <c r="T281" i="32"/>
  <c r="S281" i="32"/>
  <c r="AW279" i="32"/>
  <c r="AV279" i="32"/>
  <c r="AU279" i="32"/>
  <c r="AT279" i="32"/>
  <c r="AS279" i="32"/>
  <c r="AR279" i="32"/>
  <c r="AQ279" i="32"/>
  <c r="AP279" i="32"/>
  <c r="AO279" i="32"/>
  <c r="AN279" i="32"/>
  <c r="AM279" i="32"/>
  <c r="AL279" i="32"/>
  <c r="AK279" i="32"/>
  <c r="AJ279" i="32"/>
  <c r="AI279" i="32"/>
  <c r="AH279" i="32"/>
  <c r="AG279" i="32"/>
  <c r="AF279" i="32"/>
  <c r="AE279" i="32"/>
  <c r="AD279" i="32"/>
  <c r="AC279" i="32"/>
  <c r="AB279" i="32"/>
  <c r="AA279" i="32"/>
  <c r="Z279" i="32"/>
  <c r="Y279" i="32"/>
  <c r="X279" i="32"/>
  <c r="W279" i="32"/>
  <c r="V279" i="32"/>
  <c r="U279" i="32"/>
  <c r="T279" i="32"/>
  <c r="S279" i="32"/>
  <c r="F279" i="32"/>
  <c r="AW278" i="32"/>
  <c r="AV278" i="32"/>
  <c r="AU278" i="32"/>
  <c r="AT278" i="32"/>
  <c r="AS278" i="32"/>
  <c r="AR278" i="32"/>
  <c r="AQ278" i="32"/>
  <c r="AP278" i="32"/>
  <c r="AO278" i="32"/>
  <c r="AN278" i="32"/>
  <c r="AM278" i="32"/>
  <c r="AL278" i="32"/>
  <c r="AK278" i="32"/>
  <c r="AJ278" i="32"/>
  <c r="AI278" i="32"/>
  <c r="AH278" i="32"/>
  <c r="AG278" i="32"/>
  <c r="AF278" i="32"/>
  <c r="AE278" i="32"/>
  <c r="AD278" i="32"/>
  <c r="AC278" i="32"/>
  <c r="AB278" i="32"/>
  <c r="AA278" i="32"/>
  <c r="Z278" i="32"/>
  <c r="Y278" i="32"/>
  <c r="X278" i="32"/>
  <c r="W278" i="32"/>
  <c r="V278" i="32"/>
  <c r="U278" i="32"/>
  <c r="T278" i="32"/>
  <c r="S278" i="32"/>
  <c r="AW276" i="32"/>
  <c r="AV276" i="32"/>
  <c r="AU276" i="32"/>
  <c r="AT276" i="32"/>
  <c r="AS276" i="32"/>
  <c r="AR276" i="32"/>
  <c r="AQ276" i="32"/>
  <c r="AP276" i="32"/>
  <c r="AO276" i="32"/>
  <c r="AN276" i="32"/>
  <c r="AM276" i="32"/>
  <c r="AL276" i="32"/>
  <c r="AK276" i="32"/>
  <c r="AJ276" i="32"/>
  <c r="AI276" i="32"/>
  <c r="AH276" i="32"/>
  <c r="AG276" i="32"/>
  <c r="AF276" i="32"/>
  <c r="AE276" i="32"/>
  <c r="AD276" i="32"/>
  <c r="AC276" i="32"/>
  <c r="AB276" i="32"/>
  <c r="AA276" i="32"/>
  <c r="Z276" i="32"/>
  <c r="Y276" i="32"/>
  <c r="X276" i="32"/>
  <c r="W276" i="32"/>
  <c r="V276" i="32"/>
  <c r="U276" i="32"/>
  <c r="T276" i="32"/>
  <c r="S276" i="32"/>
  <c r="F276" i="32"/>
  <c r="AW275" i="32"/>
  <c r="AV275" i="32"/>
  <c r="AU275" i="32"/>
  <c r="AT275" i="32"/>
  <c r="AS275" i="32"/>
  <c r="AR275" i="32"/>
  <c r="AQ275" i="32"/>
  <c r="AP275" i="32"/>
  <c r="AO275" i="32"/>
  <c r="AN275" i="32"/>
  <c r="AM275" i="32"/>
  <c r="AL275" i="32"/>
  <c r="AK275" i="32"/>
  <c r="AJ275" i="32"/>
  <c r="AI275" i="32"/>
  <c r="AH275" i="32"/>
  <c r="AG275" i="32"/>
  <c r="AF275" i="32"/>
  <c r="AE275" i="32"/>
  <c r="AD275" i="32"/>
  <c r="AC275" i="32"/>
  <c r="AB275" i="32"/>
  <c r="AA275" i="32"/>
  <c r="Z275" i="32"/>
  <c r="Y275" i="32"/>
  <c r="X275" i="32"/>
  <c r="W275" i="32"/>
  <c r="V275" i="32"/>
  <c r="U275" i="32"/>
  <c r="T275" i="32"/>
  <c r="S275" i="32"/>
  <c r="AW273" i="32"/>
  <c r="AV273" i="32"/>
  <c r="AU273" i="32"/>
  <c r="AT273" i="32"/>
  <c r="AS273" i="32"/>
  <c r="AR273" i="32"/>
  <c r="AQ273" i="32"/>
  <c r="AP273" i="32"/>
  <c r="AO273" i="32"/>
  <c r="AN273" i="32"/>
  <c r="AM273" i="32"/>
  <c r="AL273" i="32"/>
  <c r="AK273" i="32"/>
  <c r="AJ273" i="32"/>
  <c r="AI273" i="32"/>
  <c r="AH273" i="32"/>
  <c r="AG273" i="32"/>
  <c r="AF273" i="32"/>
  <c r="AE273" i="32"/>
  <c r="AD273" i="32"/>
  <c r="AC273" i="32"/>
  <c r="AB273" i="32"/>
  <c r="AA273" i="32"/>
  <c r="Z273" i="32"/>
  <c r="Y273" i="32"/>
  <c r="X273" i="32"/>
  <c r="W273" i="32"/>
  <c r="V273" i="32"/>
  <c r="U273" i="32"/>
  <c r="T273" i="32"/>
  <c r="S273" i="32"/>
  <c r="F273" i="32"/>
  <c r="AW272" i="32"/>
  <c r="AV272" i="32"/>
  <c r="AU272" i="32"/>
  <c r="AT272" i="32"/>
  <c r="AS272" i="32"/>
  <c r="AR272" i="32"/>
  <c r="AQ272" i="32"/>
  <c r="AP272" i="32"/>
  <c r="AO272" i="32"/>
  <c r="AN272" i="32"/>
  <c r="AM272" i="32"/>
  <c r="AL272" i="32"/>
  <c r="AK272" i="32"/>
  <c r="AJ272" i="32"/>
  <c r="AI272" i="32"/>
  <c r="AH272" i="32"/>
  <c r="AG272" i="32"/>
  <c r="AF272" i="32"/>
  <c r="AE272" i="32"/>
  <c r="AD272" i="32"/>
  <c r="AC272" i="32"/>
  <c r="AB272" i="32"/>
  <c r="AA272" i="32"/>
  <c r="Z272" i="32"/>
  <c r="Y272" i="32"/>
  <c r="X272" i="32"/>
  <c r="W272" i="32"/>
  <c r="V272" i="32"/>
  <c r="U272" i="32"/>
  <c r="T272" i="32"/>
  <c r="S272" i="32"/>
  <c r="AW270" i="32"/>
  <c r="AV270" i="32"/>
  <c r="AU270" i="32"/>
  <c r="AT270" i="32"/>
  <c r="AS270" i="32"/>
  <c r="AR270" i="32"/>
  <c r="AQ270" i="32"/>
  <c r="AP270" i="32"/>
  <c r="AO270" i="32"/>
  <c r="AN270" i="32"/>
  <c r="AM270" i="32"/>
  <c r="AL270" i="32"/>
  <c r="AK270" i="32"/>
  <c r="AJ270" i="32"/>
  <c r="AI270" i="32"/>
  <c r="AH270" i="32"/>
  <c r="AG270" i="32"/>
  <c r="AF270" i="32"/>
  <c r="AE270" i="32"/>
  <c r="AD270" i="32"/>
  <c r="AC270" i="32"/>
  <c r="AB270" i="32"/>
  <c r="AA270" i="32"/>
  <c r="Z270" i="32"/>
  <c r="Y270" i="32"/>
  <c r="X270" i="32"/>
  <c r="W270" i="32"/>
  <c r="V270" i="32"/>
  <c r="U270" i="32"/>
  <c r="T270" i="32"/>
  <c r="S270" i="32"/>
  <c r="F270" i="32"/>
  <c r="AW269" i="32"/>
  <c r="AV269" i="32"/>
  <c r="AU269" i="32"/>
  <c r="AT269" i="32"/>
  <c r="AS269" i="32"/>
  <c r="AR269" i="32"/>
  <c r="AQ269" i="32"/>
  <c r="AP269" i="32"/>
  <c r="AO269" i="32"/>
  <c r="AN269" i="32"/>
  <c r="AM269" i="32"/>
  <c r="AL269" i="32"/>
  <c r="AK269" i="32"/>
  <c r="AJ269" i="32"/>
  <c r="AI269" i="32"/>
  <c r="AH269" i="32"/>
  <c r="AG269" i="32"/>
  <c r="AF269" i="32"/>
  <c r="AE269" i="32"/>
  <c r="AD269" i="32"/>
  <c r="AC269" i="32"/>
  <c r="AB269" i="32"/>
  <c r="AA269" i="32"/>
  <c r="Z269" i="32"/>
  <c r="Y269" i="32"/>
  <c r="X269" i="32"/>
  <c r="W269" i="32"/>
  <c r="V269" i="32"/>
  <c r="U269" i="32"/>
  <c r="T269" i="32"/>
  <c r="S269" i="32"/>
  <c r="AW267" i="32"/>
  <c r="AV267" i="32"/>
  <c r="AU267" i="32"/>
  <c r="AT267" i="32"/>
  <c r="AS267" i="32"/>
  <c r="AR267" i="32"/>
  <c r="AQ267" i="32"/>
  <c r="AP267" i="32"/>
  <c r="AO267" i="32"/>
  <c r="AN267" i="32"/>
  <c r="AM267" i="32"/>
  <c r="AL267" i="32"/>
  <c r="AK267" i="32"/>
  <c r="AJ267" i="32"/>
  <c r="AI267" i="32"/>
  <c r="AH267" i="32"/>
  <c r="AG267" i="32"/>
  <c r="AF267" i="32"/>
  <c r="AE267" i="32"/>
  <c r="AD267" i="32"/>
  <c r="AC267" i="32"/>
  <c r="AB267" i="32"/>
  <c r="AA267" i="32"/>
  <c r="Z267" i="32"/>
  <c r="Y267" i="32"/>
  <c r="X267" i="32"/>
  <c r="W267" i="32"/>
  <c r="V267" i="32"/>
  <c r="U267" i="32"/>
  <c r="T267" i="32"/>
  <c r="S267" i="32"/>
  <c r="F267" i="32"/>
  <c r="AW266" i="32"/>
  <c r="AV266" i="32"/>
  <c r="AU266" i="32"/>
  <c r="AT266" i="32"/>
  <c r="AS266" i="32"/>
  <c r="AR266" i="32"/>
  <c r="AQ266" i="32"/>
  <c r="AP266" i="32"/>
  <c r="AO266" i="32"/>
  <c r="AN266" i="32"/>
  <c r="AM266" i="32"/>
  <c r="AL266" i="32"/>
  <c r="AK266" i="32"/>
  <c r="AJ266" i="32"/>
  <c r="AI266" i="32"/>
  <c r="AH266" i="32"/>
  <c r="AG266" i="32"/>
  <c r="AF266" i="32"/>
  <c r="AE266" i="32"/>
  <c r="AD266" i="32"/>
  <c r="AC266" i="32"/>
  <c r="AB266" i="32"/>
  <c r="AA266" i="32"/>
  <c r="Z266" i="32"/>
  <c r="Y266" i="32"/>
  <c r="X266" i="32"/>
  <c r="W266" i="32"/>
  <c r="V266" i="32"/>
  <c r="U266" i="32"/>
  <c r="T266" i="32"/>
  <c r="S266" i="32"/>
  <c r="AW264" i="32"/>
  <c r="AV264" i="32"/>
  <c r="AU264" i="32"/>
  <c r="AT264" i="32"/>
  <c r="AS264" i="32"/>
  <c r="AR264" i="32"/>
  <c r="AQ264" i="32"/>
  <c r="AP264" i="32"/>
  <c r="AO264" i="32"/>
  <c r="AN264" i="32"/>
  <c r="AM264" i="32"/>
  <c r="AL264" i="32"/>
  <c r="AK264" i="32"/>
  <c r="AJ264" i="32"/>
  <c r="AI264" i="32"/>
  <c r="AH264" i="32"/>
  <c r="AG264" i="32"/>
  <c r="AF264" i="32"/>
  <c r="AE264" i="32"/>
  <c r="AD264" i="32"/>
  <c r="AC264" i="32"/>
  <c r="AB264" i="32"/>
  <c r="AA264" i="32"/>
  <c r="Z264" i="32"/>
  <c r="Y264" i="32"/>
  <c r="X264" i="32"/>
  <c r="W264" i="32"/>
  <c r="V264" i="32"/>
  <c r="U264" i="32"/>
  <c r="T264" i="32"/>
  <c r="S264" i="32"/>
  <c r="F264" i="32"/>
  <c r="AW263" i="32"/>
  <c r="AV263" i="32"/>
  <c r="AU263" i="32"/>
  <c r="AT263" i="32"/>
  <c r="AS263" i="32"/>
  <c r="AR263" i="32"/>
  <c r="AQ263" i="32"/>
  <c r="AP263" i="32"/>
  <c r="AO263" i="32"/>
  <c r="AN263" i="32"/>
  <c r="AM263" i="32"/>
  <c r="AL263" i="32"/>
  <c r="AK263" i="32"/>
  <c r="AJ263" i="32"/>
  <c r="AI263" i="32"/>
  <c r="AH263" i="32"/>
  <c r="AG263" i="32"/>
  <c r="AF263" i="32"/>
  <c r="AE263" i="32"/>
  <c r="AD263" i="32"/>
  <c r="AC263" i="32"/>
  <c r="AB263" i="32"/>
  <c r="AA263" i="32"/>
  <c r="Z263" i="32"/>
  <c r="Y263" i="32"/>
  <c r="X263" i="32"/>
  <c r="W263" i="32"/>
  <c r="V263" i="32"/>
  <c r="U263" i="32"/>
  <c r="T263" i="32"/>
  <c r="S263" i="32"/>
  <c r="AW261" i="32"/>
  <c r="AV261" i="32"/>
  <c r="AU261" i="32"/>
  <c r="AT261" i="32"/>
  <c r="AS261" i="32"/>
  <c r="AR261" i="32"/>
  <c r="AQ261" i="32"/>
  <c r="AP261" i="32"/>
  <c r="AO261" i="32"/>
  <c r="AN261" i="32"/>
  <c r="AM261" i="32"/>
  <c r="AL261" i="32"/>
  <c r="AK261" i="32"/>
  <c r="AJ261" i="32"/>
  <c r="AI261" i="32"/>
  <c r="AH261" i="32"/>
  <c r="AG261" i="32"/>
  <c r="AF261" i="32"/>
  <c r="AE261" i="32"/>
  <c r="AD261" i="32"/>
  <c r="AC261" i="32"/>
  <c r="AB261" i="32"/>
  <c r="AA261" i="32"/>
  <c r="Z261" i="32"/>
  <c r="Y261" i="32"/>
  <c r="X261" i="32"/>
  <c r="W261" i="32"/>
  <c r="V261" i="32"/>
  <c r="U261" i="32"/>
  <c r="T261" i="32"/>
  <c r="S261" i="32"/>
  <c r="F261" i="32"/>
  <c r="AW260" i="32"/>
  <c r="AV260" i="32"/>
  <c r="AU260" i="32"/>
  <c r="AT260" i="32"/>
  <c r="AS260" i="32"/>
  <c r="AR260" i="32"/>
  <c r="AQ260" i="32"/>
  <c r="AP260" i="32"/>
  <c r="AO260" i="32"/>
  <c r="AN260" i="32"/>
  <c r="AM260" i="32"/>
  <c r="AL260" i="32"/>
  <c r="AK260" i="32"/>
  <c r="AJ260" i="32"/>
  <c r="AI260" i="32"/>
  <c r="AH260" i="32"/>
  <c r="AG260" i="32"/>
  <c r="AF260" i="32"/>
  <c r="AE260" i="32"/>
  <c r="AD260" i="32"/>
  <c r="AC260" i="32"/>
  <c r="AB260" i="32"/>
  <c r="AA260" i="32"/>
  <c r="Z260" i="32"/>
  <c r="Y260" i="32"/>
  <c r="X260" i="32"/>
  <c r="W260" i="32"/>
  <c r="V260" i="32"/>
  <c r="U260" i="32"/>
  <c r="T260" i="32"/>
  <c r="S260" i="32"/>
  <c r="AW258" i="32"/>
  <c r="AV258" i="32"/>
  <c r="AU258" i="32"/>
  <c r="AT258" i="32"/>
  <c r="AS258" i="32"/>
  <c r="AR258" i="32"/>
  <c r="AQ258" i="32"/>
  <c r="AP258" i="32"/>
  <c r="AO258" i="32"/>
  <c r="AN258" i="32"/>
  <c r="AM258" i="32"/>
  <c r="AL258" i="32"/>
  <c r="AK258" i="32"/>
  <c r="AJ258" i="32"/>
  <c r="AI258" i="32"/>
  <c r="AH258" i="32"/>
  <c r="AG258" i="32"/>
  <c r="AF258" i="32"/>
  <c r="AE258" i="32"/>
  <c r="AD258" i="32"/>
  <c r="AC258" i="32"/>
  <c r="AB258" i="32"/>
  <c r="AA258" i="32"/>
  <c r="Z258" i="32"/>
  <c r="Y258" i="32"/>
  <c r="X258" i="32"/>
  <c r="W258" i="32"/>
  <c r="V258" i="32"/>
  <c r="U258" i="32"/>
  <c r="T258" i="32"/>
  <c r="S258" i="32"/>
  <c r="F258" i="32"/>
  <c r="AW257" i="32"/>
  <c r="AV257" i="32"/>
  <c r="AU257" i="32"/>
  <c r="AT257" i="32"/>
  <c r="AS257" i="32"/>
  <c r="AR257" i="32"/>
  <c r="AQ257" i="32"/>
  <c r="AP257" i="32"/>
  <c r="AO257" i="32"/>
  <c r="AN257" i="32"/>
  <c r="AM257" i="32"/>
  <c r="AL257" i="32"/>
  <c r="AK257" i="32"/>
  <c r="AJ257" i="32"/>
  <c r="AI257" i="32"/>
  <c r="AH257" i="32"/>
  <c r="AG257" i="32"/>
  <c r="AF257" i="32"/>
  <c r="AE257" i="32"/>
  <c r="AD257" i="32"/>
  <c r="AC257" i="32"/>
  <c r="AB257" i="32"/>
  <c r="AA257" i="32"/>
  <c r="Z257" i="32"/>
  <c r="Y257" i="32"/>
  <c r="X257" i="32"/>
  <c r="W257" i="32"/>
  <c r="V257" i="32"/>
  <c r="U257" i="32"/>
  <c r="T257" i="32"/>
  <c r="S257" i="32"/>
  <c r="AW255" i="32"/>
  <c r="AV255" i="32"/>
  <c r="AU255" i="32"/>
  <c r="AT255" i="32"/>
  <c r="AS255" i="32"/>
  <c r="AR255" i="32"/>
  <c r="AQ255" i="32"/>
  <c r="AP255" i="32"/>
  <c r="AO255" i="32"/>
  <c r="AN255" i="32"/>
  <c r="AM255" i="32"/>
  <c r="AL255" i="32"/>
  <c r="AK255" i="32"/>
  <c r="AJ255" i="32"/>
  <c r="AI255" i="32"/>
  <c r="AH255" i="32"/>
  <c r="AG255" i="32"/>
  <c r="AF255" i="32"/>
  <c r="AE255" i="32"/>
  <c r="AD255" i="32"/>
  <c r="AC255" i="32"/>
  <c r="AB255" i="32"/>
  <c r="AA255" i="32"/>
  <c r="Z255" i="32"/>
  <c r="Y255" i="32"/>
  <c r="X255" i="32"/>
  <c r="W255" i="32"/>
  <c r="V255" i="32"/>
  <c r="U255" i="32"/>
  <c r="T255" i="32"/>
  <c r="S255" i="32"/>
  <c r="F255" i="32"/>
  <c r="AW254" i="32"/>
  <c r="AV254" i="32"/>
  <c r="AU254" i="32"/>
  <c r="AT254" i="32"/>
  <c r="AS254" i="32"/>
  <c r="AR254" i="32"/>
  <c r="AQ254" i="32"/>
  <c r="AP254" i="32"/>
  <c r="AO254" i="32"/>
  <c r="AN254" i="32"/>
  <c r="AM254" i="32"/>
  <c r="AL254" i="32"/>
  <c r="AK254" i="32"/>
  <c r="AJ254" i="32"/>
  <c r="AI254" i="32"/>
  <c r="AH254" i="32"/>
  <c r="AG254" i="32"/>
  <c r="AF254" i="32"/>
  <c r="AE254" i="32"/>
  <c r="AD254" i="32"/>
  <c r="AC254" i="32"/>
  <c r="AB254" i="32"/>
  <c r="AA254" i="32"/>
  <c r="Z254" i="32"/>
  <c r="Y254" i="32"/>
  <c r="X254" i="32"/>
  <c r="W254" i="32"/>
  <c r="V254" i="32"/>
  <c r="U254" i="32"/>
  <c r="T254" i="32"/>
  <c r="S254" i="32"/>
  <c r="AW252" i="32"/>
  <c r="AV252" i="32"/>
  <c r="AU252" i="32"/>
  <c r="AT252" i="32"/>
  <c r="AS252" i="32"/>
  <c r="AR252" i="32"/>
  <c r="AQ252" i="32"/>
  <c r="AP252" i="32"/>
  <c r="AO252" i="32"/>
  <c r="AN252" i="32"/>
  <c r="AM252" i="32"/>
  <c r="AL252" i="32"/>
  <c r="AK252" i="32"/>
  <c r="AJ252" i="32"/>
  <c r="AI252" i="32"/>
  <c r="AH252" i="32"/>
  <c r="AG252" i="32"/>
  <c r="AF252" i="32"/>
  <c r="AE252" i="32"/>
  <c r="AD252" i="32"/>
  <c r="AC252" i="32"/>
  <c r="AB252" i="32"/>
  <c r="AA252" i="32"/>
  <c r="Z252" i="32"/>
  <c r="Y252" i="32"/>
  <c r="X252" i="32"/>
  <c r="W252" i="32"/>
  <c r="V252" i="32"/>
  <c r="U252" i="32"/>
  <c r="T252" i="32"/>
  <c r="S252" i="32"/>
  <c r="F252" i="32"/>
  <c r="AW251" i="32"/>
  <c r="AV251" i="32"/>
  <c r="AU251" i="32"/>
  <c r="AT251" i="32"/>
  <c r="AS251" i="32"/>
  <c r="AR251" i="32"/>
  <c r="AQ251" i="32"/>
  <c r="AP251" i="32"/>
  <c r="AO251" i="32"/>
  <c r="AN251" i="32"/>
  <c r="AM251" i="32"/>
  <c r="AL251" i="32"/>
  <c r="AK251" i="32"/>
  <c r="AJ251" i="32"/>
  <c r="AI251" i="32"/>
  <c r="AH251" i="32"/>
  <c r="AG251" i="32"/>
  <c r="AF251" i="32"/>
  <c r="AE251" i="32"/>
  <c r="AD251" i="32"/>
  <c r="AC251" i="32"/>
  <c r="AB251" i="32"/>
  <c r="AA251" i="32"/>
  <c r="Z251" i="32"/>
  <c r="Y251" i="32"/>
  <c r="X251" i="32"/>
  <c r="W251" i="32"/>
  <c r="V251" i="32"/>
  <c r="U251" i="32"/>
  <c r="T251" i="32"/>
  <c r="S251" i="32"/>
  <c r="AW249" i="32"/>
  <c r="AV249" i="32"/>
  <c r="AU249" i="32"/>
  <c r="AT249" i="32"/>
  <c r="AS249" i="32"/>
  <c r="AR249" i="32"/>
  <c r="AQ249" i="32"/>
  <c r="AP249" i="32"/>
  <c r="AO249" i="32"/>
  <c r="AN249" i="32"/>
  <c r="AM249" i="32"/>
  <c r="AL249" i="32"/>
  <c r="AK249" i="32"/>
  <c r="AJ249" i="32"/>
  <c r="AI249" i="32"/>
  <c r="AH249" i="32"/>
  <c r="AG249" i="32"/>
  <c r="AF249" i="32"/>
  <c r="AE249" i="32"/>
  <c r="AD249" i="32"/>
  <c r="AC249" i="32"/>
  <c r="AB249" i="32"/>
  <c r="AA249" i="32"/>
  <c r="Z249" i="32"/>
  <c r="Y249" i="32"/>
  <c r="X249" i="32"/>
  <c r="W249" i="32"/>
  <c r="V249" i="32"/>
  <c r="U249" i="32"/>
  <c r="T249" i="32"/>
  <c r="S249" i="32"/>
  <c r="F249" i="32"/>
  <c r="AW248" i="32"/>
  <c r="AV248" i="32"/>
  <c r="AU248" i="32"/>
  <c r="AT248" i="32"/>
  <c r="AS248" i="32"/>
  <c r="AR248" i="32"/>
  <c r="AQ248" i="32"/>
  <c r="AP248" i="32"/>
  <c r="AO248" i="32"/>
  <c r="AN248" i="32"/>
  <c r="AM248" i="32"/>
  <c r="AL248" i="32"/>
  <c r="AK248" i="32"/>
  <c r="AJ248" i="32"/>
  <c r="AI248" i="32"/>
  <c r="AH248" i="32"/>
  <c r="AG248" i="32"/>
  <c r="AF248" i="32"/>
  <c r="AE248" i="32"/>
  <c r="AD248" i="32"/>
  <c r="AC248" i="32"/>
  <c r="AB248" i="32"/>
  <c r="AA248" i="32"/>
  <c r="Z248" i="32"/>
  <c r="Y248" i="32"/>
  <c r="X248" i="32"/>
  <c r="W248" i="32"/>
  <c r="V248" i="32"/>
  <c r="U248" i="32"/>
  <c r="T248" i="32"/>
  <c r="S248" i="32"/>
  <c r="AW246" i="32"/>
  <c r="AV246" i="32"/>
  <c r="AU246" i="32"/>
  <c r="AT246" i="32"/>
  <c r="AS246" i="32"/>
  <c r="AR246" i="32"/>
  <c r="AQ246" i="32"/>
  <c r="AP246" i="32"/>
  <c r="AO246" i="32"/>
  <c r="AN246" i="32"/>
  <c r="AM246" i="32"/>
  <c r="AL246" i="32"/>
  <c r="AK246" i="32"/>
  <c r="AJ246" i="32"/>
  <c r="AI246" i="32"/>
  <c r="AH246" i="32"/>
  <c r="AG246" i="32"/>
  <c r="AF246" i="32"/>
  <c r="AE246" i="32"/>
  <c r="AD246" i="32"/>
  <c r="AC246" i="32"/>
  <c r="AB246" i="32"/>
  <c r="AA246" i="32"/>
  <c r="Z246" i="32"/>
  <c r="Y246" i="32"/>
  <c r="X246" i="32"/>
  <c r="W246" i="32"/>
  <c r="V246" i="32"/>
  <c r="U246" i="32"/>
  <c r="T246" i="32"/>
  <c r="S246" i="32"/>
  <c r="F246" i="32"/>
  <c r="AW245" i="32"/>
  <c r="AV245" i="32"/>
  <c r="AU245" i="32"/>
  <c r="AT245" i="32"/>
  <c r="AS245" i="32"/>
  <c r="AR245" i="32"/>
  <c r="AQ245" i="32"/>
  <c r="AP245" i="32"/>
  <c r="AO245" i="32"/>
  <c r="AN245" i="32"/>
  <c r="AM245" i="32"/>
  <c r="AL245" i="32"/>
  <c r="AK245" i="32"/>
  <c r="AJ245" i="32"/>
  <c r="AI245" i="32"/>
  <c r="AH245" i="32"/>
  <c r="AG245" i="32"/>
  <c r="AF245" i="32"/>
  <c r="AE245" i="32"/>
  <c r="AD245" i="32"/>
  <c r="AC245" i="32"/>
  <c r="AB245" i="32"/>
  <c r="AA245" i="32"/>
  <c r="Z245" i="32"/>
  <c r="Y245" i="32"/>
  <c r="X245" i="32"/>
  <c r="W245" i="32"/>
  <c r="V245" i="32"/>
  <c r="U245" i="32"/>
  <c r="T245" i="32"/>
  <c r="S245" i="32"/>
  <c r="AW243" i="32"/>
  <c r="AV243" i="32"/>
  <c r="AU243" i="32"/>
  <c r="AT243" i="32"/>
  <c r="AS243" i="32"/>
  <c r="AR243" i="32"/>
  <c r="AQ243" i="32"/>
  <c r="AP243" i="32"/>
  <c r="AO243" i="32"/>
  <c r="AN243" i="32"/>
  <c r="AM243" i="32"/>
  <c r="AL243" i="32"/>
  <c r="AK243" i="32"/>
  <c r="AJ243" i="32"/>
  <c r="AI243" i="32"/>
  <c r="AH243" i="32"/>
  <c r="AG243" i="32"/>
  <c r="AF243" i="32"/>
  <c r="AE243" i="32"/>
  <c r="AD243" i="32"/>
  <c r="AC243" i="32"/>
  <c r="AB243" i="32"/>
  <c r="AA243" i="32"/>
  <c r="Z243" i="32"/>
  <c r="Y243" i="32"/>
  <c r="X243" i="32"/>
  <c r="W243" i="32"/>
  <c r="V243" i="32"/>
  <c r="U243" i="32"/>
  <c r="T243" i="32"/>
  <c r="S243" i="32"/>
  <c r="F243" i="32"/>
  <c r="AW242" i="32"/>
  <c r="AV242" i="32"/>
  <c r="AU242" i="32"/>
  <c r="AT242" i="32"/>
  <c r="AS242" i="32"/>
  <c r="AR242" i="32"/>
  <c r="AQ242" i="32"/>
  <c r="AP242" i="32"/>
  <c r="AO242" i="32"/>
  <c r="AN242" i="32"/>
  <c r="AM242" i="32"/>
  <c r="AL242" i="32"/>
  <c r="AK242" i="32"/>
  <c r="AJ242" i="32"/>
  <c r="AI242" i="32"/>
  <c r="AH242" i="32"/>
  <c r="AG242" i="32"/>
  <c r="AF242" i="32"/>
  <c r="AE242" i="32"/>
  <c r="AD242" i="32"/>
  <c r="AC242" i="32"/>
  <c r="AB242" i="32"/>
  <c r="AA242" i="32"/>
  <c r="Z242" i="32"/>
  <c r="Y242" i="32"/>
  <c r="X242" i="32"/>
  <c r="W242" i="32"/>
  <c r="V242" i="32"/>
  <c r="U242" i="32"/>
  <c r="T242" i="32"/>
  <c r="S242" i="32"/>
  <c r="AW240" i="32"/>
  <c r="AV240" i="32"/>
  <c r="AU240" i="32"/>
  <c r="AT240" i="32"/>
  <c r="AS240" i="32"/>
  <c r="AR240" i="32"/>
  <c r="AQ240" i="32"/>
  <c r="AP240" i="32"/>
  <c r="AO240" i="32"/>
  <c r="AN240" i="32"/>
  <c r="AM240" i="32"/>
  <c r="AL240" i="32"/>
  <c r="AK240" i="32"/>
  <c r="AJ240" i="32"/>
  <c r="AI240" i="32"/>
  <c r="AH240" i="32"/>
  <c r="AG240" i="32"/>
  <c r="AF240" i="32"/>
  <c r="AE240" i="32"/>
  <c r="AD240" i="32"/>
  <c r="AC240" i="32"/>
  <c r="AB240" i="32"/>
  <c r="AA240" i="32"/>
  <c r="Z240" i="32"/>
  <c r="Y240" i="32"/>
  <c r="X240" i="32"/>
  <c r="W240" i="32"/>
  <c r="V240" i="32"/>
  <c r="U240" i="32"/>
  <c r="T240" i="32"/>
  <c r="S240" i="32"/>
  <c r="F240" i="32"/>
  <c r="AW239" i="32"/>
  <c r="AV239" i="32"/>
  <c r="AU239" i="32"/>
  <c r="AT239" i="32"/>
  <c r="AS239" i="32"/>
  <c r="AR239" i="32"/>
  <c r="AQ239" i="32"/>
  <c r="AP239" i="32"/>
  <c r="AO239" i="32"/>
  <c r="AN239" i="32"/>
  <c r="AM239" i="32"/>
  <c r="AL239" i="32"/>
  <c r="AK239" i="32"/>
  <c r="AJ239" i="32"/>
  <c r="AI239" i="32"/>
  <c r="AH239" i="32"/>
  <c r="AG239" i="32"/>
  <c r="AF239" i="32"/>
  <c r="AE239" i="32"/>
  <c r="AD239" i="32"/>
  <c r="AC239" i="32"/>
  <c r="AB239" i="32"/>
  <c r="AA239" i="32"/>
  <c r="Z239" i="32"/>
  <c r="Y239" i="32"/>
  <c r="X239" i="32"/>
  <c r="W239" i="32"/>
  <c r="V239" i="32"/>
  <c r="U239" i="32"/>
  <c r="T239" i="32"/>
  <c r="S239" i="32"/>
  <c r="AW237" i="32"/>
  <c r="AV237" i="32"/>
  <c r="AU237" i="32"/>
  <c r="AT237" i="32"/>
  <c r="AS237" i="32"/>
  <c r="AR237" i="32"/>
  <c r="AQ237" i="32"/>
  <c r="AP237" i="32"/>
  <c r="AO237" i="32"/>
  <c r="AN237" i="32"/>
  <c r="AM237" i="32"/>
  <c r="AL237" i="32"/>
  <c r="AK237" i="32"/>
  <c r="AJ237" i="32"/>
  <c r="AI237" i="32"/>
  <c r="AH237" i="32"/>
  <c r="AG237" i="32"/>
  <c r="AF237" i="32"/>
  <c r="AE237" i="32"/>
  <c r="AD237" i="32"/>
  <c r="AC237" i="32"/>
  <c r="AB237" i="32"/>
  <c r="AA237" i="32"/>
  <c r="Z237" i="32"/>
  <c r="Y237" i="32"/>
  <c r="X237" i="32"/>
  <c r="W237" i="32"/>
  <c r="V237" i="32"/>
  <c r="U237" i="32"/>
  <c r="T237" i="32"/>
  <c r="S237" i="32"/>
  <c r="F237" i="32"/>
  <c r="AW236" i="32"/>
  <c r="AV236" i="32"/>
  <c r="AU236" i="32"/>
  <c r="AT236" i="32"/>
  <c r="AS236" i="32"/>
  <c r="AR236" i="32"/>
  <c r="AQ236" i="32"/>
  <c r="AP236" i="32"/>
  <c r="AO236" i="32"/>
  <c r="AN236" i="32"/>
  <c r="AM236" i="32"/>
  <c r="AL236" i="32"/>
  <c r="AK236" i="32"/>
  <c r="AJ236" i="32"/>
  <c r="AI236" i="32"/>
  <c r="AH236" i="32"/>
  <c r="AG236" i="32"/>
  <c r="AF236" i="32"/>
  <c r="AE236" i="32"/>
  <c r="AD236" i="32"/>
  <c r="AC236" i="32"/>
  <c r="AB236" i="32"/>
  <c r="AA236" i="32"/>
  <c r="Z236" i="32"/>
  <c r="Y236" i="32"/>
  <c r="X236" i="32"/>
  <c r="W236" i="32"/>
  <c r="V236" i="32"/>
  <c r="U236" i="32"/>
  <c r="T236" i="32"/>
  <c r="S236" i="32"/>
  <c r="AW234" i="32"/>
  <c r="AV234" i="32"/>
  <c r="AU234" i="32"/>
  <c r="AT234" i="32"/>
  <c r="AS234" i="32"/>
  <c r="AR234" i="32"/>
  <c r="AQ234" i="32"/>
  <c r="AP234" i="32"/>
  <c r="AO234" i="32"/>
  <c r="AN234" i="32"/>
  <c r="AM234" i="32"/>
  <c r="AL234" i="32"/>
  <c r="AK234" i="32"/>
  <c r="AJ234" i="32"/>
  <c r="AI234" i="32"/>
  <c r="AH234" i="32"/>
  <c r="AG234" i="32"/>
  <c r="AF234" i="32"/>
  <c r="AE234" i="32"/>
  <c r="AD234" i="32"/>
  <c r="AC234" i="32"/>
  <c r="AB234" i="32"/>
  <c r="AA234" i="32"/>
  <c r="Z234" i="32"/>
  <c r="Y234" i="32"/>
  <c r="X234" i="32"/>
  <c r="W234" i="32"/>
  <c r="V234" i="32"/>
  <c r="U234" i="32"/>
  <c r="T234" i="32"/>
  <c r="S234" i="32"/>
  <c r="F234" i="32"/>
  <c r="AW233" i="32"/>
  <c r="AV233" i="32"/>
  <c r="AU233" i="32"/>
  <c r="AT233" i="32"/>
  <c r="AS233" i="32"/>
  <c r="AR233" i="32"/>
  <c r="AQ233" i="32"/>
  <c r="AP233" i="32"/>
  <c r="AO233" i="32"/>
  <c r="AN233" i="32"/>
  <c r="AM233" i="32"/>
  <c r="AL233" i="32"/>
  <c r="AK233" i="32"/>
  <c r="AJ233" i="32"/>
  <c r="AI233" i="32"/>
  <c r="AH233" i="32"/>
  <c r="AG233" i="32"/>
  <c r="AF233" i="32"/>
  <c r="AE233" i="32"/>
  <c r="AD233" i="32"/>
  <c r="AC233" i="32"/>
  <c r="AB233" i="32"/>
  <c r="AA233" i="32"/>
  <c r="Z233" i="32"/>
  <c r="Y233" i="32"/>
  <c r="X233" i="32"/>
  <c r="W233" i="32"/>
  <c r="V233" i="32"/>
  <c r="U233" i="32"/>
  <c r="T233" i="32"/>
  <c r="S233" i="32"/>
  <c r="AW231" i="32"/>
  <c r="AV231" i="32"/>
  <c r="AU231" i="32"/>
  <c r="AT231" i="32"/>
  <c r="AS231" i="32"/>
  <c r="AR231" i="32"/>
  <c r="AQ231" i="32"/>
  <c r="AP231" i="32"/>
  <c r="AO231" i="32"/>
  <c r="AN231" i="32"/>
  <c r="AM231" i="32"/>
  <c r="AL231" i="32"/>
  <c r="AK231" i="32"/>
  <c r="AJ231" i="32"/>
  <c r="AI231" i="32"/>
  <c r="AH231" i="32"/>
  <c r="AG231" i="32"/>
  <c r="AF231" i="32"/>
  <c r="AE231" i="32"/>
  <c r="AD231" i="32"/>
  <c r="AC231" i="32"/>
  <c r="AB231" i="32"/>
  <c r="AA231" i="32"/>
  <c r="Z231" i="32"/>
  <c r="Y231" i="32"/>
  <c r="X231" i="32"/>
  <c r="W231" i="32"/>
  <c r="V231" i="32"/>
  <c r="U231" i="32"/>
  <c r="T231" i="32"/>
  <c r="S231" i="32"/>
  <c r="F231" i="32"/>
  <c r="AW230" i="32"/>
  <c r="AV230" i="32"/>
  <c r="AU230" i="32"/>
  <c r="AT230" i="32"/>
  <c r="AS230" i="32"/>
  <c r="AR230" i="32"/>
  <c r="AQ230" i="32"/>
  <c r="AP230" i="32"/>
  <c r="AO230" i="32"/>
  <c r="AN230" i="32"/>
  <c r="AM230" i="32"/>
  <c r="AL230" i="32"/>
  <c r="AK230" i="32"/>
  <c r="AJ230" i="32"/>
  <c r="AI230" i="32"/>
  <c r="AH230" i="32"/>
  <c r="AG230" i="32"/>
  <c r="AF230" i="32"/>
  <c r="AE230" i="32"/>
  <c r="AD230" i="32"/>
  <c r="AC230" i="32"/>
  <c r="AB230" i="32"/>
  <c r="AA230" i="32"/>
  <c r="Z230" i="32"/>
  <c r="Y230" i="32"/>
  <c r="X230" i="32"/>
  <c r="W230" i="32"/>
  <c r="V230" i="32"/>
  <c r="U230" i="32"/>
  <c r="T230" i="32"/>
  <c r="S230" i="32"/>
  <c r="AW228" i="32"/>
  <c r="AV228" i="32"/>
  <c r="AU228" i="32"/>
  <c r="AT228" i="32"/>
  <c r="AS228" i="32"/>
  <c r="AR228" i="32"/>
  <c r="AQ228" i="32"/>
  <c r="AP228" i="32"/>
  <c r="AO228" i="32"/>
  <c r="AN228" i="32"/>
  <c r="AM228" i="32"/>
  <c r="AL228" i="32"/>
  <c r="AK228" i="32"/>
  <c r="AJ228" i="32"/>
  <c r="AI228" i="32"/>
  <c r="AH228" i="32"/>
  <c r="AG228" i="32"/>
  <c r="AF228" i="32"/>
  <c r="AE228" i="32"/>
  <c r="AD228" i="32"/>
  <c r="AC228" i="32"/>
  <c r="AB228" i="32"/>
  <c r="AA228" i="32"/>
  <c r="Z228" i="32"/>
  <c r="Y228" i="32"/>
  <c r="X228" i="32"/>
  <c r="W228" i="32"/>
  <c r="V228" i="32"/>
  <c r="U228" i="32"/>
  <c r="T228" i="32"/>
  <c r="S228" i="32"/>
  <c r="F228" i="32"/>
  <c r="AW227" i="32"/>
  <c r="AV227" i="32"/>
  <c r="AU227" i="32"/>
  <c r="AT227" i="32"/>
  <c r="AS227" i="32"/>
  <c r="AR227" i="32"/>
  <c r="AQ227" i="32"/>
  <c r="AP227" i="32"/>
  <c r="AO227" i="32"/>
  <c r="AN227" i="32"/>
  <c r="AM227" i="32"/>
  <c r="AL227" i="32"/>
  <c r="AK227" i="32"/>
  <c r="AJ227" i="32"/>
  <c r="AI227" i="32"/>
  <c r="AH227" i="32"/>
  <c r="AG227" i="32"/>
  <c r="AF227" i="32"/>
  <c r="AE227" i="32"/>
  <c r="AD227" i="32"/>
  <c r="AC227" i="32"/>
  <c r="AB227" i="32"/>
  <c r="AA227" i="32"/>
  <c r="Z227" i="32"/>
  <c r="Y227" i="32"/>
  <c r="X227" i="32"/>
  <c r="W227" i="32"/>
  <c r="V227" i="32"/>
  <c r="U227" i="32"/>
  <c r="T227" i="32"/>
  <c r="S227" i="32"/>
  <c r="AW225" i="32"/>
  <c r="AV225" i="32"/>
  <c r="AU225" i="32"/>
  <c r="AT225" i="32"/>
  <c r="AS225" i="32"/>
  <c r="AR225" i="32"/>
  <c r="AQ225" i="32"/>
  <c r="AP225" i="32"/>
  <c r="AO225" i="32"/>
  <c r="AN225" i="32"/>
  <c r="AM225" i="32"/>
  <c r="AL225" i="32"/>
  <c r="AK225" i="32"/>
  <c r="AJ225" i="32"/>
  <c r="AI225" i="32"/>
  <c r="AH225" i="32"/>
  <c r="AG225" i="32"/>
  <c r="AF225" i="32"/>
  <c r="AE225" i="32"/>
  <c r="AD225" i="32"/>
  <c r="AC225" i="32"/>
  <c r="AB225" i="32"/>
  <c r="AA225" i="32"/>
  <c r="Z225" i="32"/>
  <c r="Y225" i="32"/>
  <c r="X225" i="32"/>
  <c r="W225" i="32"/>
  <c r="V225" i="32"/>
  <c r="U225" i="32"/>
  <c r="T225" i="32"/>
  <c r="S225" i="32"/>
  <c r="F225" i="32"/>
  <c r="AW224" i="32"/>
  <c r="AV224" i="32"/>
  <c r="AU224" i="32"/>
  <c r="AT224" i="32"/>
  <c r="AS224" i="32"/>
  <c r="AR224" i="32"/>
  <c r="AQ224" i="32"/>
  <c r="AP224" i="32"/>
  <c r="AO224" i="32"/>
  <c r="AN224" i="32"/>
  <c r="AM224" i="32"/>
  <c r="AL224" i="32"/>
  <c r="AK224" i="32"/>
  <c r="AJ224" i="32"/>
  <c r="AI224" i="32"/>
  <c r="AH224" i="32"/>
  <c r="AG224" i="32"/>
  <c r="AF224" i="32"/>
  <c r="AE224" i="32"/>
  <c r="AD224" i="32"/>
  <c r="AC224" i="32"/>
  <c r="AB224" i="32"/>
  <c r="AA224" i="32"/>
  <c r="Z224" i="32"/>
  <c r="Y224" i="32"/>
  <c r="X224" i="32"/>
  <c r="W224" i="32"/>
  <c r="V224" i="32"/>
  <c r="U224" i="32"/>
  <c r="T224" i="32"/>
  <c r="S224" i="32"/>
  <c r="AW222" i="32"/>
  <c r="AV222" i="32"/>
  <c r="AU222" i="32"/>
  <c r="AT222" i="32"/>
  <c r="AS222" i="32"/>
  <c r="AR222" i="32"/>
  <c r="AQ222" i="32"/>
  <c r="AP222" i="32"/>
  <c r="AO222" i="32"/>
  <c r="AN222" i="32"/>
  <c r="AM222" i="32"/>
  <c r="AL222" i="32"/>
  <c r="AK222" i="32"/>
  <c r="AJ222" i="32"/>
  <c r="AI222" i="32"/>
  <c r="AH222" i="32"/>
  <c r="AG222" i="32"/>
  <c r="AF222" i="32"/>
  <c r="AE222" i="32"/>
  <c r="AD222" i="32"/>
  <c r="AC222" i="32"/>
  <c r="AB222" i="32"/>
  <c r="AA222" i="32"/>
  <c r="Z222" i="32"/>
  <c r="Y222" i="32"/>
  <c r="X222" i="32"/>
  <c r="W222" i="32"/>
  <c r="V222" i="32"/>
  <c r="U222" i="32"/>
  <c r="T222" i="32"/>
  <c r="S222" i="32"/>
  <c r="F222" i="32"/>
  <c r="AW221" i="32"/>
  <c r="AV221" i="32"/>
  <c r="AU221" i="32"/>
  <c r="AT221" i="32"/>
  <c r="AS221" i="32"/>
  <c r="AR221" i="32"/>
  <c r="AQ221" i="32"/>
  <c r="AP221" i="32"/>
  <c r="AO221" i="32"/>
  <c r="AN221" i="32"/>
  <c r="AM221" i="32"/>
  <c r="AL221" i="32"/>
  <c r="AK221" i="32"/>
  <c r="AJ221" i="32"/>
  <c r="AI221" i="32"/>
  <c r="AH221" i="32"/>
  <c r="AG221" i="32"/>
  <c r="AF221" i="32"/>
  <c r="AE221" i="32"/>
  <c r="AD221" i="32"/>
  <c r="AC221" i="32"/>
  <c r="AB221" i="32"/>
  <c r="AA221" i="32"/>
  <c r="Z221" i="32"/>
  <c r="Y221" i="32"/>
  <c r="X221" i="32"/>
  <c r="W221" i="32"/>
  <c r="V221" i="32"/>
  <c r="U221" i="32"/>
  <c r="T221" i="32"/>
  <c r="S221" i="32"/>
  <c r="AW219" i="32"/>
  <c r="AV219" i="32"/>
  <c r="AU219" i="32"/>
  <c r="AT219" i="32"/>
  <c r="AS219" i="32"/>
  <c r="AR219" i="32"/>
  <c r="AQ219" i="32"/>
  <c r="AP219" i="32"/>
  <c r="AO219" i="32"/>
  <c r="AN219" i="32"/>
  <c r="AM219" i="32"/>
  <c r="AL219" i="32"/>
  <c r="AK219" i="32"/>
  <c r="AJ219" i="32"/>
  <c r="AI219" i="32"/>
  <c r="AH219" i="32"/>
  <c r="AG219" i="32"/>
  <c r="AF219" i="32"/>
  <c r="AE219" i="32"/>
  <c r="AD219" i="32"/>
  <c r="AC219" i="32"/>
  <c r="AB219" i="32"/>
  <c r="AA219" i="32"/>
  <c r="Z219" i="32"/>
  <c r="Y219" i="32"/>
  <c r="X219" i="32"/>
  <c r="W219" i="32"/>
  <c r="V219" i="32"/>
  <c r="U219" i="32"/>
  <c r="T219" i="32"/>
  <c r="S219" i="32"/>
  <c r="F219" i="32"/>
  <c r="AW218" i="32"/>
  <c r="AV218" i="32"/>
  <c r="AU218" i="32"/>
  <c r="AT218" i="32"/>
  <c r="AS218" i="32"/>
  <c r="AR218" i="32"/>
  <c r="AQ218" i="32"/>
  <c r="AP218" i="32"/>
  <c r="AO218" i="32"/>
  <c r="AN218" i="32"/>
  <c r="AM218" i="32"/>
  <c r="AL218" i="32"/>
  <c r="AK218" i="32"/>
  <c r="AJ218" i="32"/>
  <c r="AI218" i="32"/>
  <c r="AH218" i="32"/>
  <c r="AG218" i="32"/>
  <c r="AF218" i="32"/>
  <c r="AE218" i="32"/>
  <c r="AD218" i="32"/>
  <c r="AC218" i="32"/>
  <c r="AB218" i="32"/>
  <c r="AA218" i="32"/>
  <c r="Z218" i="32"/>
  <c r="Y218" i="32"/>
  <c r="X218" i="32"/>
  <c r="W218" i="32"/>
  <c r="V218" i="32"/>
  <c r="U218" i="32"/>
  <c r="T218" i="32"/>
  <c r="S218" i="32"/>
  <c r="AW216" i="32"/>
  <c r="AV216" i="32"/>
  <c r="AU216" i="32"/>
  <c r="AT216" i="32"/>
  <c r="AS216" i="32"/>
  <c r="AR216" i="32"/>
  <c r="AQ216" i="32"/>
  <c r="AP216" i="32"/>
  <c r="AO216" i="32"/>
  <c r="AN216" i="32"/>
  <c r="AM216" i="32"/>
  <c r="AL216" i="32"/>
  <c r="AK216" i="32"/>
  <c r="AJ216" i="32"/>
  <c r="AI216" i="32"/>
  <c r="AH216" i="32"/>
  <c r="AG216" i="32"/>
  <c r="AF216" i="32"/>
  <c r="AE216" i="32"/>
  <c r="AD216" i="32"/>
  <c r="AC216" i="32"/>
  <c r="AB216" i="32"/>
  <c r="AA216" i="32"/>
  <c r="Z216" i="32"/>
  <c r="Y216" i="32"/>
  <c r="X216" i="32"/>
  <c r="W216" i="32"/>
  <c r="V216" i="32"/>
  <c r="U216" i="32"/>
  <c r="T216" i="32"/>
  <c r="S216" i="32"/>
  <c r="F216" i="32"/>
  <c r="AW215" i="32"/>
  <c r="AV215" i="32"/>
  <c r="AU215" i="32"/>
  <c r="AT215" i="32"/>
  <c r="AS215" i="32"/>
  <c r="AR215" i="32"/>
  <c r="AQ215" i="32"/>
  <c r="AP215" i="32"/>
  <c r="AO215" i="32"/>
  <c r="AN215" i="32"/>
  <c r="AM215" i="32"/>
  <c r="AL215" i="32"/>
  <c r="AK215" i="32"/>
  <c r="AJ215" i="32"/>
  <c r="AI215" i="32"/>
  <c r="AH215" i="32"/>
  <c r="AG215" i="32"/>
  <c r="AF215" i="32"/>
  <c r="AE215" i="32"/>
  <c r="AD215" i="32"/>
  <c r="AC215" i="32"/>
  <c r="AB215" i="32"/>
  <c r="AA215" i="32"/>
  <c r="Z215" i="32"/>
  <c r="Y215" i="32"/>
  <c r="X215" i="32"/>
  <c r="W215" i="32"/>
  <c r="V215" i="32"/>
  <c r="U215" i="32"/>
  <c r="T215" i="32"/>
  <c r="S215" i="32"/>
  <c r="AW213" i="32"/>
  <c r="AV213" i="32"/>
  <c r="AU213" i="32"/>
  <c r="AT213" i="32"/>
  <c r="AS213" i="32"/>
  <c r="AR213" i="32"/>
  <c r="AQ213" i="32"/>
  <c r="AP213" i="32"/>
  <c r="AO213" i="32"/>
  <c r="AN213" i="32"/>
  <c r="AM213" i="32"/>
  <c r="AL213" i="32"/>
  <c r="AK213" i="32"/>
  <c r="AJ213" i="32"/>
  <c r="AI213" i="32"/>
  <c r="AH213" i="32"/>
  <c r="AG213" i="32"/>
  <c r="AF213" i="32"/>
  <c r="AE213" i="32"/>
  <c r="AD213" i="32"/>
  <c r="AC213" i="32"/>
  <c r="AB213" i="32"/>
  <c r="AA213" i="32"/>
  <c r="Z213" i="32"/>
  <c r="Y213" i="32"/>
  <c r="X213" i="32"/>
  <c r="W213" i="32"/>
  <c r="V213" i="32"/>
  <c r="U213" i="32"/>
  <c r="T213" i="32"/>
  <c r="S213" i="32"/>
  <c r="F213" i="32"/>
  <c r="AW212" i="32"/>
  <c r="AV212" i="32"/>
  <c r="AU212" i="32"/>
  <c r="AT212" i="32"/>
  <c r="AS212" i="32"/>
  <c r="AR212" i="32"/>
  <c r="AQ212" i="32"/>
  <c r="AP212" i="32"/>
  <c r="AO212" i="32"/>
  <c r="AN212" i="32"/>
  <c r="AM212" i="32"/>
  <c r="AL212" i="32"/>
  <c r="AK212" i="32"/>
  <c r="AJ212" i="32"/>
  <c r="AI212" i="32"/>
  <c r="AH212" i="32"/>
  <c r="AG212" i="32"/>
  <c r="AF212" i="32"/>
  <c r="AE212" i="32"/>
  <c r="AD212" i="32"/>
  <c r="AC212" i="32"/>
  <c r="AB212" i="32"/>
  <c r="AA212" i="32"/>
  <c r="Z212" i="32"/>
  <c r="Y212" i="32"/>
  <c r="X212" i="32"/>
  <c r="W212" i="32"/>
  <c r="V212" i="32"/>
  <c r="U212" i="32"/>
  <c r="T212" i="32"/>
  <c r="S212" i="32"/>
  <c r="AW210" i="32"/>
  <c r="AV210" i="32"/>
  <c r="AU210" i="32"/>
  <c r="AT210" i="32"/>
  <c r="AS210" i="32"/>
  <c r="AR210" i="32"/>
  <c r="AQ210" i="32"/>
  <c r="AP210" i="32"/>
  <c r="AO210" i="32"/>
  <c r="AN210" i="32"/>
  <c r="AM210" i="32"/>
  <c r="AL210" i="32"/>
  <c r="AK210" i="32"/>
  <c r="AJ210" i="32"/>
  <c r="AI210" i="32"/>
  <c r="AH210" i="32"/>
  <c r="AG210" i="32"/>
  <c r="AF210" i="32"/>
  <c r="AE210" i="32"/>
  <c r="AD210" i="32"/>
  <c r="AC210" i="32"/>
  <c r="AB210" i="32"/>
  <c r="AA210" i="32"/>
  <c r="Z210" i="32"/>
  <c r="Y210" i="32"/>
  <c r="X210" i="32"/>
  <c r="W210" i="32"/>
  <c r="V210" i="32"/>
  <c r="U210" i="32"/>
  <c r="T210" i="32"/>
  <c r="S210" i="32"/>
  <c r="F210" i="32"/>
  <c r="AW209" i="32"/>
  <c r="AV209" i="32"/>
  <c r="AU209" i="32"/>
  <c r="AT209" i="32"/>
  <c r="AS209" i="32"/>
  <c r="AR209" i="32"/>
  <c r="AQ209" i="32"/>
  <c r="AP209" i="32"/>
  <c r="AO209" i="32"/>
  <c r="AN209" i="32"/>
  <c r="AM209" i="32"/>
  <c r="AL209" i="32"/>
  <c r="AK209" i="32"/>
  <c r="AJ209" i="32"/>
  <c r="AI209" i="32"/>
  <c r="AH209" i="32"/>
  <c r="AG209" i="32"/>
  <c r="AF209" i="32"/>
  <c r="AE209" i="32"/>
  <c r="AD209" i="32"/>
  <c r="AC209" i="32"/>
  <c r="AB209" i="32"/>
  <c r="AA209" i="32"/>
  <c r="Z209" i="32"/>
  <c r="Y209" i="32"/>
  <c r="X209" i="32"/>
  <c r="W209" i="32"/>
  <c r="V209" i="32"/>
  <c r="U209" i="32"/>
  <c r="T209" i="32"/>
  <c r="S209" i="32"/>
  <c r="AW207" i="32"/>
  <c r="AV207" i="32"/>
  <c r="AU207" i="32"/>
  <c r="AT207" i="32"/>
  <c r="AS207" i="32"/>
  <c r="AR207" i="32"/>
  <c r="AQ207" i="32"/>
  <c r="AP207" i="32"/>
  <c r="AO207" i="32"/>
  <c r="AN207" i="32"/>
  <c r="AM207" i="32"/>
  <c r="AL207" i="32"/>
  <c r="AK207" i="32"/>
  <c r="AJ207" i="32"/>
  <c r="AI207" i="32"/>
  <c r="AH207" i="32"/>
  <c r="AG207" i="32"/>
  <c r="AF207" i="32"/>
  <c r="AE207" i="32"/>
  <c r="AD207" i="32"/>
  <c r="AC207" i="32"/>
  <c r="AB207" i="32"/>
  <c r="AA207" i="32"/>
  <c r="Z207" i="32"/>
  <c r="Y207" i="32"/>
  <c r="X207" i="32"/>
  <c r="W207" i="32"/>
  <c r="V207" i="32"/>
  <c r="U207" i="32"/>
  <c r="T207" i="32"/>
  <c r="S207" i="32"/>
  <c r="F207" i="32"/>
  <c r="AW206" i="32"/>
  <c r="AV206" i="32"/>
  <c r="AU206" i="32"/>
  <c r="AT206" i="32"/>
  <c r="AS206" i="32"/>
  <c r="AR206" i="32"/>
  <c r="AQ206" i="32"/>
  <c r="AP206" i="32"/>
  <c r="AO206" i="32"/>
  <c r="AN206" i="32"/>
  <c r="AM206" i="32"/>
  <c r="AL206" i="32"/>
  <c r="AK206" i="32"/>
  <c r="AJ206" i="32"/>
  <c r="AI206" i="32"/>
  <c r="AH206" i="32"/>
  <c r="AG206" i="32"/>
  <c r="AF206" i="32"/>
  <c r="AE206" i="32"/>
  <c r="AD206" i="32"/>
  <c r="AC206" i="32"/>
  <c r="AB206" i="32"/>
  <c r="AA206" i="32"/>
  <c r="Z206" i="32"/>
  <c r="Y206" i="32"/>
  <c r="X206" i="32"/>
  <c r="W206" i="32"/>
  <c r="V206" i="32"/>
  <c r="U206" i="32"/>
  <c r="T206" i="32"/>
  <c r="S206" i="32"/>
  <c r="AW204" i="32"/>
  <c r="AV204" i="32"/>
  <c r="AU204" i="32"/>
  <c r="AT204" i="32"/>
  <c r="AS204" i="32"/>
  <c r="AR204" i="32"/>
  <c r="AQ204" i="32"/>
  <c r="AP204" i="32"/>
  <c r="AO204" i="32"/>
  <c r="AN204" i="32"/>
  <c r="AM204" i="32"/>
  <c r="AL204" i="32"/>
  <c r="AK204" i="32"/>
  <c r="AJ204" i="32"/>
  <c r="AI204" i="32"/>
  <c r="AH204" i="32"/>
  <c r="AG204" i="32"/>
  <c r="AF204" i="32"/>
  <c r="AE204" i="32"/>
  <c r="AD204" i="32"/>
  <c r="AC204" i="32"/>
  <c r="AB204" i="32"/>
  <c r="AA204" i="32"/>
  <c r="Z204" i="32"/>
  <c r="Y204" i="32"/>
  <c r="X204" i="32"/>
  <c r="W204" i="32"/>
  <c r="V204" i="32"/>
  <c r="U204" i="32"/>
  <c r="T204" i="32"/>
  <c r="S204" i="32"/>
  <c r="F204" i="32"/>
  <c r="AW203" i="32"/>
  <c r="AV203" i="32"/>
  <c r="AU203" i="32"/>
  <c r="AT203" i="32"/>
  <c r="AS203" i="32"/>
  <c r="AR203" i="32"/>
  <c r="AQ203" i="32"/>
  <c r="AP203" i="32"/>
  <c r="AO203" i="32"/>
  <c r="AN203" i="32"/>
  <c r="AM203" i="32"/>
  <c r="AL203" i="32"/>
  <c r="AK203" i="32"/>
  <c r="AJ203" i="32"/>
  <c r="AI203" i="32"/>
  <c r="AH203" i="32"/>
  <c r="AG203" i="32"/>
  <c r="AF203" i="32"/>
  <c r="AE203" i="32"/>
  <c r="AD203" i="32"/>
  <c r="AC203" i="32"/>
  <c r="AB203" i="32"/>
  <c r="AA203" i="32"/>
  <c r="Z203" i="32"/>
  <c r="Y203" i="32"/>
  <c r="X203" i="32"/>
  <c r="W203" i="32"/>
  <c r="V203" i="32"/>
  <c r="U203" i="32"/>
  <c r="T203" i="32"/>
  <c r="S203" i="32"/>
  <c r="AW201" i="32"/>
  <c r="AV201" i="32"/>
  <c r="AU201" i="32"/>
  <c r="AT201" i="32"/>
  <c r="AS201" i="32"/>
  <c r="AR201" i="32"/>
  <c r="AQ201" i="32"/>
  <c r="AP201" i="32"/>
  <c r="AO201" i="32"/>
  <c r="AN201" i="32"/>
  <c r="AM201" i="32"/>
  <c r="AL201" i="32"/>
  <c r="AK201" i="32"/>
  <c r="AJ201" i="32"/>
  <c r="AI201" i="32"/>
  <c r="AH201" i="32"/>
  <c r="AG201" i="32"/>
  <c r="AF201" i="32"/>
  <c r="AE201" i="32"/>
  <c r="AD201" i="32"/>
  <c r="AC201" i="32"/>
  <c r="AB201" i="32"/>
  <c r="AA201" i="32"/>
  <c r="Z201" i="32"/>
  <c r="Y201" i="32"/>
  <c r="X201" i="32"/>
  <c r="W201" i="32"/>
  <c r="V201" i="32"/>
  <c r="U201" i="32"/>
  <c r="T201" i="32"/>
  <c r="S201" i="32"/>
  <c r="F201" i="32"/>
  <c r="AW200" i="32"/>
  <c r="AV200" i="32"/>
  <c r="AU200" i="32"/>
  <c r="AT200" i="32"/>
  <c r="AS200" i="32"/>
  <c r="AR200" i="32"/>
  <c r="AQ200" i="32"/>
  <c r="AP200" i="32"/>
  <c r="AO200" i="32"/>
  <c r="AN200" i="32"/>
  <c r="AM200" i="32"/>
  <c r="AL200" i="32"/>
  <c r="AK200" i="32"/>
  <c r="AJ200" i="32"/>
  <c r="AI200" i="32"/>
  <c r="AH200" i="32"/>
  <c r="AG200" i="32"/>
  <c r="AF200" i="32"/>
  <c r="AE200" i="32"/>
  <c r="AD200" i="32"/>
  <c r="AC200" i="32"/>
  <c r="AB200" i="32"/>
  <c r="AA200" i="32"/>
  <c r="Z200" i="32"/>
  <c r="Y200" i="32"/>
  <c r="X200" i="32"/>
  <c r="W200" i="32"/>
  <c r="V200" i="32"/>
  <c r="U200" i="32"/>
  <c r="T200" i="32"/>
  <c r="S200" i="32"/>
  <c r="AW198" i="32"/>
  <c r="AV198" i="32"/>
  <c r="AU198" i="32"/>
  <c r="AT198" i="32"/>
  <c r="AS198" i="32"/>
  <c r="AR198" i="32"/>
  <c r="AQ198" i="32"/>
  <c r="AP198" i="32"/>
  <c r="AO198" i="32"/>
  <c r="AN198" i="32"/>
  <c r="AM198" i="32"/>
  <c r="AL198" i="32"/>
  <c r="AK198" i="32"/>
  <c r="AJ198" i="32"/>
  <c r="AI198" i="32"/>
  <c r="AH198" i="32"/>
  <c r="AG198" i="32"/>
  <c r="AF198" i="32"/>
  <c r="AE198" i="32"/>
  <c r="AD198" i="32"/>
  <c r="AC198" i="32"/>
  <c r="AB198" i="32"/>
  <c r="AA198" i="32"/>
  <c r="Z198" i="32"/>
  <c r="Y198" i="32"/>
  <c r="X198" i="32"/>
  <c r="W198" i="32"/>
  <c r="V198" i="32"/>
  <c r="U198" i="32"/>
  <c r="T198" i="32"/>
  <c r="S198" i="32"/>
  <c r="F198" i="32"/>
  <c r="AW197" i="32"/>
  <c r="AV197" i="32"/>
  <c r="AU197" i="32"/>
  <c r="AT197" i="32"/>
  <c r="AS197" i="32"/>
  <c r="AR197" i="32"/>
  <c r="AQ197" i="32"/>
  <c r="AP197" i="32"/>
  <c r="AO197" i="32"/>
  <c r="AN197" i="32"/>
  <c r="AM197" i="32"/>
  <c r="AL197" i="32"/>
  <c r="AK197" i="32"/>
  <c r="AJ197" i="32"/>
  <c r="AI197" i="32"/>
  <c r="AH197" i="32"/>
  <c r="AG197" i="32"/>
  <c r="AF197" i="32"/>
  <c r="AE197" i="32"/>
  <c r="AD197" i="32"/>
  <c r="AC197" i="32"/>
  <c r="AB197" i="32"/>
  <c r="AA197" i="32"/>
  <c r="Z197" i="32"/>
  <c r="Y197" i="32"/>
  <c r="X197" i="32"/>
  <c r="W197" i="32"/>
  <c r="V197" i="32"/>
  <c r="U197" i="32"/>
  <c r="T197" i="32"/>
  <c r="S197" i="32"/>
  <c r="AW195" i="32"/>
  <c r="AV195" i="32"/>
  <c r="AU195" i="32"/>
  <c r="AT195" i="32"/>
  <c r="AS195" i="32"/>
  <c r="AR195" i="32"/>
  <c r="AQ195" i="32"/>
  <c r="AP195" i="32"/>
  <c r="AO195" i="32"/>
  <c r="AN195" i="32"/>
  <c r="AM195" i="32"/>
  <c r="AL195" i="32"/>
  <c r="AK195" i="32"/>
  <c r="AJ195" i="32"/>
  <c r="AI195" i="32"/>
  <c r="AH195" i="32"/>
  <c r="AG195" i="32"/>
  <c r="AF195" i="32"/>
  <c r="AE195" i="32"/>
  <c r="AD195" i="32"/>
  <c r="AC195" i="32"/>
  <c r="AB195" i="32"/>
  <c r="AA195" i="32"/>
  <c r="Z195" i="32"/>
  <c r="Y195" i="32"/>
  <c r="X195" i="32"/>
  <c r="W195" i="32"/>
  <c r="V195" i="32"/>
  <c r="U195" i="32"/>
  <c r="T195" i="32"/>
  <c r="S195" i="32"/>
  <c r="F195" i="32"/>
  <c r="AW194" i="32"/>
  <c r="AV194" i="32"/>
  <c r="AU194" i="32"/>
  <c r="AT194" i="32"/>
  <c r="AS194" i="32"/>
  <c r="AR194" i="32"/>
  <c r="AQ194" i="32"/>
  <c r="AP194" i="32"/>
  <c r="AO194" i="32"/>
  <c r="AN194" i="32"/>
  <c r="AM194" i="32"/>
  <c r="AL194" i="32"/>
  <c r="AK194" i="32"/>
  <c r="AJ194" i="32"/>
  <c r="AI194" i="32"/>
  <c r="AH194" i="32"/>
  <c r="AG194" i="32"/>
  <c r="AF194" i="32"/>
  <c r="AE194" i="32"/>
  <c r="AD194" i="32"/>
  <c r="AC194" i="32"/>
  <c r="AB194" i="32"/>
  <c r="AA194" i="32"/>
  <c r="Z194" i="32"/>
  <c r="Y194" i="32"/>
  <c r="X194" i="32"/>
  <c r="W194" i="32"/>
  <c r="V194" i="32"/>
  <c r="U194" i="32"/>
  <c r="T194" i="32"/>
  <c r="S194" i="32"/>
  <c r="AW192" i="32"/>
  <c r="AV192" i="32"/>
  <c r="AU192" i="32"/>
  <c r="AT192" i="32"/>
  <c r="AS192" i="32"/>
  <c r="AR192" i="32"/>
  <c r="AQ192" i="32"/>
  <c r="AP192" i="32"/>
  <c r="AO192" i="32"/>
  <c r="AN192" i="32"/>
  <c r="AM192" i="32"/>
  <c r="AL192" i="32"/>
  <c r="AK192" i="32"/>
  <c r="AJ192" i="32"/>
  <c r="AI192" i="32"/>
  <c r="AH192" i="32"/>
  <c r="AG192" i="32"/>
  <c r="AF192" i="32"/>
  <c r="AE192" i="32"/>
  <c r="AD192" i="32"/>
  <c r="AC192" i="32"/>
  <c r="AB192" i="32"/>
  <c r="AA192" i="32"/>
  <c r="Z192" i="32"/>
  <c r="Y192" i="32"/>
  <c r="X192" i="32"/>
  <c r="W192" i="32"/>
  <c r="V192" i="32"/>
  <c r="U192" i="32"/>
  <c r="T192" i="32"/>
  <c r="S192" i="32"/>
  <c r="F192" i="32"/>
  <c r="AW191" i="32"/>
  <c r="AV191" i="32"/>
  <c r="AU191" i="32"/>
  <c r="AT191" i="32"/>
  <c r="AS191" i="32"/>
  <c r="AR191" i="32"/>
  <c r="AQ191" i="32"/>
  <c r="AP191" i="32"/>
  <c r="AO191" i="32"/>
  <c r="AN191" i="32"/>
  <c r="AM191" i="32"/>
  <c r="AL191" i="32"/>
  <c r="AK191" i="32"/>
  <c r="AJ191" i="32"/>
  <c r="AI191" i="32"/>
  <c r="AH191" i="32"/>
  <c r="AG191" i="32"/>
  <c r="AF191" i="32"/>
  <c r="AE191" i="32"/>
  <c r="AD191" i="32"/>
  <c r="AC191" i="32"/>
  <c r="AB191" i="32"/>
  <c r="AA191" i="32"/>
  <c r="Z191" i="32"/>
  <c r="Y191" i="32"/>
  <c r="X191" i="32"/>
  <c r="W191" i="32"/>
  <c r="V191" i="32"/>
  <c r="U191" i="32"/>
  <c r="T191" i="32"/>
  <c r="S191" i="32"/>
  <c r="AW189" i="32"/>
  <c r="AV189" i="32"/>
  <c r="AU189" i="32"/>
  <c r="AT189" i="32"/>
  <c r="AS189" i="32"/>
  <c r="AR189" i="32"/>
  <c r="AQ189" i="32"/>
  <c r="AP189" i="32"/>
  <c r="AO189" i="32"/>
  <c r="AN189" i="32"/>
  <c r="AM189" i="32"/>
  <c r="AL189" i="32"/>
  <c r="AK189" i="32"/>
  <c r="AJ189" i="32"/>
  <c r="AI189" i="32"/>
  <c r="AH189" i="32"/>
  <c r="AG189" i="32"/>
  <c r="AF189" i="32"/>
  <c r="AE189" i="32"/>
  <c r="AD189" i="32"/>
  <c r="AC189" i="32"/>
  <c r="AB189" i="32"/>
  <c r="AA189" i="32"/>
  <c r="Z189" i="32"/>
  <c r="Y189" i="32"/>
  <c r="X189" i="32"/>
  <c r="W189" i="32"/>
  <c r="V189" i="32"/>
  <c r="U189" i="32"/>
  <c r="T189" i="32"/>
  <c r="S189" i="32"/>
  <c r="F189" i="32"/>
  <c r="AW188" i="32"/>
  <c r="AV188" i="32"/>
  <c r="AU188" i="32"/>
  <c r="AT188" i="32"/>
  <c r="AS188" i="32"/>
  <c r="AR188" i="32"/>
  <c r="AQ188" i="32"/>
  <c r="AP188" i="32"/>
  <c r="AO188" i="32"/>
  <c r="AN188" i="32"/>
  <c r="AM188" i="32"/>
  <c r="AL188" i="32"/>
  <c r="AK188" i="32"/>
  <c r="AJ188" i="32"/>
  <c r="AI188" i="32"/>
  <c r="AH188" i="32"/>
  <c r="AG188" i="32"/>
  <c r="AF188" i="32"/>
  <c r="AE188" i="32"/>
  <c r="AD188" i="32"/>
  <c r="AC188" i="32"/>
  <c r="AB188" i="32"/>
  <c r="AA188" i="32"/>
  <c r="Z188" i="32"/>
  <c r="Y188" i="32"/>
  <c r="X188" i="32"/>
  <c r="W188" i="32"/>
  <c r="V188" i="32"/>
  <c r="U188" i="32"/>
  <c r="T188" i="32"/>
  <c r="S188" i="32"/>
  <c r="AW186" i="32"/>
  <c r="AV186" i="32"/>
  <c r="AU186" i="32"/>
  <c r="AT186" i="32"/>
  <c r="AS186" i="32"/>
  <c r="AR186" i="32"/>
  <c r="AQ186" i="32"/>
  <c r="AP186" i="32"/>
  <c r="AO186" i="32"/>
  <c r="AN186" i="32"/>
  <c r="AM186" i="32"/>
  <c r="AL186" i="32"/>
  <c r="AK186" i="32"/>
  <c r="AJ186" i="32"/>
  <c r="AI186" i="32"/>
  <c r="AH186" i="32"/>
  <c r="AG186" i="32"/>
  <c r="AF186" i="32"/>
  <c r="AE186" i="32"/>
  <c r="AD186" i="32"/>
  <c r="AC186" i="32"/>
  <c r="AB186" i="32"/>
  <c r="AA186" i="32"/>
  <c r="Z186" i="32"/>
  <c r="Y186" i="32"/>
  <c r="X186" i="32"/>
  <c r="W186" i="32"/>
  <c r="V186" i="32"/>
  <c r="U186" i="32"/>
  <c r="T186" i="32"/>
  <c r="S186" i="32"/>
  <c r="F186" i="32"/>
  <c r="AW185" i="32"/>
  <c r="AV185" i="32"/>
  <c r="AU185" i="32"/>
  <c r="AT185" i="32"/>
  <c r="AS185" i="32"/>
  <c r="AR185" i="32"/>
  <c r="AQ185" i="32"/>
  <c r="AP185" i="32"/>
  <c r="AO185" i="32"/>
  <c r="AN185" i="32"/>
  <c r="AM185" i="32"/>
  <c r="AL185" i="32"/>
  <c r="AK185" i="32"/>
  <c r="AJ185" i="32"/>
  <c r="AI185" i="32"/>
  <c r="AH185" i="32"/>
  <c r="AG185" i="32"/>
  <c r="AF185" i="32"/>
  <c r="AE185" i="32"/>
  <c r="AD185" i="32"/>
  <c r="AC185" i="32"/>
  <c r="AB185" i="32"/>
  <c r="AA185" i="32"/>
  <c r="Z185" i="32"/>
  <c r="Y185" i="32"/>
  <c r="X185" i="32"/>
  <c r="W185" i="32"/>
  <c r="V185" i="32"/>
  <c r="U185" i="32"/>
  <c r="T185" i="32"/>
  <c r="S185" i="32"/>
  <c r="AW183" i="32"/>
  <c r="AV183" i="32"/>
  <c r="AU183" i="32"/>
  <c r="AT183" i="32"/>
  <c r="AS183" i="32"/>
  <c r="AR183" i="32"/>
  <c r="AQ183" i="32"/>
  <c r="AP183" i="32"/>
  <c r="AO183" i="32"/>
  <c r="AN183" i="32"/>
  <c r="AM183" i="32"/>
  <c r="AL183" i="32"/>
  <c r="AK183" i="32"/>
  <c r="AJ183" i="32"/>
  <c r="AI183" i="32"/>
  <c r="AH183" i="32"/>
  <c r="AG183" i="32"/>
  <c r="AF183" i="32"/>
  <c r="AE183" i="32"/>
  <c r="AD183" i="32"/>
  <c r="AC183" i="32"/>
  <c r="AB183" i="32"/>
  <c r="AA183" i="32"/>
  <c r="Z183" i="32"/>
  <c r="Y183" i="32"/>
  <c r="X183" i="32"/>
  <c r="W183" i="32"/>
  <c r="V183" i="32"/>
  <c r="U183" i="32"/>
  <c r="T183" i="32"/>
  <c r="S183" i="32"/>
  <c r="F183" i="32"/>
  <c r="AW182" i="32"/>
  <c r="AV182" i="32"/>
  <c r="AU182" i="32"/>
  <c r="AT182" i="32"/>
  <c r="AS182" i="32"/>
  <c r="AR182" i="32"/>
  <c r="AQ182" i="32"/>
  <c r="AP182" i="32"/>
  <c r="AO182" i="32"/>
  <c r="AN182" i="32"/>
  <c r="AM182" i="32"/>
  <c r="AL182" i="32"/>
  <c r="AK182" i="32"/>
  <c r="AJ182" i="32"/>
  <c r="AI182" i="32"/>
  <c r="AH182" i="32"/>
  <c r="AG182" i="32"/>
  <c r="AF182" i="32"/>
  <c r="AE182" i="32"/>
  <c r="AD182" i="32"/>
  <c r="AC182" i="32"/>
  <c r="AB182" i="32"/>
  <c r="AA182" i="32"/>
  <c r="Z182" i="32"/>
  <c r="Y182" i="32"/>
  <c r="X182" i="32"/>
  <c r="W182" i="32"/>
  <c r="V182" i="32"/>
  <c r="U182" i="32"/>
  <c r="T182" i="32"/>
  <c r="S182" i="32"/>
  <c r="AW180" i="32"/>
  <c r="AV180" i="32"/>
  <c r="AU180" i="32"/>
  <c r="AT180" i="32"/>
  <c r="AS180" i="32"/>
  <c r="AR180" i="32"/>
  <c r="AQ180" i="32"/>
  <c r="AP180" i="32"/>
  <c r="AO180" i="32"/>
  <c r="AN180" i="32"/>
  <c r="AM180" i="32"/>
  <c r="AL180" i="32"/>
  <c r="AK180" i="32"/>
  <c r="AJ180" i="32"/>
  <c r="AI180" i="32"/>
  <c r="AH180" i="32"/>
  <c r="AG180" i="32"/>
  <c r="AF180" i="32"/>
  <c r="AE180" i="32"/>
  <c r="AD180" i="32"/>
  <c r="AC180" i="32"/>
  <c r="AB180" i="32"/>
  <c r="AA180" i="32"/>
  <c r="Z180" i="32"/>
  <c r="Y180" i="32"/>
  <c r="X180" i="32"/>
  <c r="W180" i="32"/>
  <c r="V180" i="32"/>
  <c r="U180" i="32"/>
  <c r="T180" i="32"/>
  <c r="S180" i="32"/>
  <c r="F180" i="32"/>
  <c r="AW179" i="32"/>
  <c r="AV179" i="32"/>
  <c r="AU179" i="32"/>
  <c r="AT179" i="32"/>
  <c r="AS179" i="32"/>
  <c r="AR179" i="32"/>
  <c r="AQ179" i="32"/>
  <c r="AP179" i="32"/>
  <c r="AO179" i="32"/>
  <c r="AN179" i="32"/>
  <c r="AM179" i="32"/>
  <c r="AL179" i="32"/>
  <c r="AK179" i="32"/>
  <c r="AJ179" i="32"/>
  <c r="AI179" i="32"/>
  <c r="AH179" i="32"/>
  <c r="AG179" i="32"/>
  <c r="AF179" i="32"/>
  <c r="AE179" i="32"/>
  <c r="AD179" i="32"/>
  <c r="AC179" i="32"/>
  <c r="AB179" i="32"/>
  <c r="AA179" i="32"/>
  <c r="Z179" i="32"/>
  <c r="Y179" i="32"/>
  <c r="X179" i="32"/>
  <c r="W179" i="32"/>
  <c r="V179" i="32"/>
  <c r="U179" i="32"/>
  <c r="T179" i="32"/>
  <c r="S179" i="32"/>
  <c r="AW177" i="32"/>
  <c r="AV177" i="32"/>
  <c r="AU177" i="32"/>
  <c r="AT177" i="32"/>
  <c r="AS177" i="32"/>
  <c r="AR177" i="32"/>
  <c r="AQ177" i="32"/>
  <c r="AP177" i="32"/>
  <c r="AO177" i="32"/>
  <c r="AN177" i="32"/>
  <c r="AM177" i="32"/>
  <c r="AL177" i="32"/>
  <c r="AK177" i="32"/>
  <c r="AJ177" i="32"/>
  <c r="AI177" i="32"/>
  <c r="AH177" i="32"/>
  <c r="AG177" i="32"/>
  <c r="AF177" i="32"/>
  <c r="AE177" i="32"/>
  <c r="AD177" i="32"/>
  <c r="AC177" i="32"/>
  <c r="AB177" i="32"/>
  <c r="AA177" i="32"/>
  <c r="Z177" i="32"/>
  <c r="Y177" i="32"/>
  <c r="X177" i="32"/>
  <c r="W177" i="32"/>
  <c r="V177" i="32"/>
  <c r="U177" i="32"/>
  <c r="T177" i="32"/>
  <c r="S177" i="32"/>
  <c r="F177" i="32"/>
  <c r="AW176" i="32"/>
  <c r="AV176" i="32"/>
  <c r="AU176" i="32"/>
  <c r="AT176" i="32"/>
  <c r="AS176" i="32"/>
  <c r="AR176" i="32"/>
  <c r="AQ176" i="32"/>
  <c r="AP176" i="32"/>
  <c r="AO176" i="32"/>
  <c r="AN176" i="32"/>
  <c r="AM176" i="32"/>
  <c r="AL176" i="32"/>
  <c r="AK176" i="32"/>
  <c r="AJ176" i="32"/>
  <c r="AI176" i="32"/>
  <c r="AH176" i="32"/>
  <c r="AG176" i="32"/>
  <c r="AF176" i="32"/>
  <c r="AE176" i="32"/>
  <c r="AD176" i="32"/>
  <c r="AC176" i="32"/>
  <c r="AB176" i="32"/>
  <c r="AA176" i="32"/>
  <c r="Z176" i="32"/>
  <c r="Y176" i="32"/>
  <c r="X176" i="32"/>
  <c r="W176" i="32"/>
  <c r="V176" i="32"/>
  <c r="U176" i="32"/>
  <c r="T176" i="32"/>
  <c r="S176" i="32"/>
  <c r="AW174" i="32"/>
  <c r="AV174" i="32"/>
  <c r="AU174" i="32"/>
  <c r="AT174" i="32"/>
  <c r="AS174" i="32"/>
  <c r="AR174" i="32"/>
  <c r="AQ174" i="32"/>
  <c r="AP174" i="32"/>
  <c r="AO174" i="32"/>
  <c r="AN174" i="32"/>
  <c r="AM174" i="32"/>
  <c r="AL174" i="32"/>
  <c r="AK174" i="32"/>
  <c r="AJ174" i="32"/>
  <c r="AI174" i="32"/>
  <c r="AH174" i="32"/>
  <c r="AG174" i="32"/>
  <c r="AF174" i="32"/>
  <c r="AE174" i="32"/>
  <c r="AD174" i="32"/>
  <c r="AC174" i="32"/>
  <c r="AB174" i="32"/>
  <c r="AA174" i="32"/>
  <c r="Z174" i="32"/>
  <c r="Y174" i="32"/>
  <c r="X174" i="32"/>
  <c r="W174" i="32"/>
  <c r="V174" i="32"/>
  <c r="U174" i="32"/>
  <c r="T174" i="32"/>
  <c r="S174" i="32"/>
  <c r="F174" i="32"/>
  <c r="AW173" i="32"/>
  <c r="AV173" i="32"/>
  <c r="AU173" i="32"/>
  <c r="AT173" i="32"/>
  <c r="AS173" i="32"/>
  <c r="AR173" i="32"/>
  <c r="AQ173" i="32"/>
  <c r="AP173" i="32"/>
  <c r="AO173" i="32"/>
  <c r="AN173" i="32"/>
  <c r="AM173" i="32"/>
  <c r="AL173" i="32"/>
  <c r="AK173" i="32"/>
  <c r="AJ173" i="32"/>
  <c r="AI173" i="32"/>
  <c r="AH173" i="32"/>
  <c r="AG173" i="32"/>
  <c r="AF173" i="32"/>
  <c r="AE173" i="32"/>
  <c r="AD173" i="32"/>
  <c r="AC173" i="32"/>
  <c r="AB173" i="32"/>
  <c r="AA173" i="32"/>
  <c r="Z173" i="32"/>
  <c r="Y173" i="32"/>
  <c r="X173" i="32"/>
  <c r="W173" i="32"/>
  <c r="V173" i="32"/>
  <c r="U173" i="32"/>
  <c r="T173" i="32"/>
  <c r="S173" i="32"/>
  <c r="AW171" i="32"/>
  <c r="AV171" i="32"/>
  <c r="AU171" i="32"/>
  <c r="AT171" i="32"/>
  <c r="AS171" i="32"/>
  <c r="AR171" i="32"/>
  <c r="AQ171" i="32"/>
  <c r="AP171" i="32"/>
  <c r="AO171" i="32"/>
  <c r="AN171" i="32"/>
  <c r="AM171" i="32"/>
  <c r="AL171" i="32"/>
  <c r="AK171" i="32"/>
  <c r="AJ171" i="32"/>
  <c r="AI171" i="32"/>
  <c r="AH171" i="32"/>
  <c r="AG171" i="32"/>
  <c r="AF171" i="32"/>
  <c r="AE171" i="32"/>
  <c r="AD171" i="32"/>
  <c r="AC171" i="32"/>
  <c r="AB171" i="32"/>
  <c r="AA171" i="32"/>
  <c r="Z171" i="32"/>
  <c r="Y171" i="32"/>
  <c r="X171" i="32"/>
  <c r="W171" i="32"/>
  <c r="V171" i="32"/>
  <c r="U171" i="32"/>
  <c r="T171" i="32"/>
  <c r="S171" i="32"/>
  <c r="F171" i="32"/>
  <c r="AW170" i="32"/>
  <c r="AV170" i="32"/>
  <c r="AU170" i="32"/>
  <c r="AT170" i="32"/>
  <c r="AS170" i="32"/>
  <c r="AR170" i="32"/>
  <c r="AQ170" i="32"/>
  <c r="AP170" i="32"/>
  <c r="AO170" i="32"/>
  <c r="AN170" i="32"/>
  <c r="AM170" i="32"/>
  <c r="AL170" i="32"/>
  <c r="AK170" i="32"/>
  <c r="AJ170" i="32"/>
  <c r="AI170" i="32"/>
  <c r="AH170" i="32"/>
  <c r="AG170" i="32"/>
  <c r="AF170" i="32"/>
  <c r="AE170" i="32"/>
  <c r="AD170" i="32"/>
  <c r="AC170" i="32"/>
  <c r="AB170" i="32"/>
  <c r="AA170" i="32"/>
  <c r="Z170" i="32"/>
  <c r="Y170" i="32"/>
  <c r="X170" i="32"/>
  <c r="W170" i="32"/>
  <c r="V170" i="32"/>
  <c r="U170" i="32"/>
  <c r="T170" i="32"/>
  <c r="S170" i="32"/>
  <c r="AW168" i="32"/>
  <c r="AV168" i="32"/>
  <c r="AU168" i="32"/>
  <c r="AT168" i="32"/>
  <c r="AS168" i="32"/>
  <c r="AR168" i="32"/>
  <c r="AQ168" i="32"/>
  <c r="AP168" i="32"/>
  <c r="AO168" i="32"/>
  <c r="AN168" i="32"/>
  <c r="AM168" i="32"/>
  <c r="AL168" i="32"/>
  <c r="AK168" i="32"/>
  <c r="AJ168" i="32"/>
  <c r="AI168" i="32"/>
  <c r="AH168" i="32"/>
  <c r="AG168" i="32"/>
  <c r="AF168" i="32"/>
  <c r="AE168" i="32"/>
  <c r="AD168" i="32"/>
  <c r="AC168" i="32"/>
  <c r="AB168" i="32"/>
  <c r="AA168" i="32"/>
  <c r="Z168" i="32"/>
  <c r="Y168" i="32"/>
  <c r="X168" i="32"/>
  <c r="W168" i="32"/>
  <c r="V168" i="32"/>
  <c r="U168" i="32"/>
  <c r="T168" i="32"/>
  <c r="S168" i="32"/>
  <c r="F168" i="32"/>
  <c r="AW167" i="32"/>
  <c r="AV167" i="32"/>
  <c r="AU167" i="32"/>
  <c r="AT167" i="32"/>
  <c r="AS167" i="32"/>
  <c r="AR167" i="32"/>
  <c r="AQ167" i="32"/>
  <c r="AP167" i="32"/>
  <c r="AO167" i="32"/>
  <c r="AN167" i="32"/>
  <c r="AM167" i="32"/>
  <c r="AL167" i="32"/>
  <c r="AK167" i="32"/>
  <c r="AJ167" i="32"/>
  <c r="AI167" i="32"/>
  <c r="AH167" i="32"/>
  <c r="AG167" i="32"/>
  <c r="AF167" i="32"/>
  <c r="AE167" i="32"/>
  <c r="AD167" i="32"/>
  <c r="AC167" i="32"/>
  <c r="AB167" i="32"/>
  <c r="AA167" i="32"/>
  <c r="Z167" i="32"/>
  <c r="Y167" i="32"/>
  <c r="X167" i="32"/>
  <c r="W167" i="32"/>
  <c r="V167" i="32"/>
  <c r="U167" i="32"/>
  <c r="T167" i="32"/>
  <c r="S167" i="32"/>
  <c r="AW165" i="32"/>
  <c r="AV165" i="32"/>
  <c r="AU165" i="32"/>
  <c r="AT165" i="32"/>
  <c r="AS165" i="32"/>
  <c r="AR165" i="32"/>
  <c r="AQ165" i="32"/>
  <c r="AP165" i="32"/>
  <c r="AO165" i="32"/>
  <c r="AN165" i="32"/>
  <c r="AM165" i="32"/>
  <c r="AL165" i="32"/>
  <c r="AK165" i="32"/>
  <c r="AJ165" i="32"/>
  <c r="AI165" i="32"/>
  <c r="AH165" i="32"/>
  <c r="AG165" i="32"/>
  <c r="AF165" i="32"/>
  <c r="AE165" i="32"/>
  <c r="AD165" i="32"/>
  <c r="AC165" i="32"/>
  <c r="AB165" i="32"/>
  <c r="AA165" i="32"/>
  <c r="Z165" i="32"/>
  <c r="Y165" i="32"/>
  <c r="X165" i="32"/>
  <c r="W165" i="32"/>
  <c r="V165" i="32"/>
  <c r="U165" i="32"/>
  <c r="T165" i="32"/>
  <c r="S165" i="32"/>
  <c r="F165" i="32"/>
  <c r="AW164" i="32"/>
  <c r="AV164" i="32"/>
  <c r="AU164" i="32"/>
  <c r="AT164" i="32"/>
  <c r="AS164" i="32"/>
  <c r="AR164" i="32"/>
  <c r="AQ164" i="32"/>
  <c r="AP164" i="32"/>
  <c r="AO164" i="32"/>
  <c r="AN164" i="32"/>
  <c r="AM164" i="32"/>
  <c r="AL164" i="32"/>
  <c r="AK164" i="32"/>
  <c r="AJ164" i="32"/>
  <c r="AI164" i="32"/>
  <c r="AH164" i="32"/>
  <c r="AG164" i="32"/>
  <c r="AF164" i="32"/>
  <c r="AE164" i="32"/>
  <c r="AD164" i="32"/>
  <c r="AC164" i="32"/>
  <c r="AB164" i="32"/>
  <c r="AA164" i="32"/>
  <c r="Z164" i="32"/>
  <c r="Y164" i="32"/>
  <c r="X164" i="32"/>
  <c r="W164" i="32"/>
  <c r="V164" i="32"/>
  <c r="U164" i="32"/>
  <c r="T164" i="32"/>
  <c r="S164" i="32"/>
  <c r="AW162" i="32"/>
  <c r="AV162" i="32"/>
  <c r="AU162" i="32"/>
  <c r="AT162" i="32"/>
  <c r="AS162" i="32"/>
  <c r="AR162" i="32"/>
  <c r="AQ162" i="32"/>
  <c r="AP162" i="32"/>
  <c r="AO162" i="32"/>
  <c r="AN162" i="32"/>
  <c r="AM162" i="32"/>
  <c r="AL162" i="32"/>
  <c r="AK162" i="32"/>
  <c r="AJ162" i="32"/>
  <c r="AI162" i="32"/>
  <c r="AH162" i="32"/>
  <c r="AG162" i="32"/>
  <c r="AF162" i="32"/>
  <c r="AE162" i="32"/>
  <c r="AD162" i="32"/>
  <c r="AC162" i="32"/>
  <c r="AB162" i="32"/>
  <c r="AA162" i="32"/>
  <c r="Z162" i="32"/>
  <c r="Y162" i="32"/>
  <c r="X162" i="32"/>
  <c r="W162" i="32"/>
  <c r="V162" i="32"/>
  <c r="U162" i="32"/>
  <c r="T162" i="32"/>
  <c r="S162" i="32"/>
  <c r="F162" i="32"/>
  <c r="AW161" i="32"/>
  <c r="AV161" i="32"/>
  <c r="AU161" i="32"/>
  <c r="AT161" i="32"/>
  <c r="AS161" i="32"/>
  <c r="AR161" i="32"/>
  <c r="AQ161" i="32"/>
  <c r="AP161" i="32"/>
  <c r="AO161" i="32"/>
  <c r="AN161" i="32"/>
  <c r="AM161" i="32"/>
  <c r="AL161" i="32"/>
  <c r="AK161" i="32"/>
  <c r="AJ161" i="32"/>
  <c r="AI161" i="32"/>
  <c r="AH161" i="32"/>
  <c r="AG161" i="32"/>
  <c r="AF161" i="32"/>
  <c r="AE161" i="32"/>
  <c r="AD161" i="32"/>
  <c r="AC161" i="32"/>
  <c r="AB161" i="32"/>
  <c r="AA161" i="32"/>
  <c r="Z161" i="32"/>
  <c r="Y161" i="32"/>
  <c r="X161" i="32"/>
  <c r="W161" i="32"/>
  <c r="V161" i="32"/>
  <c r="U161" i="32"/>
  <c r="T161" i="32"/>
  <c r="S161" i="32"/>
  <c r="AW159" i="32"/>
  <c r="AV159" i="32"/>
  <c r="AU159" i="32"/>
  <c r="AT159" i="32"/>
  <c r="AS159" i="32"/>
  <c r="AR159" i="32"/>
  <c r="AQ159" i="32"/>
  <c r="AP159" i="32"/>
  <c r="AO159" i="32"/>
  <c r="AN159" i="32"/>
  <c r="AM159" i="32"/>
  <c r="AL159" i="32"/>
  <c r="AK159" i="32"/>
  <c r="AJ159" i="32"/>
  <c r="AI159" i="32"/>
  <c r="AH159" i="32"/>
  <c r="AG159" i="32"/>
  <c r="AF159" i="32"/>
  <c r="AE159" i="32"/>
  <c r="AD159" i="32"/>
  <c r="AC159" i="32"/>
  <c r="AB159" i="32"/>
  <c r="AA159" i="32"/>
  <c r="Z159" i="32"/>
  <c r="Y159" i="32"/>
  <c r="X159" i="32"/>
  <c r="W159" i="32"/>
  <c r="V159" i="32"/>
  <c r="U159" i="32"/>
  <c r="T159" i="32"/>
  <c r="S159" i="32"/>
  <c r="F159" i="32"/>
  <c r="AW158" i="32"/>
  <c r="AV158" i="32"/>
  <c r="AU158" i="32"/>
  <c r="AT158" i="32"/>
  <c r="AS158" i="32"/>
  <c r="AR158" i="32"/>
  <c r="AQ158" i="32"/>
  <c r="AP158" i="32"/>
  <c r="AO158" i="32"/>
  <c r="AN158" i="32"/>
  <c r="AM158" i="32"/>
  <c r="AL158" i="32"/>
  <c r="AK158" i="32"/>
  <c r="AJ158" i="32"/>
  <c r="AI158" i="32"/>
  <c r="AH158" i="32"/>
  <c r="AG158" i="32"/>
  <c r="AF158" i="32"/>
  <c r="AE158" i="32"/>
  <c r="AD158" i="32"/>
  <c r="AC158" i="32"/>
  <c r="AB158" i="32"/>
  <c r="AA158" i="32"/>
  <c r="Z158" i="32"/>
  <c r="Y158" i="32"/>
  <c r="X158" i="32"/>
  <c r="W158" i="32"/>
  <c r="V158" i="32"/>
  <c r="U158" i="32"/>
  <c r="T158" i="32"/>
  <c r="S158" i="32"/>
  <c r="AW156" i="32"/>
  <c r="AV156" i="32"/>
  <c r="AU156" i="32"/>
  <c r="AT156" i="32"/>
  <c r="AS156" i="32"/>
  <c r="AR156" i="32"/>
  <c r="AQ156" i="32"/>
  <c r="AP156" i="32"/>
  <c r="AO156" i="32"/>
  <c r="AN156" i="32"/>
  <c r="AM156" i="32"/>
  <c r="AL156" i="32"/>
  <c r="AK156" i="32"/>
  <c r="AJ156" i="32"/>
  <c r="AI156" i="32"/>
  <c r="AH156" i="32"/>
  <c r="AG156" i="32"/>
  <c r="AF156" i="32"/>
  <c r="AE156" i="32"/>
  <c r="AD156" i="32"/>
  <c r="AC156" i="32"/>
  <c r="AB156" i="32"/>
  <c r="AA156" i="32"/>
  <c r="Z156" i="32"/>
  <c r="Y156" i="32"/>
  <c r="X156" i="32"/>
  <c r="W156" i="32"/>
  <c r="V156" i="32"/>
  <c r="U156" i="32"/>
  <c r="T156" i="32"/>
  <c r="S156" i="32"/>
  <c r="F156" i="32"/>
  <c r="AW155" i="32"/>
  <c r="AV155" i="32"/>
  <c r="AU155" i="32"/>
  <c r="AT155" i="32"/>
  <c r="AS155" i="32"/>
  <c r="AR155" i="32"/>
  <c r="AQ155" i="32"/>
  <c r="AP155" i="32"/>
  <c r="AO155" i="32"/>
  <c r="AN155" i="32"/>
  <c r="AM155" i="32"/>
  <c r="AL155" i="32"/>
  <c r="AK155" i="32"/>
  <c r="AJ155" i="32"/>
  <c r="AI155" i="32"/>
  <c r="AH155" i="32"/>
  <c r="AG155" i="32"/>
  <c r="AF155" i="32"/>
  <c r="AE155" i="32"/>
  <c r="AD155" i="32"/>
  <c r="AC155" i="32"/>
  <c r="AB155" i="32"/>
  <c r="AA155" i="32"/>
  <c r="Z155" i="32"/>
  <c r="Y155" i="32"/>
  <c r="X155" i="32"/>
  <c r="W155" i="32"/>
  <c r="V155" i="32"/>
  <c r="U155" i="32"/>
  <c r="T155" i="32"/>
  <c r="S155" i="32"/>
  <c r="AW153" i="32"/>
  <c r="AV153" i="32"/>
  <c r="AU153" i="32"/>
  <c r="AT153" i="32"/>
  <c r="AS153" i="32"/>
  <c r="AR153" i="32"/>
  <c r="AQ153" i="32"/>
  <c r="AP153" i="32"/>
  <c r="AO153" i="32"/>
  <c r="AN153" i="32"/>
  <c r="AM153" i="32"/>
  <c r="AL153" i="32"/>
  <c r="AK153" i="32"/>
  <c r="AJ153" i="32"/>
  <c r="AI153" i="32"/>
  <c r="AH153" i="32"/>
  <c r="AG153" i="32"/>
  <c r="AF153" i="32"/>
  <c r="AE153" i="32"/>
  <c r="AD153" i="32"/>
  <c r="AC153" i="32"/>
  <c r="AB153" i="32"/>
  <c r="AA153" i="32"/>
  <c r="Z153" i="32"/>
  <c r="Y153" i="32"/>
  <c r="X153" i="32"/>
  <c r="W153" i="32"/>
  <c r="V153" i="32"/>
  <c r="U153" i="32"/>
  <c r="T153" i="32"/>
  <c r="S153" i="32"/>
  <c r="F153" i="32"/>
  <c r="AW152" i="32"/>
  <c r="AV152" i="32"/>
  <c r="AU152" i="32"/>
  <c r="AT152" i="32"/>
  <c r="AS152" i="32"/>
  <c r="AR152" i="32"/>
  <c r="AQ152" i="32"/>
  <c r="AP152" i="32"/>
  <c r="AO152" i="32"/>
  <c r="AN152" i="32"/>
  <c r="AM152" i="32"/>
  <c r="AL152" i="32"/>
  <c r="AK152" i="32"/>
  <c r="AJ152" i="32"/>
  <c r="AI152" i="32"/>
  <c r="AH152" i="32"/>
  <c r="AG152" i="32"/>
  <c r="AF152" i="32"/>
  <c r="AE152" i="32"/>
  <c r="AD152" i="32"/>
  <c r="AC152" i="32"/>
  <c r="AB152" i="32"/>
  <c r="AA152" i="32"/>
  <c r="Z152" i="32"/>
  <c r="Y152" i="32"/>
  <c r="X152" i="32"/>
  <c r="W152" i="32"/>
  <c r="V152" i="32"/>
  <c r="U152" i="32"/>
  <c r="T152" i="32"/>
  <c r="S152" i="32"/>
  <c r="AW150" i="32"/>
  <c r="AV150" i="32"/>
  <c r="AU150" i="32"/>
  <c r="AT150" i="32"/>
  <c r="AS150" i="32"/>
  <c r="AR150" i="32"/>
  <c r="AQ150" i="32"/>
  <c r="AP150" i="32"/>
  <c r="AO150" i="32"/>
  <c r="AN150" i="32"/>
  <c r="AM150" i="32"/>
  <c r="AL150" i="32"/>
  <c r="AK150" i="32"/>
  <c r="AJ150" i="32"/>
  <c r="AI150" i="32"/>
  <c r="AH150" i="32"/>
  <c r="AG150" i="32"/>
  <c r="AF150" i="32"/>
  <c r="AE150" i="32"/>
  <c r="AD150" i="32"/>
  <c r="AC150" i="32"/>
  <c r="AB150" i="32"/>
  <c r="AA150" i="32"/>
  <c r="Z150" i="32"/>
  <c r="Y150" i="32"/>
  <c r="X150" i="32"/>
  <c r="W150" i="32"/>
  <c r="V150" i="32"/>
  <c r="U150" i="32"/>
  <c r="T150" i="32"/>
  <c r="S150" i="32"/>
  <c r="F150" i="32"/>
  <c r="AW149" i="32"/>
  <c r="AV149" i="32"/>
  <c r="AU149" i="32"/>
  <c r="AT149" i="32"/>
  <c r="AS149" i="32"/>
  <c r="AR149" i="32"/>
  <c r="AQ149" i="32"/>
  <c r="AP149" i="32"/>
  <c r="AO149" i="32"/>
  <c r="AN149" i="32"/>
  <c r="AM149" i="32"/>
  <c r="AL149" i="32"/>
  <c r="AK149" i="32"/>
  <c r="AJ149" i="32"/>
  <c r="AI149" i="32"/>
  <c r="AH149" i="32"/>
  <c r="AG149" i="32"/>
  <c r="AF149" i="32"/>
  <c r="AE149" i="32"/>
  <c r="AD149" i="32"/>
  <c r="AC149" i="32"/>
  <c r="AB149" i="32"/>
  <c r="AA149" i="32"/>
  <c r="Z149" i="32"/>
  <c r="Y149" i="32"/>
  <c r="X149" i="32"/>
  <c r="W149" i="32"/>
  <c r="V149" i="32"/>
  <c r="U149" i="32"/>
  <c r="T149" i="32"/>
  <c r="S149" i="32"/>
  <c r="AW147" i="32"/>
  <c r="AV147" i="32"/>
  <c r="AU147" i="32"/>
  <c r="AT147" i="32"/>
  <c r="AS147" i="32"/>
  <c r="AR147" i="32"/>
  <c r="AQ147" i="32"/>
  <c r="AP147" i="32"/>
  <c r="AO147" i="32"/>
  <c r="AN147" i="32"/>
  <c r="AM147" i="32"/>
  <c r="AL147" i="32"/>
  <c r="AK147" i="32"/>
  <c r="AJ147" i="32"/>
  <c r="AI147" i="32"/>
  <c r="AH147" i="32"/>
  <c r="AG147" i="32"/>
  <c r="AF147" i="32"/>
  <c r="AE147" i="32"/>
  <c r="AD147" i="32"/>
  <c r="AC147" i="32"/>
  <c r="AB147" i="32"/>
  <c r="AA147" i="32"/>
  <c r="Z147" i="32"/>
  <c r="Y147" i="32"/>
  <c r="X147" i="32"/>
  <c r="W147" i="32"/>
  <c r="V147" i="32"/>
  <c r="U147" i="32"/>
  <c r="T147" i="32"/>
  <c r="S147" i="32"/>
  <c r="F147" i="32"/>
  <c r="AW146" i="32"/>
  <c r="AV146" i="32"/>
  <c r="AU146" i="32"/>
  <c r="AT146" i="32"/>
  <c r="AS146" i="32"/>
  <c r="AR146" i="32"/>
  <c r="AQ146" i="32"/>
  <c r="AP146" i="32"/>
  <c r="AO146" i="32"/>
  <c r="AN146" i="32"/>
  <c r="AM146" i="32"/>
  <c r="AL146" i="32"/>
  <c r="AK146" i="32"/>
  <c r="AJ146" i="32"/>
  <c r="AI146" i="32"/>
  <c r="AH146" i="32"/>
  <c r="AG146" i="32"/>
  <c r="AF146" i="32"/>
  <c r="AE146" i="32"/>
  <c r="AD146" i="32"/>
  <c r="AC146" i="32"/>
  <c r="AB146" i="32"/>
  <c r="AA146" i="32"/>
  <c r="Z146" i="32"/>
  <c r="Y146" i="32"/>
  <c r="X146" i="32"/>
  <c r="W146" i="32"/>
  <c r="V146" i="32"/>
  <c r="U146" i="32"/>
  <c r="T146" i="32"/>
  <c r="S146" i="32"/>
  <c r="AW144" i="32"/>
  <c r="AV144" i="32"/>
  <c r="AU144" i="32"/>
  <c r="AT144" i="32"/>
  <c r="AS144" i="32"/>
  <c r="AR144" i="32"/>
  <c r="AQ144" i="32"/>
  <c r="AP144" i="32"/>
  <c r="AO144" i="32"/>
  <c r="AN144" i="32"/>
  <c r="AM144" i="32"/>
  <c r="AL144" i="32"/>
  <c r="AK144" i="32"/>
  <c r="AJ144" i="32"/>
  <c r="AI144" i="32"/>
  <c r="AH144" i="32"/>
  <c r="AG144" i="32"/>
  <c r="AF144" i="32"/>
  <c r="AE144" i="32"/>
  <c r="AD144" i="32"/>
  <c r="AC144" i="32"/>
  <c r="AB144" i="32"/>
  <c r="AA144" i="32"/>
  <c r="Z144" i="32"/>
  <c r="Y144" i="32"/>
  <c r="X144" i="32"/>
  <c r="W144" i="32"/>
  <c r="V144" i="32"/>
  <c r="U144" i="32"/>
  <c r="T144" i="32"/>
  <c r="S144" i="32"/>
  <c r="F144" i="32"/>
  <c r="AW143" i="32"/>
  <c r="AV143" i="32"/>
  <c r="AU143" i="32"/>
  <c r="AT143" i="32"/>
  <c r="AS143" i="32"/>
  <c r="AR143" i="32"/>
  <c r="AQ143" i="32"/>
  <c r="AP143" i="32"/>
  <c r="AO143" i="32"/>
  <c r="AN143" i="32"/>
  <c r="AM143" i="32"/>
  <c r="AL143" i="32"/>
  <c r="AK143" i="32"/>
  <c r="AJ143" i="32"/>
  <c r="AI143" i="32"/>
  <c r="AH143" i="32"/>
  <c r="AG143" i="32"/>
  <c r="AF143" i="32"/>
  <c r="AE143" i="32"/>
  <c r="AD143" i="32"/>
  <c r="AC143" i="32"/>
  <c r="AB143" i="32"/>
  <c r="AA143" i="32"/>
  <c r="Z143" i="32"/>
  <c r="Y143" i="32"/>
  <c r="X143" i="32"/>
  <c r="W143" i="32"/>
  <c r="V143" i="32"/>
  <c r="U143" i="32"/>
  <c r="T143" i="32"/>
  <c r="S143" i="32"/>
  <c r="AW141" i="32"/>
  <c r="AV141" i="32"/>
  <c r="AU141" i="32"/>
  <c r="AT141" i="32"/>
  <c r="AS141" i="32"/>
  <c r="AR141" i="32"/>
  <c r="AQ141" i="32"/>
  <c r="AP141" i="32"/>
  <c r="AO141" i="32"/>
  <c r="AN141" i="32"/>
  <c r="AM141" i="32"/>
  <c r="AL141" i="32"/>
  <c r="AK141" i="32"/>
  <c r="AJ141" i="32"/>
  <c r="AI141" i="32"/>
  <c r="AH141" i="32"/>
  <c r="AG141" i="32"/>
  <c r="AF141" i="32"/>
  <c r="AE141" i="32"/>
  <c r="AD141" i="32"/>
  <c r="AC141" i="32"/>
  <c r="AB141" i="32"/>
  <c r="AA141" i="32"/>
  <c r="Z141" i="32"/>
  <c r="Y141" i="32"/>
  <c r="X141" i="32"/>
  <c r="W141" i="32"/>
  <c r="V141" i="32"/>
  <c r="U141" i="32"/>
  <c r="T141" i="32"/>
  <c r="S141" i="32"/>
  <c r="F141" i="32"/>
  <c r="AW140" i="32"/>
  <c r="AV140" i="32"/>
  <c r="AU140" i="32"/>
  <c r="AT140" i="32"/>
  <c r="AS140" i="32"/>
  <c r="AR140" i="32"/>
  <c r="AQ140" i="32"/>
  <c r="AP140" i="32"/>
  <c r="AO140" i="32"/>
  <c r="AN140" i="32"/>
  <c r="AM140" i="32"/>
  <c r="AL140" i="32"/>
  <c r="AK140" i="32"/>
  <c r="AJ140" i="32"/>
  <c r="AI140" i="32"/>
  <c r="AH140" i="32"/>
  <c r="AG140" i="32"/>
  <c r="AF140" i="32"/>
  <c r="AE140" i="32"/>
  <c r="AD140" i="32"/>
  <c r="AC140" i="32"/>
  <c r="AB140" i="32"/>
  <c r="AA140" i="32"/>
  <c r="Z140" i="32"/>
  <c r="Y140" i="32"/>
  <c r="X140" i="32"/>
  <c r="W140" i="32"/>
  <c r="V140" i="32"/>
  <c r="U140" i="32"/>
  <c r="AX140" i="32" s="1"/>
  <c r="AZ140" i="32" s="1"/>
  <c r="T140" i="32"/>
  <c r="S140" i="32"/>
  <c r="AW138" i="32"/>
  <c r="AV138" i="32"/>
  <c r="AU138" i="32"/>
  <c r="AT138" i="32"/>
  <c r="AS138" i="32"/>
  <c r="AR138" i="32"/>
  <c r="AQ138" i="32"/>
  <c r="AP138" i="32"/>
  <c r="AO138" i="32"/>
  <c r="AN138" i="32"/>
  <c r="AM138" i="32"/>
  <c r="AL138" i="32"/>
  <c r="AK138" i="32"/>
  <c r="AJ138" i="32"/>
  <c r="AI138" i="32"/>
  <c r="AH138" i="32"/>
  <c r="AG138" i="32"/>
  <c r="AF138" i="32"/>
  <c r="AE138" i="32"/>
  <c r="AD138" i="32"/>
  <c r="AC138" i="32"/>
  <c r="AB138" i="32"/>
  <c r="AA138" i="32"/>
  <c r="Z138" i="32"/>
  <c r="Y138" i="32"/>
  <c r="X138" i="32"/>
  <c r="W138" i="32"/>
  <c r="V138" i="32"/>
  <c r="U138" i="32"/>
  <c r="T138" i="32"/>
  <c r="S138" i="32"/>
  <c r="F138" i="32"/>
  <c r="AW137" i="32"/>
  <c r="AV137" i="32"/>
  <c r="AU137" i="32"/>
  <c r="AT137" i="32"/>
  <c r="AS137" i="32"/>
  <c r="AR137" i="32"/>
  <c r="AQ137" i="32"/>
  <c r="AP137" i="32"/>
  <c r="AO137" i="32"/>
  <c r="AN137" i="32"/>
  <c r="AM137" i="32"/>
  <c r="AL137" i="32"/>
  <c r="AK137" i="32"/>
  <c r="AJ137" i="32"/>
  <c r="AI137" i="32"/>
  <c r="AH137" i="32"/>
  <c r="AG137" i="32"/>
  <c r="AF137" i="32"/>
  <c r="AE137" i="32"/>
  <c r="AD137" i="32"/>
  <c r="AC137" i="32"/>
  <c r="AB137" i="32"/>
  <c r="AA137" i="32"/>
  <c r="Z137" i="32"/>
  <c r="Y137" i="32"/>
  <c r="X137" i="32"/>
  <c r="W137" i="32"/>
  <c r="V137" i="32"/>
  <c r="U137" i="32"/>
  <c r="T137" i="32"/>
  <c r="S137" i="32"/>
  <c r="AW135" i="32"/>
  <c r="AV135" i="32"/>
  <c r="AU135" i="32"/>
  <c r="AT135" i="32"/>
  <c r="AS135" i="32"/>
  <c r="AR135" i="32"/>
  <c r="AQ135" i="32"/>
  <c r="AP135" i="32"/>
  <c r="AO135" i="32"/>
  <c r="AN135" i="32"/>
  <c r="AM135" i="32"/>
  <c r="AL135" i="32"/>
  <c r="AK135" i="32"/>
  <c r="AJ135" i="32"/>
  <c r="AI135" i="32"/>
  <c r="AH135" i="32"/>
  <c r="AG135" i="32"/>
  <c r="AF135" i="32"/>
  <c r="AE135" i="32"/>
  <c r="AD135" i="32"/>
  <c r="AC135" i="32"/>
  <c r="AB135" i="32"/>
  <c r="AA135" i="32"/>
  <c r="Z135" i="32"/>
  <c r="Y135" i="32"/>
  <c r="X135" i="32"/>
  <c r="W135" i="32"/>
  <c r="V135" i="32"/>
  <c r="U135" i="32"/>
  <c r="T135" i="32"/>
  <c r="S135" i="32"/>
  <c r="F135" i="32"/>
  <c r="AW134" i="32"/>
  <c r="AV134" i="32"/>
  <c r="AU134" i="32"/>
  <c r="AT134" i="32"/>
  <c r="AS134" i="32"/>
  <c r="AR134" i="32"/>
  <c r="AQ134" i="32"/>
  <c r="AP134" i="32"/>
  <c r="AO134" i="32"/>
  <c r="AN134" i="32"/>
  <c r="AM134" i="32"/>
  <c r="AL134" i="32"/>
  <c r="AK134" i="32"/>
  <c r="AJ134" i="32"/>
  <c r="AI134" i="32"/>
  <c r="AH134" i="32"/>
  <c r="AG134" i="32"/>
  <c r="AF134" i="32"/>
  <c r="AE134" i="32"/>
  <c r="AD134" i="32"/>
  <c r="AC134" i="32"/>
  <c r="AB134" i="32"/>
  <c r="AA134" i="32"/>
  <c r="Z134" i="32"/>
  <c r="Y134" i="32"/>
  <c r="X134" i="32"/>
  <c r="W134" i="32"/>
  <c r="V134" i="32"/>
  <c r="U134" i="32"/>
  <c r="AX134" i="32" s="1"/>
  <c r="AZ134" i="32" s="1"/>
  <c r="T134" i="32"/>
  <c r="S134" i="32"/>
  <c r="AW132" i="32"/>
  <c r="AV132" i="32"/>
  <c r="AU132" i="32"/>
  <c r="AT132" i="32"/>
  <c r="AS132" i="32"/>
  <c r="AR132" i="32"/>
  <c r="AQ132" i="32"/>
  <c r="AP132" i="32"/>
  <c r="AO132" i="32"/>
  <c r="AN132" i="32"/>
  <c r="AM132" i="32"/>
  <c r="AL132" i="32"/>
  <c r="AK132" i="32"/>
  <c r="AJ132" i="32"/>
  <c r="AI132" i="32"/>
  <c r="AH132" i="32"/>
  <c r="AG132" i="32"/>
  <c r="AF132" i="32"/>
  <c r="AE132" i="32"/>
  <c r="AD132" i="32"/>
  <c r="AC132" i="32"/>
  <c r="AB132" i="32"/>
  <c r="AA132" i="32"/>
  <c r="Z132" i="32"/>
  <c r="Y132" i="32"/>
  <c r="X132" i="32"/>
  <c r="W132" i="32"/>
  <c r="V132" i="32"/>
  <c r="U132" i="32"/>
  <c r="T132" i="32"/>
  <c r="S132" i="32"/>
  <c r="F132" i="32"/>
  <c r="AW131" i="32"/>
  <c r="AV131" i="32"/>
  <c r="AU131" i="32"/>
  <c r="AT131" i="32"/>
  <c r="AS131" i="32"/>
  <c r="AR131" i="32"/>
  <c r="AQ131" i="32"/>
  <c r="AP131" i="32"/>
  <c r="AO131" i="32"/>
  <c r="AN131" i="32"/>
  <c r="AM131" i="32"/>
  <c r="AL131" i="32"/>
  <c r="AK131" i="32"/>
  <c r="AJ131" i="32"/>
  <c r="AI131" i="32"/>
  <c r="AH131" i="32"/>
  <c r="AG131" i="32"/>
  <c r="AF131" i="32"/>
  <c r="AE131" i="32"/>
  <c r="AD131" i="32"/>
  <c r="AC131" i="32"/>
  <c r="AB131" i="32"/>
  <c r="AA131" i="32"/>
  <c r="Z131" i="32"/>
  <c r="Y131" i="32"/>
  <c r="X131" i="32"/>
  <c r="W131" i="32"/>
  <c r="V131" i="32"/>
  <c r="U131" i="32"/>
  <c r="T131" i="32"/>
  <c r="S131" i="32"/>
  <c r="AW129" i="32"/>
  <c r="AV129" i="32"/>
  <c r="AU129" i="32"/>
  <c r="AT129" i="32"/>
  <c r="AS129" i="32"/>
  <c r="AR129" i="32"/>
  <c r="AQ129" i="32"/>
  <c r="AP129" i="32"/>
  <c r="AO129" i="32"/>
  <c r="AN129" i="32"/>
  <c r="AM129" i="32"/>
  <c r="AL129" i="32"/>
  <c r="AK129" i="32"/>
  <c r="AJ129" i="32"/>
  <c r="AI129" i="32"/>
  <c r="AH129" i="32"/>
  <c r="AG129" i="32"/>
  <c r="AF129" i="32"/>
  <c r="AE129" i="32"/>
  <c r="AD129" i="32"/>
  <c r="AC129" i="32"/>
  <c r="AB129" i="32"/>
  <c r="AA129" i="32"/>
  <c r="Z129" i="32"/>
  <c r="Y129" i="32"/>
  <c r="X129" i="32"/>
  <c r="W129" i="32"/>
  <c r="V129" i="32"/>
  <c r="U129" i="32"/>
  <c r="T129" i="32"/>
  <c r="S129" i="32"/>
  <c r="F129" i="32"/>
  <c r="AW128" i="32"/>
  <c r="AV128" i="32"/>
  <c r="AU128" i="32"/>
  <c r="AT128" i="32"/>
  <c r="AS128" i="32"/>
  <c r="AR128" i="32"/>
  <c r="AQ128" i="32"/>
  <c r="AP128" i="32"/>
  <c r="AO128" i="32"/>
  <c r="AN128" i="32"/>
  <c r="AM128" i="32"/>
  <c r="AL128" i="32"/>
  <c r="AK128" i="32"/>
  <c r="AJ128" i="32"/>
  <c r="AI128" i="32"/>
  <c r="AH128" i="32"/>
  <c r="AG128" i="32"/>
  <c r="AF128" i="32"/>
  <c r="AE128" i="32"/>
  <c r="AD128" i="32"/>
  <c r="AC128" i="32"/>
  <c r="AB128" i="32"/>
  <c r="AA128" i="32"/>
  <c r="Z128" i="32"/>
  <c r="Y128" i="32"/>
  <c r="X128" i="32"/>
  <c r="W128" i="32"/>
  <c r="V128" i="32"/>
  <c r="U128" i="32"/>
  <c r="AX128" i="32" s="1"/>
  <c r="AZ128" i="32" s="1"/>
  <c r="T128" i="32"/>
  <c r="S128" i="32"/>
  <c r="AW126" i="32"/>
  <c r="AV126" i="32"/>
  <c r="AU126" i="32"/>
  <c r="AT126" i="32"/>
  <c r="AS126" i="32"/>
  <c r="AR126" i="32"/>
  <c r="AQ126" i="32"/>
  <c r="AP126" i="32"/>
  <c r="AO126" i="32"/>
  <c r="AN126" i="32"/>
  <c r="AM126" i="32"/>
  <c r="AL126" i="32"/>
  <c r="AK126" i="32"/>
  <c r="AJ126" i="32"/>
  <c r="AI126" i="32"/>
  <c r="AH126" i="32"/>
  <c r="AG126" i="32"/>
  <c r="AF126" i="32"/>
  <c r="AE126" i="32"/>
  <c r="AD126" i="32"/>
  <c r="AC126" i="32"/>
  <c r="AB126" i="32"/>
  <c r="AA126" i="32"/>
  <c r="Z126" i="32"/>
  <c r="Y126" i="32"/>
  <c r="X126" i="32"/>
  <c r="W126" i="32"/>
  <c r="V126" i="32"/>
  <c r="U126" i="32"/>
  <c r="T126" i="32"/>
  <c r="S126" i="32"/>
  <c r="F126" i="32"/>
  <c r="AW125" i="32"/>
  <c r="AV125" i="32"/>
  <c r="AU125" i="32"/>
  <c r="AT125" i="32"/>
  <c r="AS125" i="32"/>
  <c r="AR125" i="32"/>
  <c r="AQ125" i="32"/>
  <c r="AP125" i="32"/>
  <c r="AO125" i="32"/>
  <c r="AN125" i="32"/>
  <c r="AM125" i="32"/>
  <c r="AL125" i="32"/>
  <c r="AK125" i="32"/>
  <c r="AJ125" i="32"/>
  <c r="AI125" i="32"/>
  <c r="AH125" i="32"/>
  <c r="AG125" i="32"/>
  <c r="AF125" i="32"/>
  <c r="AE125" i="32"/>
  <c r="AD125" i="32"/>
  <c r="AC125" i="32"/>
  <c r="AB125" i="32"/>
  <c r="AA125" i="32"/>
  <c r="Z125" i="32"/>
  <c r="Y125" i="32"/>
  <c r="X125" i="32"/>
  <c r="W125" i="32"/>
  <c r="V125" i="32"/>
  <c r="U125" i="32"/>
  <c r="T125" i="32"/>
  <c r="S125" i="32"/>
  <c r="AW123" i="32"/>
  <c r="AV123" i="32"/>
  <c r="AU123" i="32"/>
  <c r="AT123" i="32"/>
  <c r="AS123" i="32"/>
  <c r="AR123" i="32"/>
  <c r="AQ123" i="32"/>
  <c r="AP123" i="32"/>
  <c r="AO123" i="32"/>
  <c r="AN123" i="32"/>
  <c r="AM123" i="32"/>
  <c r="AL123" i="32"/>
  <c r="AK123" i="32"/>
  <c r="AJ123" i="32"/>
  <c r="AI123" i="32"/>
  <c r="AH123" i="32"/>
  <c r="AG123" i="32"/>
  <c r="AF123" i="32"/>
  <c r="AE123" i="32"/>
  <c r="AD123" i="32"/>
  <c r="AC123" i="32"/>
  <c r="AB123" i="32"/>
  <c r="AA123" i="32"/>
  <c r="Z123" i="32"/>
  <c r="Y123" i="32"/>
  <c r="X123" i="32"/>
  <c r="W123" i="32"/>
  <c r="V123" i="32"/>
  <c r="U123" i="32"/>
  <c r="T123" i="32"/>
  <c r="S123" i="32"/>
  <c r="F123" i="32"/>
  <c r="AW122" i="32"/>
  <c r="AV122" i="32"/>
  <c r="AU122" i="32"/>
  <c r="AT122" i="32"/>
  <c r="AS122" i="32"/>
  <c r="AR122" i="32"/>
  <c r="AQ122" i="32"/>
  <c r="AP122" i="32"/>
  <c r="AO122" i="32"/>
  <c r="AN122" i="32"/>
  <c r="AM122" i="32"/>
  <c r="AL122" i="32"/>
  <c r="AK122" i="32"/>
  <c r="AJ122" i="32"/>
  <c r="AI122" i="32"/>
  <c r="AH122" i="32"/>
  <c r="AG122" i="32"/>
  <c r="AF122" i="32"/>
  <c r="AE122" i="32"/>
  <c r="AD122" i="32"/>
  <c r="AC122" i="32"/>
  <c r="AB122" i="32"/>
  <c r="AA122" i="32"/>
  <c r="Z122" i="32"/>
  <c r="Y122" i="32"/>
  <c r="X122" i="32"/>
  <c r="W122" i="32"/>
  <c r="V122" i="32"/>
  <c r="U122" i="32"/>
  <c r="AX122" i="32" s="1"/>
  <c r="AZ122" i="32" s="1"/>
  <c r="T122" i="32"/>
  <c r="S122" i="32"/>
  <c r="AW120" i="32"/>
  <c r="AV120" i="32"/>
  <c r="AU120" i="32"/>
  <c r="AT120" i="32"/>
  <c r="AS120" i="32"/>
  <c r="AR120" i="32"/>
  <c r="AQ120" i="32"/>
  <c r="AP120" i="32"/>
  <c r="AO120" i="32"/>
  <c r="AN120" i="32"/>
  <c r="AM120" i="32"/>
  <c r="AL120" i="32"/>
  <c r="AK120" i="32"/>
  <c r="AJ120" i="32"/>
  <c r="AI120" i="32"/>
  <c r="AH120" i="32"/>
  <c r="AG120" i="32"/>
  <c r="AF120" i="32"/>
  <c r="AE120" i="32"/>
  <c r="AD120" i="32"/>
  <c r="AC120" i="32"/>
  <c r="AB120" i="32"/>
  <c r="AA120" i="32"/>
  <c r="Z120" i="32"/>
  <c r="Y120" i="32"/>
  <c r="X120" i="32"/>
  <c r="W120" i="32"/>
  <c r="V120" i="32"/>
  <c r="U120" i="32"/>
  <c r="T120" i="32"/>
  <c r="S120" i="32"/>
  <c r="F120" i="32"/>
  <c r="AW119" i="32"/>
  <c r="AV119" i="32"/>
  <c r="AU119" i="32"/>
  <c r="AT119" i="32"/>
  <c r="AS119" i="32"/>
  <c r="AR119" i="32"/>
  <c r="AQ119" i="32"/>
  <c r="AP119" i="32"/>
  <c r="AO119" i="32"/>
  <c r="AN119" i="32"/>
  <c r="AM119" i="32"/>
  <c r="AL119" i="32"/>
  <c r="AK119" i="32"/>
  <c r="AJ119" i="32"/>
  <c r="AI119" i="32"/>
  <c r="AH119" i="32"/>
  <c r="AG119" i="32"/>
  <c r="AF119" i="32"/>
  <c r="AE119" i="32"/>
  <c r="AD119" i="32"/>
  <c r="AC119" i="32"/>
  <c r="AB119" i="32"/>
  <c r="AA119" i="32"/>
  <c r="Z119" i="32"/>
  <c r="Y119" i="32"/>
  <c r="X119" i="32"/>
  <c r="W119" i="32"/>
  <c r="V119" i="32"/>
  <c r="U119" i="32"/>
  <c r="T119" i="32"/>
  <c r="S119" i="32"/>
  <c r="AW117" i="32"/>
  <c r="AV117" i="32"/>
  <c r="AU117" i="32"/>
  <c r="AT117" i="32"/>
  <c r="AS117" i="32"/>
  <c r="AR117" i="32"/>
  <c r="AQ117" i="32"/>
  <c r="AP117" i="32"/>
  <c r="AO117" i="32"/>
  <c r="AN117" i="32"/>
  <c r="AM117" i="32"/>
  <c r="AL117" i="32"/>
  <c r="AK117" i="32"/>
  <c r="AJ117" i="32"/>
  <c r="AI117" i="32"/>
  <c r="AH117" i="32"/>
  <c r="AG117" i="32"/>
  <c r="AF117" i="32"/>
  <c r="AE117" i="32"/>
  <c r="AD117" i="32"/>
  <c r="AC117" i="32"/>
  <c r="AB117" i="32"/>
  <c r="AA117" i="32"/>
  <c r="Z117" i="32"/>
  <c r="Y117" i="32"/>
  <c r="X117" i="32"/>
  <c r="W117" i="32"/>
  <c r="V117" i="32"/>
  <c r="U117" i="32"/>
  <c r="T117" i="32"/>
  <c r="S117" i="32"/>
  <c r="F117" i="32"/>
  <c r="AW116" i="32"/>
  <c r="AV116" i="32"/>
  <c r="AU116" i="32"/>
  <c r="AT116" i="32"/>
  <c r="AS116" i="32"/>
  <c r="AR116" i="32"/>
  <c r="AQ116" i="32"/>
  <c r="AP116" i="32"/>
  <c r="AO116" i="32"/>
  <c r="AN116" i="32"/>
  <c r="AM116" i="32"/>
  <c r="AL116" i="32"/>
  <c r="AK116" i="32"/>
  <c r="AJ116" i="32"/>
  <c r="AI116" i="32"/>
  <c r="AH116" i="32"/>
  <c r="AG116" i="32"/>
  <c r="AF116" i="32"/>
  <c r="AE116" i="32"/>
  <c r="AD116" i="32"/>
  <c r="AC116" i="32"/>
  <c r="AB116" i="32"/>
  <c r="AA116" i="32"/>
  <c r="Z116" i="32"/>
  <c r="Y116" i="32"/>
  <c r="X116" i="32"/>
  <c r="W116" i="32"/>
  <c r="V116" i="32"/>
  <c r="U116" i="32"/>
  <c r="T116" i="32"/>
  <c r="S116" i="32"/>
  <c r="AW114" i="32"/>
  <c r="AV114" i="32"/>
  <c r="AU114" i="32"/>
  <c r="AT114" i="32"/>
  <c r="AS114" i="32"/>
  <c r="AR114" i="32"/>
  <c r="AQ114" i="32"/>
  <c r="AP114" i="32"/>
  <c r="AO114" i="32"/>
  <c r="AN114" i="32"/>
  <c r="AM114" i="32"/>
  <c r="AL114" i="32"/>
  <c r="AK114" i="32"/>
  <c r="AJ114" i="32"/>
  <c r="AI114" i="32"/>
  <c r="AH114" i="32"/>
  <c r="AG114" i="32"/>
  <c r="AF114" i="32"/>
  <c r="AE114" i="32"/>
  <c r="AD114" i="32"/>
  <c r="AC114" i="32"/>
  <c r="AB114" i="32"/>
  <c r="AA114" i="32"/>
  <c r="Z114" i="32"/>
  <c r="Y114" i="32"/>
  <c r="X114" i="32"/>
  <c r="W114" i="32"/>
  <c r="V114" i="32"/>
  <c r="U114" i="32"/>
  <c r="T114" i="32"/>
  <c r="S114" i="32"/>
  <c r="F114" i="32"/>
  <c r="AW113" i="32"/>
  <c r="AV113" i="32"/>
  <c r="AU113" i="32"/>
  <c r="AT113" i="32"/>
  <c r="AS113" i="32"/>
  <c r="AR113" i="32"/>
  <c r="AQ113" i="32"/>
  <c r="AP113" i="32"/>
  <c r="AO113" i="32"/>
  <c r="AN113" i="32"/>
  <c r="AM113" i="32"/>
  <c r="AL113" i="32"/>
  <c r="AK113" i="32"/>
  <c r="AJ113" i="32"/>
  <c r="AI113" i="32"/>
  <c r="AH113" i="32"/>
  <c r="AG113" i="32"/>
  <c r="AF113" i="32"/>
  <c r="AE113" i="32"/>
  <c r="AD113" i="32"/>
  <c r="AC113" i="32"/>
  <c r="AB113" i="32"/>
  <c r="AA113" i="32"/>
  <c r="Z113" i="32"/>
  <c r="Y113" i="32"/>
  <c r="X113" i="32"/>
  <c r="W113" i="32"/>
  <c r="V113" i="32"/>
  <c r="U113" i="32"/>
  <c r="T113" i="32"/>
  <c r="S113" i="32"/>
  <c r="AW111" i="32"/>
  <c r="AV111" i="32"/>
  <c r="AU111" i="32"/>
  <c r="AT111" i="32"/>
  <c r="AS111" i="32"/>
  <c r="AR111" i="32"/>
  <c r="AQ111" i="32"/>
  <c r="AP111" i="32"/>
  <c r="AO111" i="32"/>
  <c r="AN111" i="32"/>
  <c r="AM111" i="32"/>
  <c r="AL111" i="32"/>
  <c r="AK111" i="32"/>
  <c r="AJ111" i="32"/>
  <c r="AI111" i="32"/>
  <c r="AH111" i="32"/>
  <c r="AG111" i="32"/>
  <c r="AF111" i="32"/>
  <c r="AE111" i="32"/>
  <c r="AD111" i="32"/>
  <c r="AC111" i="32"/>
  <c r="AB111" i="32"/>
  <c r="AA111" i="32"/>
  <c r="Z111" i="32"/>
  <c r="Y111" i="32"/>
  <c r="X111" i="32"/>
  <c r="W111" i="32"/>
  <c r="V111" i="32"/>
  <c r="U111" i="32"/>
  <c r="T111" i="32"/>
  <c r="S111" i="32"/>
  <c r="F111" i="32"/>
  <c r="AW110" i="32"/>
  <c r="AV110" i="32"/>
  <c r="AU110" i="32"/>
  <c r="AT110" i="32"/>
  <c r="AS110" i="32"/>
  <c r="AR110" i="32"/>
  <c r="AQ110" i="32"/>
  <c r="AP110" i="32"/>
  <c r="AO110" i="32"/>
  <c r="AN110" i="32"/>
  <c r="AM110" i="32"/>
  <c r="AL110" i="32"/>
  <c r="AK110" i="32"/>
  <c r="AJ110" i="32"/>
  <c r="AI110" i="32"/>
  <c r="AH110" i="32"/>
  <c r="AG110" i="32"/>
  <c r="AF110" i="32"/>
  <c r="AE110" i="32"/>
  <c r="AD110" i="32"/>
  <c r="AC110" i="32"/>
  <c r="AB110" i="32"/>
  <c r="AA110" i="32"/>
  <c r="Z110" i="32"/>
  <c r="Y110" i="32"/>
  <c r="X110" i="32"/>
  <c r="W110" i="32"/>
  <c r="V110" i="32"/>
  <c r="U110" i="32"/>
  <c r="AX110" i="32" s="1"/>
  <c r="AZ110" i="32" s="1"/>
  <c r="T110" i="32"/>
  <c r="S110" i="32"/>
  <c r="AW108" i="32"/>
  <c r="AV108" i="32"/>
  <c r="AU108" i="32"/>
  <c r="AT108" i="32"/>
  <c r="AS108" i="32"/>
  <c r="AR108" i="32"/>
  <c r="AQ108" i="32"/>
  <c r="AP108" i="32"/>
  <c r="AO108" i="32"/>
  <c r="AN108" i="32"/>
  <c r="AM108" i="32"/>
  <c r="AL108" i="32"/>
  <c r="AK108" i="32"/>
  <c r="AJ108" i="32"/>
  <c r="AI108" i="32"/>
  <c r="AH108" i="32"/>
  <c r="AG108" i="32"/>
  <c r="AF108" i="32"/>
  <c r="AE108" i="32"/>
  <c r="AD108" i="32"/>
  <c r="AC108" i="32"/>
  <c r="AB108" i="32"/>
  <c r="AA108" i="32"/>
  <c r="Z108" i="32"/>
  <c r="Y108" i="32"/>
  <c r="X108" i="32"/>
  <c r="W108" i="32"/>
  <c r="V108" i="32"/>
  <c r="U108" i="32"/>
  <c r="T108" i="32"/>
  <c r="S108" i="32"/>
  <c r="F108" i="32"/>
  <c r="AW107" i="32"/>
  <c r="AV107" i="32"/>
  <c r="AU107" i="32"/>
  <c r="AT107" i="32"/>
  <c r="AS107" i="32"/>
  <c r="AR107" i="32"/>
  <c r="AQ107" i="32"/>
  <c r="AP107" i="32"/>
  <c r="AO107" i="32"/>
  <c r="AN107" i="32"/>
  <c r="AM107" i="32"/>
  <c r="AL107" i="32"/>
  <c r="AK107" i="32"/>
  <c r="AJ107" i="32"/>
  <c r="AI107" i="32"/>
  <c r="AH107" i="32"/>
  <c r="AG107" i="32"/>
  <c r="AF107" i="32"/>
  <c r="AE107" i="32"/>
  <c r="AD107" i="32"/>
  <c r="AC107" i="32"/>
  <c r="AB107" i="32"/>
  <c r="AA107" i="32"/>
  <c r="Z107" i="32"/>
  <c r="Y107" i="32"/>
  <c r="X107" i="32"/>
  <c r="W107" i="32"/>
  <c r="V107" i="32"/>
  <c r="U107" i="32"/>
  <c r="T107" i="32"/>
  <c r="S107" i="32"/>
  <c r="AW105" i="32"/>
  <c r="AV105" i="32"/>
  <c r="AU105" i="32"/>
  <c r="AT105" i="32"/>
  <c r="AS105" i="32"/>
  <c r="AR105" i="32"/>
  <c r="AQ105" i="32"/>
  <c r="AP105" i="32"/>
  <c r="AO105" i="32"/>
  <c r="AN105" i="32"/>
  <c r="AM105" i="32"/>
  <c r="AL105" i="32"/>
  <c r="AK105" i="32"/>
  <c r="AJ105" i="32"/>
  <c r="AI105" i="32"/>
  <c r="AH105" i="32"/>
  <c r="AG105" i="32"/>
  <c r="AF105" i="32"/>
  <c r="AE105" i="32"/>
  <c r="AD105" i="32"/>
  <c r="AC105" i="32"/>
  <c r="AB105" i="32"/>
  <c r="AA105" i="32"/>
  <c r="Z105" i="32"/>
  <c r="Y105" i="32"/>
  <c r="X105" i="32"/>
  <c r="W105" i="32"/>
  <c r="V105" i="32"/>
  <c r="U105" i="32"/>
  <c r="T105" i="32"/>
  <c r="S105" i="32"/>
  <c r="F105" i="32"/>
  <c r="AW104" i="32"/>
  <c r="AV104" i="32"/>
  <c r="AU104" i="32"/>
  <c r="AT104" i="32"/>
  <c r="AS104" i="32"/>
  <c r="AR104" i="32"/>
  <c r="AQ104" i="32"/>
  <c r="AP104" i="32"/>
  <c r="AO104" i="32"/>
  <c r="AN104" i="32"/>
  <c r="AM104" i="32"/>
  <c r="AL104" i="32"/>
  <c r="AK104" i="32"/>
  <c r="AJ104" i="32"/>
  <c r="AI104" i="32"/>
  <c r="AH104" i="32"/>
  <c r="AG104" i="32"/>
  <c r="AF104" i="32"/>
  <c r="AE104" i="32"/>
  <c r="AD104" i="32"/>
  <c r="AC104" i="32"/>
  <c r="AB104" i="32"/>
  <c r="AA104" i="32"/>
  <c r="Z104" i="32"/>
  <c r="Y104" i="32"/>
  <c r="X104" i="32"/>
  <c r="W104" i="32"/>
  <c r="V104" i="32"/>
  <c r="U104" i="32"/>
  <c r="AX104" i="32" s="1"/>
  <c r="AZ104" i="32" s="1"/>
  <c r="T104" i="32"/>
  <c r="S104" i="32"/>
  <c r="AW102" i="32"/>
  <c r="AV102" i="32"/>
  <c r="AU102" i="32"/>
  <c r="AT102" i="32"/>
  <c r="AS102" i="32"/>
  <c r="AR102" i="32"/>
  <c r="AQ102" i="32"/>
  <c r="AP102" i="32"/>
  <c r="AO102" i="32"/>
  <c r="AN102" i="32"/>
  <c r="AM102" i="32"/>
  <c r="AL102" i="32"/>
  <c r="AK102" i="32"/>
  <c r="AJ102" i="32"/>
  <c r="AI102" i="32"/>
  <c r="AH102" i="32"/>
  <c r="AG102" i="32"/>
  <c r="AF102" i="32"/>
  <c r="AE102" i="32"/>
  <c r="AD102" i="32"/>
  <c r="AC102" i="32"/>
  <c r="AB102" i="32"/>
  <c r="AA102" i="32"/>
  <c r="Z102" i="32"/>
  <c r="Y102" i="32"/>
  <c r="X102" i="32"/>
  <c r="W102" i="32"/>
  <c r="V102" i="32"/>
  <c r="U102" i="32"/>
  <c r="T102" i="32"/>
  <c r="S102" i="32"/>
  <c r="F102" i="32"/>
  <c r="AW101" i="32"/>
  <c r="AV101" i="32"/>
  <c r="AU101" i="32"/>
  <c r="AT101" i="32"/>
  <c r="AS101" i="32"/>
  <c r="AR101" i="32"/>
  <c r="AQ101" i="32"/>
  <c r="AP101" i="32"/>
  <c r="AO101" i="32"/>
  <c r="AN101" i="32"/>
  <c r="AM101" i="32"/>
  <c r="AL101" i="32"/>
  <c r="AK101" i="32"/>
  <c r="AJ101" i="32"/>
  <c r="AI101" i="32"/>
  <c r="AH101" i="32"/>
  <c r="AG101" i="32"/>
  <c r="AF101" i="32"/>
  <c r="AE101" i="32"/>
  <c r="AD101" i="32"/>
  <c r="AC101" i="32"/>
  <c r="AB101" i="32"/>
  <c r="AA101" i="32"/>
  <c r="Z101" i="32"/>
  <c r="Y101" i="32"/>
  <c r="X101" i="32"/>
  <c r="W101" i="32"/>
  <c r="V101" i="32"/>
  <c r="U101" i="32"/>
  <c r="T101" i="32"/>
  <c r="S101" i="32"/>
  <c r="AW99" i="32"/>
  <c r="AV99" i="32"/>
  <c r="AU99" i="32"/>
  <c r="AT99" i="32"/>
  <c r="AS99" i="32"/>
  <c r="AR99" i="32"/>
  <c r="AQ99" i="32"/>
  <c r="AP99" i="32"/>
  <c r="AO99" i="32"/>
  <c r="AN99" i="32"/>
  <c r="AM99" i="32"/>
  <c r="AL99" i="32"/>
  <c r="AK99" i="32"/>
  <c r="AJ99" i="32"/>
  <c r="AI99" i="32"/>
  <c r="AH99" i="32"/>
  <c r="AG99" i="32"/>
  <c r="AF99" i="32"/>
  <c r="AE99" i="32"/>
  <c r="AD99" i="32"/>
  <c r="AC99" i="32"/>
  <c r="AB99" i="32"/>
  <c r="AA99" i="32"/>
  <c r="Z99" i="32"/>
  <c r="Y99" i="32"/>
  <c r="X99" i="32"/>
  <c r="W99" i="32"/>
  <c r="V99" i="32"/>
  <c r="U99" i="32"/>
  <c r="T99" i="32"/>
  <c r="S99" i="32"/>
  <c r="F99" i="32"/>
  <c r="AW98" i="32"/>
  <c r="AV98" i="32"/>
  <c r="AU98" i="32"/>
  <c r="AT98" i="32"/>
  <c r="AS98" i="32"/>
  <c r="AR98" i="32"/>
  <c r="AQ98" i="32"/>
  <c r="AP98" i="32"/>
  <c r="AO98" i="32"/>
  <c r="AN98" i="32"/>
  <c r="AM98" i="32"/>
  <c r="AL98" i="32"/>
  <c r="AK98" i="32"/>
  <c r="AJ98" i="32"/>
  <c r="AI98" i="32"/>
  <c r="AH98" i="32"/>
  <c r="AG98" i="32"/>
  <c r="AF98" i="32"/>
  <c r="AE98" i="32"/>
  <c r="AD98" i="32"/>
  <c r="AC98" i="32"/>
  <c r="AB98" i="32"/>
  <c r="AA98" i="32"/>
  <c r="Z98" i="32"/>
  <c r="Y98" i="32"/>
  <c r="X98" i="32"/>
  <c r="W98" i="32"/>
  <c r="V98" i="32"/>
  <c r="U98" i="32"/>
  <c r="T98" i="32"/>
  <c r="S98" i="32"/>
  <c r="AW96" i="32"/>
  <c r="AV96" i="32"/>
  <c r="AU96" i="32"/>
  <c r="AT96" i="32"/>
  <c r="AS96" i="32"/>
  <c r="AR96" i="32"/>
  <c r="AQ96" i="32"/>
  <c r="AP96" i="32"/>
  <c r="AO96" i="32"/>
  <c r="AN96" i="32"/>
  <c r="AM96" i="32"/>
  <c r="AL96" i="32"/>
  <c r="AK96" i="32"/>
  <c r="AJ96" i="32"/>
  <c r="AI96" i="32"/>
  <c r="AH96" i="32"/>
  <c r="AG96" i="32"/>
  <c r="AF96" i="32"/>
  <c r="AE96" i="32"/>
  <c r="AD96" i="32"/>
  <c r="AC96" i="32"/>
  <c r="AB96" i="32"/>
  <c r="AA96" i="32"/>
  <c r="Z96" i="32"/>
  <c r="Y96" i="32"/>
  <c r="X96" i="32"/>
  <c r="W96" i="32"/>
  <c r="V96" i="32"/>
  <c r="U96" i="32"/>
  <c r="T96" i="32"/>
  <c r="S96" i="32"/>
  <c r="F96" i="32"/>
  <c r="AW95" i="32"/>
  <c r="AV95" i="32"/>
  <c r="AU95" i="32"/>
  <c r="AT95" i="32"/>
  <c r="AS95" i="32"/>
  <c r="AR95" i="32"/>
  <c r="AQ95" i="32"/>
  <c r="AP95" i="32"/>
  <c r="AO95" i="32"/>
  <c r="AN95" i="32"/>
  <c r="AM95" i="32"/>
  <c r="AL95" i="32"/>
  <c r="AK95" i="32"/>
  <c r="AJ95" i="32"/>
  <c r="AI95" i="32"/>
  <c r="AH95" i="32"/>
  <c r="AG95" i="32"/>
  <c r="AF95" i="32"/>
  <c r="AE95" i="32"/>
  <c r="AD95" i="32"/>
  <c r="AC95" i="32"/>
  <c r="AB95" i="32"/>
  <c r="AA95" i="32"/>
  <c r="Z95" i="32"/>
  <c r="Y95" i="32"/>
  <c r="X95" i="32"/>
  <c r="W95" i="32"/>
  <c r="V95" i="32"/>
  <c r="U95" i="32"/>
  <c r="T95" i="32"/>
  <c r="S95" i="32"/>
  <c r="AW93" i="32"/>
  <c r="AV93" i="32"/>
  <c r="AU93" i="32"/>
  <c r="AT93" i="32"/>
  <c r="AS93" i="32"/>
  <c r="AR93" i="32"/>
  <c r="AQ93" i="32"/>
  <c r="AP93" i="32"/>
  <c r="AO93" i="32"/>
  <c r="AN93" i="32"/>
  <c r="AM93" i="32"/>
  <c r="AL93" i="32"/>
  <c r="AK93" i="32"/>
  <c r="AJ93" i="32"/>
  <c r="AI93" i="32"/>
  <c r="AH93" i="32"/>
  <c r="AG93" i="32"/>
  <c r="AF93" i="32"/>
  <c r="AE93" i="32"/>
  <c r="AD93" i="32"/>
  <c r="AC93" i="32"/>
  <c r="AB93" i="32"/>
  <c r="AA93" i="32"/>
  <c r="Z93" i="32"/>
  <c r="Y93" i="32"/>
  <c r="X93" i="32"/>
  <c r="W93" i="32"/>
  <c r="V93" i="32"/>
  <c r="U93" i="32"/>
  <c r="T93" i="32"/>
  <c r="S93" i="32"/>
  <c r="F93" i="32"/>
  <c r="AW92" i="32"/>
  <c r="AV92" i="32"/>
  <c r="AU92" i="32"/>
  <c r="AT92" i="32"/>
  <c r="AS92" i="32"/>
  <c r="AR92" i="32"/>
  <c r="AQ92" i="32"/>
  <c r="AP92" i="32"/>
  <c r="AO92" i="32"/>
  <c r="AN92" i="32"/>
  <c r="AM92" i="32"/>
  <c r="AL92" i="32"/>
  <c r="AK92" i="32"/>
  <c r="AJ92" i="32"/>
  <c r="AI92" i="32"/>
  <c r="AH92" i="32"/>
  <c r="AG92" i="32"/>
  <c r="AF92" i="32"/>
  <c r="AE92" i="32"/>
  <c r="AD92" i="32"/>
  <c r="AC92" i="32"/>
  <c r="AB92" i="32"/>
  <c r="AA92" i="32"/>
  <c r="Z92" i="32"/>
  <c r="Y92" i="32"/>
  <c r="X92" i="32"/>
  <c r="W92" i="32"/>
  <c r="V92" i="32"/>
  <c r="U92" i="32"/>
  <c r="AX92" i="32" s="1"/>
  <c r="AZ92" i="32" s="1"/>
  <c r="T92" i="32"/>
  <c r="S92" i="32"/>
  <c r="AW90" i="32"/>
  <c r="AV90" i="32"/>
  <c r="AU90" i="32"/>
  <c r="AT90" i="32"/>
  <c r="AS90" i="32"/>
  <c r="AR90" i="32"/>
  <c r="AQ90" i="32"/>
  <c r="AP90" i="32"/>
  <c r="AO90" i="32"/>
  <c r="AN90" i="32"/>
  <c r="AM90" i="32"/>
  <c r="AL90" i="32"/>
  <c r="AK90" i="32"/>
  <c r="AJ90" i="32"/>
  <c r="AI90" i="32"/>
  <c r="AH90" i="32"/>
  <c r="AG90" i="32"/>
  <c r="AF90" i="32"/>
  <c r="AE90" i="32"/>
  <c r="AD90" i="32"/>
  <c r="AC90" i="32"/>
  <c r="AB90" i="32"/>
  <c r="AA90" i="32"/>
  <c r="Z90" i="32"/>
  <c r="Y90" i="32"/>
  <c r="X90" i="32"/>
  <c r="W90" i="32"/>
  <c r="V90" i="32"/>
  <c r="U90" i="32"/>
  <c r="T90" i="32"/>
  <c r="S90" i="32"/>
  <c r="F90" i="32"/>
  <c r="AW89" i="32"/>
  <c r="AV89" i="32"/>
  <c r="AU89" i="32"/>
  <c r="AT89" i="32"/>
  <c r="AS89" i="32"/>
  <c r="AR89" i="32"/>
  <c r="AQ89" i="32"/>
  <c r="AP89" i="32"/>
  <c r="AO89" i="32"/>
  <c r="AN89" i="32"/>
  <c r="AM89" i="32"/>
  <c r="AL89" i="32"/>
  <c r="AK89" i="32"/>
  <c r="AJ89" i="32"/>
  <c r="AI89" i="32"/>
  <c r="AH89" i="32"/>
  <c r="AG89" i="32"/>
  <c r="AF89" i="32"/>
  <c r="AE89" i="32"/>
  <c r="AD89" i="32"/>
  <c r="AC89" i="32"/>
  <c r="AB89" i="32"/>
  <c r="AA89" i="32"/>
  <c r="Z89" i="32"/>
  <c r="Y89" i="32"/>
  <c r="X89" i="32"/>
  <c r="W89" i="32"/>
  <c r="V89" i="32"/>
  <c r="U89" i="32"/>
  <c r="T89" i="32"/>
  <c r="S89" i="32"/>
  <c r="AW87" i="32"/>
  <c r="AV87" i="32"/>
  <c r="AU87" i="32"/>
  <c r="AT87" i="32"/>
  <c r="AS87" i="32"/>
  <c r="AR87" i="32"/>
  <c r="AQ87" i="32"/>
  <c r="AP87" i="32"/>
  <c r="AO87" i="32"/>
  <c r="AN87" i="32"/>
  <c r="AM87" i="32"/>
  <c r="AL87" i="32"/>
  <c r="AK87" i="32"/>
  <c r="AJ87" i="32"/>
  <c r="AI87" i="32"/>
  <c r="AH87" i="32"/>
  <c r="AG87" i="32"/>
  <c r="AF87" i="32"/>
  <c r="AE87" i="32"/>
  <c r="AD87" i="32"/>
  <c r="AC87" i="32"/>
  <c r="AB87" i="32"/>
  <c r="AA87" i="32"/>
  <c r="Z87" i="32"/>
  <c r="Y87" i="32"/>
  <c r="X87" i="32"/>
  <c r="W87" i="32"/>
  <c r="V87" i="32"/>
  <c r="U87" i="32"/>
  <c r="T87" i="32"/>
  <c r="S87" i="32"/>
  <c r="F87" i="32"/>
  <c r="AW86" i="32"/>
  <c r="AV86" i="32"/>
  <c r="AU86" i="32"/>
  <c r="AT86" i="32"/>
  <c r="AS86" i="32"/>
  <c r="AR86" i="32"/>
  <c r="AQ86" i="32"/>
  <c r="AP86" i="32"/>
  <c r="AO86" i="32"/>
  <c r="AN86" i="32"/>
  <c r="AM86" i="32"/>
  <c r="AL86" i="32"/>
  <c r="AK86" i="32"/>
  <c r="AJ86" i="32"/>
  <c r="AI86" i="32"/>
  <c r="AH86" i="32"/>
  <c r="AG86" i="32"/>
  <c r="AF86" i="32"/>
  <c r="AE86" i="32"/>
  <c r="AD86" i="32"/>
  <c r="AC86" i="32"/>
  <c r="AB86" i="32"/>
  <c r="AA86" i="32"/>
  <c r="Z86" i="32"/>
  <c r="Y86" i="32"/>
  <c r="X86" i="32"/>
  <c r="W86" i="32"/>
  <c r="V86" i="32"/>
  <c r="U86" i="32"/>
  <c r="AX86" i="32" s="1"/>
  <c r="AZ86" i="32" s="1"/>
  <c r="T86" i="32"/>
  <c r="S86" i="32"/>
  <c r="AW84" i="32"/>
  <c r="AV84" i="32"/>
  <c r="AU84" i="32"/>
  <c r="AT84" i="32"/>
  <c r="AS84" i="32"/>
  <c r="AR84" i="32"/>
  <c r="AQ84" i="32"/>
  <c r="AP84" i="32"/>
  <c r="AO84" i="32"/>
  <c r="AN84" i="32"/>
  <c r="AM84" i="32"/>
  <c r="AL84" i="32"/>
  <c r="AK84" i="32"/>
  <c r="AJ84" i="32"/>
  <c r="AI84" i="32"/>
  <c r="AH84" i="32"/>
  <c r="AG84" i="32"/>
  <c r="AF84" i="32"/>
  <c r="AE84" i="32"/>
  <c r="AD84" i="32"/>
  <c r="AC84" i="32"/>
  <c r="AB84" i="32"/>
  <c r="AA84" i="32"/>
  <c r="Z84" i="32"/>
  <c r="Y84" i="32"/>
  <c r="X84" i="32"/>
  <c r="W84" i="32"/>
  <c r="V84" i="32"/>
  <c r="U84" i="32"/>
  <c r="T84" i="32"/>
  <c r="S84" i="32"/>
  <c r="F84" i="32"/>
  <c r="AW83" i="32"/>
  <c r="AV83" i="32"/>
  <c r="AU83" i="32"/>
  <c r="AT83" i="32"/>
  <c r="AS83" i="32"/>
  <c r="AR83" i="32"/>
  <c r="AQ83" i="32"/>
  <c r="AP83" i="32"/>
  <c r="AO83" i="32"/>
  <c r="AN83" i="32"/>
  <c r="AM83" i="32"/>
  <c r="AL83" i="32"/>
  <c r="AK83" i="32"/>
  <c r="AJ83" i="32"/>
  <c r="AI83" i="32"/>
  <c r="AH83" i="32"/>
  <c r="AG83" i="32"/>
  <c r="AF83" i="32"/>
  <c r="AE83" i="32"/>
  <c r="AD83" i="32"/>
  <c r="AC83" i="32"/>
  <c r="AB83" i="32"/>
  <c r="AA83" i="32"/>
  <c r="Z83" i="32"/>
  <c r="Y83" i="32"/>
  <c r="X83" i="32"/>
  <c r="W83" i="32"/>
  <c r="V83" i="32"/>
  <c r="U83" i="32"/>
  <c r="T83" i="32"/>
  <c r="S83" i="32"/>
  <c r="AW81" i="32"/>
  <c r="AV81" i="32"/>
  <c r="AU81" i="32"/>
  <c r="AT81" i="32"/>
  <c r="AS81" i="32"/>
  <c r="AR81" i="32"/>
  <c r="AQ81" i="32"/>
  <c r="AP81" i="32"/>
  <c r="AO81" i="32"/>
  <c r="AN81" i="32"/>
  <c r="AM81" i="32"/>
  <c r="AL81" i="32"/>
  <c r="AK81" i="32"/>
  <c r="AJ81" i="32"/>
  <c r="AI81" i="32"/>
  <c r="AH81" i="32"/>
  <c r="AG81" i="32"/>
  <c r="AF81" i="32"/>
  <c r="AE81" i="32"/>
  <c r="AD81" i="32"/>
  <c r="AC81" i="32"/>
  <c r="AB81" i="32"/>
  <c r="AA81" i="32"/>
  <c r="Z81" i="32"/>
  <c r="Y81" i="32"/>
  <c r="X81" i="32"/>
  <c r="W81" i="32"/>
  <c r="V81" i="32"/>
  <c r="U81" i="32"/>
  <c r="T81" i="32"/>
  <c r="S81" i="32"/>
  <c r="F81" i="32"/>
  <c r="AW80" i="32"/>
  <c r="AV80" i="32"/>
  <c r="AU80" i="32"/>
  <c r="AT80" i="32"/>
  <c r="AS80" i="32"/>
  <c r="AR80" i="32"/>
  <c r="AQ80" i="32"/>
  <c r="AP80" i="32"/>
  <c r="AO80" i="32"/>
  <c r="AN80" i="32"/>
  <c r="AM80" i="32"/>
  <c r="AL80" i="32"/>
  <c r="AK80" i="32"/>
  <c r="AJ80" i="32"/>
  <c r="AI80" i="32"/>
  <c r="AH80" i="32"/>
  <c r="AG80" i="32"/>
  <c r="AF80" i="32"/>
  <c r="AE80" i="32"/>
  <c r="AD80" i="32"/>
  <c r="AC80" i="32"/>
  <c r="AB80" i="32"/>
  <c r="AA80" i="32"/>
  <c r="Z80" i="32"/>
  <c r="Y80" i="32"/>
  <c r="X80" i="32"/>
  <c r="W80" i="32"/>
  <c r="V80" i="32"/>
  <c r="U80" i="32"/>
  <c r="AX80" i="32" s="1"/>
  <c r="AZ80" i="32" s="1"/>
  <c r="T80" i="32"/>
  <c r="S80" i="32"/>
  <c r="AW78" i="32"/>
  <c r="AV78" i="32"/>
  <c r="AU78" i="32"/>
  <c r="AT78" i="32"/>
  <c r="AS78" i="32"/>
  <c r="AR78" i="32"/>
  <c r="AQ78" i="32"/>
  <c r="AP78" i="32"/>
  <c r="AO78" i="32"/>
  <c r="AN78" i="32"/>
  <c r="AM78" i="32"/>
  <c r="AL78" i="32"/>
  <c r="AK78" i="32"/>
  <c r="AJ78" i="32"/>
  <c r="AI78" i="32"/>
  <c r="AH78" i="32"/>
  <c r="AG78" i="32"/>
  <c r="AF78" i="32"/>
  <c r="AE78" i="32"/>
  <c r="AD78" i="32"/>
  <c r="AC78" i="32"/>
  <c r="AB78" i="32"/>
  <c r="AA78" i="32"/>
  <c r="Z78" i="32"/>
  <c r="Y78" i="32"/>
  <c r="X78" i="32"/>
  <c r="W78" i="32"/>
  <c r="V78" i="32"/>
  <c r="U78" i="32"/>
  <c r="T78" i="32"/>
  <c r="S78" i="32"/>
  <c r="F78" i="32"/>
  <c r="AW77" i="32"/>
  <c r="AV77" i="32"/>
  <c r="AU77" i="32"/>
  <c r="AT77" i="32"/>
  <c r="AS77" i="32"/>
  <c r="AR77" i="32"/>
  <c r="AQ77" i="32"/>
  <c r="AP77" i="32"/>
  <c r="AO77" i="32"/>
  <c r="AN77" i="32"/>
  <c r="AM77" i="32"/>
  <c r="AL77" i="32"/>
  <c r="AK77" i="32"/>
  <c r="AJ77" i="32"/>
  <c r="AI77" i="32"/>
  <c r="AH77" i="32"/>
  <c r="AG77" i="32"/>
  <c r="AF77" i="32"/>
  <c r="AE77" i="32"/>
  <c r="AD77" i="32"/>
  <c r="AC77" i="32"/>
  <c r="AB77" i="32"/>
  <c r="AA77" i="32"/>
  <c r="Z77" i="32"/>
  <c r="Y77" i="32"/>
  <c r="X77" i="32"/>
  <c r="W77" i="32"/>
  <c r="V77" i="32"/>
  <c r="U77" i="32"/>
  <c r="T77" i="32"/>
  <c r="S77" i="32"/>
  <c r="AW75" i="32"/>
  <c r="AV75" i="32"/>
  <c r="AU75" i="32"/>
  <c r="AT75" i="32"/>
  <c r="AS75" i="32"/>
  <c r="AR75" i="32"/>
  <c r="AQ75" i="32"/>
  <c r="AP75" i="32"/>
  <c r="AO75" i="32"/>
  <c r="AN75" i="32"/>
  <c r="AM75" i="32"/>
  <c r="AL75" i="32"/>
  <c r="AK75" i="32"/>
  <c r="AJ75" i="32"/>
  <c r="AI75" i="32"/>
  <c r="AH75" i="32"/>
  <c r="AG75" i="32"/>
  <c r="AF75" i="32"/>
  <c r="AE75" i="32"/>
  <c r="AD75" i="32"/>
  <c r="AC75" i="32"/>
  <c r="AB75" i="32"/>
  <c r="AA75" i="32"/>
  <c r="Z75" i="32"/>
  <c r="Y75" i="32"/>
  <c r="X75" i="32"/>
  <c r="W75" i="32"/>
  <c r="V75" i="32"/>
  <c r="U75" i="32"/>
  <c r="T75" i="32"/>
  <c r="S75" i="32"/>
  <c r="F75" i="32"/>
  <c r="AW74" i="32"/>
  <c r="AV74" i="32"/>
  <c r="AU74" i="32"/>
  <c r="AT74" i="32"/>
  <c r="AS74" i="32"/>
  <c r="AR74" i="32"/>
  <c r="AQ74" i="32"/>
  <c r="AP74" i="32"/>
  <c r="AO74" i="32"/>
  <c r="AN74" i="32"/>
  <c r="AM74" i="32"/>
  <c r="AL74" i="32"/>
  <c r="AK74" i="32"/>
  <c r="AJ74" i="32"/>
  <c r="AI74" i="32"/>
  <c r="AH74" i="32"/>
  <c r="AG74" i="32"/>
  <c r="AF74" i="32"/>
  <c r="AE74" i="32"/>
  <c r="AD74" i="32"/>
  <c r="AC74" i="32"/>
  <c r="AB74" i="32"/>
  <c r="AA74" i="32"/>
  <c r="Z74" i="32"/>
  <c r="Y74" i="32"/>
  <c r="X74" i="32"/>
  <c r="W74" i="32"/>
  <c r="V74" i="32"/>
  <c r="U74" i="32"/>
  <c r="AX74" i="32" s="1"/>
  <c r="AZ74" i="32" s="1"/>
  <c r="T74" i="32"/>
  <c r="S74" i="32"/>
  <c r="AW72" i="32"/>
  <c r="AV72" i="32"/>
  <c r="AU72" i="32"/>
  <c r="AT72" i="32"/>
  <c r="AS72" i="32"/>
  <c r="AR72" i="32"/>
  <c r="AQ72" i="32"/>
  <c r="AP72" i="32"/>
  <c r="AO72" i="32"/>
  <c r="AN72" i="32"/>
  <c r="AM72" i="32"/>
  <c r="AL72" i="32"/>
  <c r="AK72" i="32"/>
  <c r="AJ72" i="32"/>
  <c r="AI72" i="32"/>
  <c r="AH72" i="32"/>
  <c r="AG72" i="32"/>
  <c r="AF72" i="32"/>
  <c r="AE72" i="32"/>
  <c r="AD72" i="32"/>
  <c r="AC72" i="32"/>
  <c r="AB72" i="32"/>
  <c r="AA72" i="32"/>
  <c r="Z72" i="32"/>
  <c r="Y72" i="32"/>
  <c r="X72" i="32"/>
  <c r="W72" i="32"/>
  <c r="V72" i="32"/>
  <c r="U72" i="32"/>
  <c r="T72" i="32"/>
  <c r="S72" i="32"/>
  <c r="F72" i="32"/>
  <c r="AW71" i="32"/>
  <c r="AV71" i="32"/>
  <c r="AU71" i="32"/>
  <c r="AT71" i="32"/>
  <c r="AS71" i="32"/>
  <c r="AR71" i="32"/>
  <c r="AQ71" i="32"/>
  <c r="AP71" i="32"/>
  <c r="AO71" i="32"/>
  <c r="AN71" i="32"/>
  <c r="AM71" i="32"/>
  <c r="AL71" i="32"/>
  <c r="AK71" i="32"/>
  <c r="AJ71" i="32"/>
  <c r="AI71" i="32"/>
  <c r="AH71" i="32"/>
  <c r="AG71" i="32"/>
  <c r="AF71" i="32"/>
  <c r="AE71" i="32"/>
  <c r="AD71" i="32"/>
  <c r="AC71" i="32"/>
  <c r="AB71" i="32"/>
  <c r="AA71" i="32"/>
  <c r="Z71" i="32"/>
  <c r="Y71" i="32"/>
  <c r="X71" i="32"/>
  <c r="W71" i="32"/>
  <c r="V71" i="32"/>
  <c r="U71" i="32"/>
  <c r="T71" i="32"/>
  <c r="S71" i="32"/>
  <c r="AW69" i="32"/>
  <c r="AV69" i="32"/>
  <c r="AU69" i="32"/>
  <c r="AT69" i="32"/>
  <c r="AS69" i="32"/>
  <c r="AR69" i="32"/>
  <c r="AQ69" i="32"/>
  <c r="AP69" i="32"/>
  <c r="AO69" i="32"/>
  <c r="AN69" i="32"/>
  <c r="AM69" i="32"/>
  <c r="AL69" i="32"/>
  <c r="AK69" i="32"/>
  <c r="AJ69" i="32"/>
  <c r="AI69" i="32"/>
  <c r="AH69" i="32"/>
  <c r="AG69" i="32"/>
  <c r="AF69" i="32"/>
  <c r="AE69" i="32"/>
  <c r="AD69" i="32"/>
  <c r="AC69" i="32"/>
  <c r="AB69" i="32"/>
  <c r="AA69" i="32"/>
  <c r="Z69" i="32"/>
  <c r="Y69" i="32"/>
  <c r="X69" i="32"/>
  <c r="W69" i="32"/>
  <c r="V69" i="32"/>
  <c r="U69" i="32"/>
  <c r="T69" i="32"/>
  <c r="S69" i="32"/>
  <c r="F69" i="32"/>
  <c r="AW68" i="32"/>
  <c r="AV68" i="32"/>
  <c r="AU68" i="32"/>
  <c r="AT68" i="32"/>
  <c r="AS68" i="32"/>
  <c r="AR68" i="32"/>
  <c r="AQ68" i="32"/>
  <c r="AP68" i="32"/>
  <c r="AO68" i="32"/>
  <c r="AN68" i="32"/>
  <c r="AM68" i="32"/>
  <c r="AL68" i="32"/>
  <c r="AK68" i="32"/>
  <c r="AJ68" i="32"/>
  <c r="AI68" i="32"/>
  <c r="AH68" i="32"/>
  <c r="AG68" i="32"/>
  <c r="AF68" i="32"/>
  <c r="AE68" i="32"/>
  <c r="AD68" i="32"/>
  <c r="AC68" i="32"/>
  <c r="AB68" i="32"/>
  <c r="AA68" i="32"/>
  <c r="Z68" i="32"/>
  <c r="Y68" i="32"/>
  <c r="X68" i="32"/>
  <c r="W68" i="32"/>
  <c r="V68" i="32"/>
  <c r="U68" i="32"/>
  <c r="AX68" i="32" s="1"/>
  <c r="AZ68" i="32" s="1"/>
  <c r="T68" i="32"/>
  <c r="S68" i="32"/>
  <c r="AW66" i="32"/>
  <c r="AV66" i="32"/>
  <c r="AU66" i="32"/>
  <c r="AT66" i="32"/>
  <c r="AS66" i="32"/>
  <c r="AR66" i="32"/>
  <c r="AQ66" i="32"/>
  <c r="AP66" i="32"/>
  <c r="AO66" i="32"/>
  <c r="AN66" i="32"/>
  <c r="AM66" i="32"/>
  <c r="AL66" i="32"/>
  <c r="AK66" i="32"/>
  <c r="AJ66" i="32"/>
  <c r="AI66" i="32"/>
  <c r="AH66" i="32"/>
  <c r="AG66" i="32"/>
  <c r="AF66" i="32"/>
  <c r="AE66" i="32"/>
  <c r="AD66" i="32"/>
  <c r="AC66" i="32"/>
  <c r="AB66" i="32"/>
  <c r="AA66" i="32"/>
  <c r="Z66" i="32"/>
  <c r="Y66" i="32"/>
  <c r="X66" i="32"/>
  <c r="W66" i="32"/>
  <c r="V66" i="32"/>
  <c r="U66" i="32"/>
  <c r="T66" i="32"/>
  <c r="S66" i="32"/>
  <c r="F66" i="32"/>
  <c r="AW65" i="32"/>
  <c r="AV65" i="32"/>
  <c r="AU65" i="32"/>
  <c r="AT65" i="32"/>
  <c r="AS65" i="32"/>
  <c r="AR65" i="32"/>
  <c r="AQ65" i="32"/>
  <c r="AP65" i="32"/>
  <c r="AO65" i="32"/>
  <c r="AN65" i="32"/>
  <c r="AM65" i="32"/>
  <c r="AL65" i="32"/>
  <c r="AK65" i="32"/>
  <c r="AJ65" i="32"/>
  <c r="AI65" i="32"/>
  <c r="AH65" i="32"/>
  <c r="AG65" i="32"/>
  <c r="AF65" i="32"/>
  <c r="AE65" i="32"/>
  <c r="AD65" i="32"/>
  <c r="AC65" i="32"/>
  <c r="AB65" i="32"/>
  <c r="AA65" i="32"/>
  <c r="Z65" i="32"/>
  <c r="Y65" i="32"/>
  <c r="X65" i="32"/>
  <c r="W65" i="32"/>
  <c r="V65" i="32"/>
  <c r="U65" i="32"/>
  <c r="T65" i="32"/>
  <c r="S65" i="32"/>
  <c r="AW63" i="32"/>
  <c r="AV63" i="32"/>
  <c r="AU63" i="32"/>
  <c r="AT63" i="32"/>
  <c r="AS63" i="32"/>
  <c r="AR63" i="32"/>
  <c r="AQ63" i="32"/>
  <c r="AP63" i="32"/>
  <c r="AO63" i="32"/>
  <c r="AN63" i="32"/>
  <c r="AM63" i="32"/>
  <c r="AL63" i="32"/>
  <c r="AK63" i="32"/>
  <c r="AJ63" i="32"/>
  <c r="AI63" i="32"/>
  <c r="AH63" i="32"/>
  <c r="AG63" i="32"/>
  <c r="AF63" i="32"/>
  <c r="AE63" i="32"/>
  <c r="AD63" i="32"/>
  <c r="AC63" i="32"/>
  <c r="AB63" i="32"/>
  <c r="AA63" i="32"/>
  <c r="Z63" i="32"/>
  <c r="Y63" i="32"/>
  <c r="X63" i="32"/>
  <c r="W63" i="32"/>
  <c r="V63" i="32"/>
  <c r="U63" i="32"/>
  <c r="T63" i="32"/>
  <c r="S63" i="32"/>
  <c r="F63" i="32"/>
  <c r="AW62" i="32"/>
  <c r="AV62" i="32"/>
  <c r="AU62" i="32"/>
  <c r="AT62" i="32"/>
  <c r="AS62" i="32"/>
  <c r="AR62" i="32"/>
  <c r="AQ62" i="32"/>
  <c r="AP62" i="32"/>
  <c r="AO62" i="32"/>
  <c r="AN62" i="32"/>
  <c r="AM62" i="32"/>
  <c r="AL62" i="32"/>
  <c r="AK62" i="32"/>
  <c r="AJ62" i="32"/>
  <c r="AI62" i="32"/>
  <c r="AH62" i="32"/>
  <c r="AG62" i="32"/>
  <c r="AF62" i="32"/>
  <c r="AE62" i="32"/>
  <c r="AD62" i="32"/>
  <c r="AC62" i="32"/>
  <c r="AB62" i="32"/>
  <c r="AA62" i="32"/>
  <c r="Z62" i="32"/>
  <c r="Y62" i="32"/>
  <c r="X62" i="32"/>
  <c r="W62" i="32"/>
  <c r="V62" i="32"/>
  <c r="U62" i="32"/>
  <c r="T62" i="32"/>
  <c r="S62" i="32"/>
  <c r="AW60" i="32"/>
  <c r="AV60" i="32"/>
  <c r="AU60" i="32"/>
  <c r="AT60" i="32"/>
  <c r="AS60" i="32"/>
  <c r="AR60" i="32"/>
  <c r="AQ60" i="32"/>
  <c r="AP60" i="32"/>
  <c r="AO60" i="32"/>
  <c r="AN60" i="32"/>
  <c r="AM60" i="32"/>
  <c r="AL60" i="32"/>
  <c r="AK60" i="32"/>
  <c r="AJ60" i="32"/>
  <c r="AI60" i="32"/>
  <c r="AH60" i="32"/>
  <c r="AG60" i="32"/>
  <c r="AF60" i="32"/>
  <c r="AE60" i="32"/>
  <c r="AD60" i="32"/>
  <c r="AC60" i="32"/>
  <c r="AB60" i="32"/>
  <c r="AA60" i="32"/>
  <c r="Z60" i="32"/>
  <c r="Y60" i="32"/>
  <c r="X60" i="32"/>
  <c r="W60" i="32"/>
  <c r="V60" i="32"/>
  <c r="U60" i="32"/>
  <c r="T60" i="32"/>
  <c r="S60" i="32"/>
  <c r="AW59" i="32"/>
  <c r="AV59" i="32"/>
  <c r="AU59" i="32"/>
  <c r="AT59" i="32"/>
  <c r="AS59" i="32"/>
  <c r="AR59" i="32"/>
  <c r="AQ59" i="32"/>
  <c r="AP59" i="32"/>
  <c r="AO59" i="32"/>
  <c r="AN59" i="32"/>
  <c r="AM59" i="32"/>
  <c r="AL59" i="32"/>
  <c r="AK59" i="32"/>
  <c r="AJ59" i="32"/>
  <c r="AI59" i="32"/>
  <c r="AH59" i="32"/>
  <c r="AG59" i="32"/>
  <c r="AF59" i="32"/>
  <c r="AE59" i="32"/>
  <c r="AD59" i="32"/>
  <c r="AC59" i="32"/>
  <c r="AB59" i="32"/>
  <c r="AA59" i="32"/>
  <c r="Z59" i="32"/>
  <c r="Y59" i="32"/>
  <c r="X59" i="32"/>
  <c r="W59" i="32"/>
  <c r="V59" i="32"/>
  <c r="U59" i="32"/>
  <c r="T59" i="32"/>
  <c r="S59" i="32"/>
  <c r="AW57" i="32"/>
  <c r="AV57" i="32"/>
  <c r="AU57" i="32"/>
  <c r="AT57" i="32"/>
  <c r="AS57" i="32"/>
  <c r="AR57" i="32"/>
  <c r="AQ57" i="32"/>
  <c r="AP57" i="32"/>
  <c r="AO57" i="32"/>
  <c r="AN57" i="32"/>
  <c r="AM57" i="32"/>
  <c r="AL57" i="32"/>
  <c r="AK57" i="32"/>
  <c r="AJ57" i="32"/>
  <c r="AI57" i="32"/>
  <c r="AH57" i="32"/>
  <c r="AG57" i="32"/>
  <c r="AF57" i="32"/>
  <c r="AE57" i="32"/>
  <c r="AD57" i="32"/>
  <c r="AC57" i="32"/>
  <c r="AB57" i="32"/>
  <c r="AA57" i="32"/>
  <c r="Z57" i="32"/>
  <c r="Y57" i="32"/>
  <c r="X57" i="32"/>
  <c r="W57" i="32"/>
  <c r="V57" i="32"/>
  <c r="U57" i="32"/>
  <c r="T57" i="32"/>
  <c r="S57" i="32"/>
  <c r="F57" i="32"/>
  <c r="AW56" i="32"/>
  <c r="AV56" i="32"/>
  <c r="AU56" i="32"/>
  <c r="AT56" i="32"/>
  <c r="AS56" i="32"/>
  <c r="AR56" i="32"/>
  <c r="AQ56" i="32"/>
  <c r="AP56" i="32"/>
  <c r="AO56" i="32"/>
  <c r="AN56" i="32"/>
  <c r="AM56" i="32"/>
  <c r="AL56" i="32"/>
  <c r="AK56" i="32"/>
  <c r="AJ56" i="32"/>
  <c r="AI56" i="32"/>
  <c r="AH56" i="32"/>
  <c r="AG56" i="32"/>
  <c r="AF56" i="32"/>
  <c r="AE56" i="32"/>
  <c r="AD56" i="32"/>
  <c r="AC56" i="32"/>
  <c r="AB56" i="32"/>
  <c r="AA56" i="32"/>
  <c r="Z56" i="32"/>
  <c r="Y56" i="32"/>
  <c r="X56" i="32"/>
  <c r="W56" i="32"/>
  <c r="V56" i="32"/>
  <c r="U56" i="32"/>
  <c r="T56" i="32"/>
  <c r="S56" i="32"/>
  <c r="AW54" i="32"/>
  <c r="AV54" i="32"/>
  <c r="AU54" i="32"/>
  <c r="AT54" i="32"/>
  <c r="AS54" i="32"/>
  <c r="AR54" i="32"/>
  <c r="AQ54" i="32"/>
  <c r="AP54" i="32"/>
  <c r="AO54" i="32"/>
  <c r="AN54" i="32"/>
  <c r="AM54" i="32"/>
  <c r="AL54" i="32"/>
  <c r="AK54" i="32"/>
  <c r="AJ54" i="32"/>
  <c r="AI54" i="32"/>
  <c r="AH54" i="32"/>
  <c r="AG54" i="32"/>
  <c r="AF54" i="32"/>
  <c r="AE54" i="32"/>
  <c r="AD54" i="32"/>
  <c r="AC54" i="32"/>
  <c r="AB54" i="32"/>
  <c r="AA54" i="32"/>
  <c r="Z54" i="32"/>
  <c r="Y54" i="32"/>
  <c r="X54" i="32"/>
  <c r="W54" i="32"/>
  <c r="V54" i="32"/>
  <c r="U54" i="32"/>
  <c r="T54" i="32"/>
  <c r="S54" i="32"/>
  <c r="F54" i="32"/>
  <c r="AW53" i="32"/>
  <c r="AV53" i="32"/>
  <c r="AU53" i="32"/>
  <c r="AT53" i="32"/>
  <c r="AS53" i="32"/>
  <c r="AR53" i="32"/>
  <c r="AQ53" i="32"/>
  <c r="AP53" i="32"/>
  <c r="AO53" i="32"/>
  <c r="AN53" i="32"/>
  <c r="AM53" i="32"/>
  <c r="AL53" i="32"/>
  <c r="AK53" i="32"/>
  <c r="AJ53" i="32"/>
  <c r="AI53" i="32"/>
  <c r="AH53" i="32"/>
  <c r="AG53" i="32"/>
  <c r="AF53" i="32"/>
  <c r="AE53" i="32"/>
  <c r="AD53" i="32"/>
  <c r="AC53" i="32"/>
  <c r="AB53" i="32"/>
  <c r="AA53" i="32"/>
  <c r="Z53" i="32"/>
  <c r="Y53" i="32"/>
  <c r="X53" i="32"/>
  <c r="W53" i="32"/>
  <c r="V53" i="32"/>
  <c r="U53" i="32"/>
  <c r="T53" i="32"/>
  <c r="S53" i="32"/>
  <c r="AW51" i="32"/>
  <c r="AV51" i="32"/>
  <c r="AU51" i="32"/>
  <c r="AT51" i="32"/>
  <c r="AS51" i="32"/>
  <c r="AR51" i="32"/>
  <c r="AQ51" i="32"/>
  <c r="AP51" i="32"/>
  <c r="AO51" i="32"/>
  <c r="AN51" i="32"/>
  <c r="AM51" i="32"/>
  <c r="AL51" i="32"/>
  <c r="AK51" i="32"/>
  <c r="AJ51" i="32"/>
  <c r="AI51" i="32"/>
  <c r="AH51" i="32"/>
  <c r="AG51" i="32"/>
  <c r="AF51" i="32"/>
  <c r="AE51" i="32"/>
  <c r="AD51" i="32"/>
  <c r="AC51" i="32"/>
  <c r="AB51" i="32"/>
  <c r="AA51" i="32"/>
  <c r="Z51" i="32"/>
  <c r="Y51" i="32"/>
  <c r="X51" i="32"/>
  <c r="W51" i="32"/>
  <c r="V51" i="32"/>
  <c r="U51" i="32"/>
  <c r="T51" i="32"/>
  <c r="S51" i="32"/>
  <c r="F51" i="32"/>
  <c r="AW50" i="32"/>
  <c r="AV50" i="32"/>
  <c r="AU50" i="32"/>
  <c r="AT50" i="32"/>
  <c r="AS50" i="32"/>
  <c r="AR50" i="32"/>
  <c r="AQ50" i="32"/>
  <c r="AP50" i="32"/>
  <c r="AO50" i="32"/>
  <c r="AN50" i="32"/>
  <c r="AM50" i="32"/>
  <c r="AL50" i="32"/>
  <c r="AK50" i="32"/>
  <c r="AJ50" i="32"/>
  <c r="AI50" i="32"/>
  <c r="AH50" i="32"/>
  <c r="AG50" i="32"/>
  <c r="AF50" i="32"/>
  <c r="AE50" i="32"/>
  <c r="AD50" i="32"/>
  <c r="AC50" i="32"/>
  <c r="AB50" i="32"/>
  <c r="AA50" i="32"/>
  <c r="Z50" i="32"/>
  <c r="Y50" i="32"/>
  <c r="X50" i="32"/>
  <c r="W50" i="32"/>
  <c r="V50" i="32"/>
  <c r="U50" i="32"/>
  <c r="T50" i="32"/>
  <c r="S50" i="32"/>
  <c r="AW48" i="32"/>
  <c r="AV48" i="32"/>
  <c r="AU48" i="32"/>
  <c r="AT48" i="32"/>
  <c r="AS48" i="32"/>
  <c r="AR48" i="32"/>
  <c r="AQ48" i="32"/>
  <c r="AP48" i="32"/>
  <c r="AO48" i="32"/>
  <c r="AN48" i="32"/>
  <c r="AM48" i="32"/>
  <c r="AL48" i="32"/>
  <c r="AK48" i="32"/>
  <c r="AJ48" i="32"/>
  <c r="AI48" i="32"/>
  <c r="AH48" i="32"/>
  <c r="AG48" i="32"/>
  <c r="AF48" i="32"/>
  <c r="AE48" i="32"/>
  <c r="AD48" i="32"/>
  <c r="AC48" i="32"/>
  <c r="AB48" i="32"/>
  <c r="AA48" i="32"/>
  <c r="Z48" i="32"/>
  <c r="Y48" i="32"/>
  <c r="X48" i="32"/>
  <c r="W48" i="32"/>
  <c r="V48" i="32"/>
  <c r="U48" i="32"/>
  <c r="T48" i="32"/>
  <c r="S48" i="32"/>
  <c r="F48" i="32"/>
  <c r="AW47" i="32"/>
  <c r="AV47" i="32"/>
  <c r="AU47" i="32"/>
  <c r="AT47" i="32"/>
  <c r="AS47" i="32"/>
  <c r="AR47" i="32"/>
  <c r="AQ47" i="32"/>
  <c r="AP47" i="32"/>
  <c r="AO47" i="32"/>
  <c r="AN47" i="32"/>
  <c r="AM47" i="32"/>
  <c r="AL47" i="32"/>
  <c r="AK47" i="32"/>
  <c r="AJ47" i="32"/>
  <c r="AI47" i="32"/>
  <c r="AH47" i="32"/>
  <c r="AG47" i="32"/>
  <c r="AF47" i="32"/>
  <c r="AE47" i="32"/>
  <c r="AD47" i="32"/>
  <c r="AC47" i="32"/>
  <c r="AB47" i="32"/>
  <c r="AA47" i="32"/>
  <c r="Z47" i="32"/>
  <c r="Y47" i="32"/>
  <c r="X47" i="32"/>
  <c r="W47" i="32"/>
  <c r="V47" i="32"/>
  <c r="U47" i="32"/>
  <c r="T47" i="32"/>
  <c r="S47" i="32"/>
  <c r="AW45" i="32"/>
  <c r="AV45" i="32"/>
  <c r="AU45" i="32"/>
  <c r="AT45" i="32"/>
  <c r="AS45" i="32"/>
  <c r="AR45" i="32"/>
  <c r="AQ45" i="32"/>
  <c r="AP45" i="32"/>
  <c r="AO45" i="32"/>
  <c r="AN45" i="32"/>
  <c r="AM45" i="32"/>
  <c r="AL45" i="32"/>
  <c r="AK45" i="32"/>
  <c r="AJ45" i="32"/>
  <c r="AI45" i="32"/>
  <c r="AH45" i="32"/>
  <c r="AG45" i="32"/>
  <c r="AF45" i="32"/>
  <c r="AE45" i="32"/>
  <c r="AD45" i="32"/>
  <c r="AC45" i="32"/>
  <c r="AB45" i="32"/>
  <c r="AA45" i="32"/>
  <c r="Z45" i="32"/>
  <c r="Y45" i="32"/>
  <c r="X45" i="32"/>
  <c r="W45" i="32"/>
  <c r="V45" i="32"/>
  <c r="U45" i="32"/>
  <c r="T45" i="32"/>
  <c r="S45" i="32"/>
  <c r="F45" i="32"/>
  <c r="AW44" i="32"/>
  <c r="AV44" i="32"/>
  <c r="AU44" i="32"/>
  <c r="AT44" i="32"/>
  <c r="AS44" i="32"/>
  <c r="AR44" i="32"/>
  <c r="AQ44" i="32"/>
  <c r="AP44" i="32"/>
  <c r="AO44" i="32"/>
  <c r="AN44" i="32"/>
  <c r="AM44" i="32"/>
  <c r="AL44" i="32"/>
  <c r="AK44" i="32"/>
  <c r="AJ44" i="32"/>
  <c r="AI44" i="32"/>
  <c r="AH44" i="32"/>
  <c r="AG44" i="32"/>
  <c r="AF44" i="32"/>
  <c r="AE44" i="32"/>
  <c r="AD44" i="32"/>
  <c r="AC44" i="32"/>
  <c r="AB44" i="32"/>
  <c r="AA44" i="32"/>
  <c r="Z44" i="32"/>
  <c r="Y44" i="32"/>
  <c r="X44" i="32"/>
  <c r="W44" i="32"/>
  <c r="V44" i="32"/>
  <c r="U44" i="32"/>
  <c r="T44" i="32"/>
  <c r="S44" i="32"/>
  <c r="AW42" i="32"/>
  <c r="AV42" i="32"/>
  <c r="AU42" i="32"/>
  <c r="AT42" i="32"/>
  <c r="AS42" i="32"/>
  <c r="AR42" i="32"/>
  <c r="AQ42" i="32"/>
  <c r="AP42" i="32"/>
  <c r="AO42" i="32"/>
  <c r="AN42" i="32"/>
  <c r="AM42" i="32"/>
  <c r="AL42" i="32"/>
  <c r="AK42" i="32"/>
  <c r="AJ42" i="32"/>
  <c r="AI42" i="32"/>
  <c r="AH42" i="32"/>
  <c r="AG42" i="32"/>
  <c r="AF42" i="32"/>
  <c r="AE42" i="32"/>
  <c r="AD42" i="32"/>
  <c r="AC42" i="32"/>
  <c r="AB42" i="32"/>
  <c r="AA42" i="32"/>
  <c r="Z42" i="32"/>
  <c r="Y42" i="32"/>
  <c r="X42" i="32"/>
  <c r="W42" i="32"/>
  <c r="V42" i="32"/>
  <c r="U42" i="32"/>
  <c r="T42" i="32"/>
  <c r="S42" i="32"/>
  <c r="F42" i="32"/>
  <c r="AW41" i="32"/>
  <c r="AV41" i="32"/>
  <c r="AU41" i="32"/>
  <c r="AT41" i="32"/>
  <c r="AS41" i="32"/>
  <c r="AR41" i="32"/>
  <c r="AQ41" i="32"/>
  <c r="AP41" i="32"/>
  <c r="AO41" i="32"/>
  <c r="AN41" i="32"/>
  <c r="AM41" i="32"/>
  <c r="AL41" i="32"/>
  <c r="AK41" i="32"/>
  <c r="AJ41" i="32"/>
  <c r="AI41" i="32"/>
  <c r="AH41" i="32"/>
  <c r="AG41" i="32"/>
  <c r="AF41" i="32"/>
  <c r="AE41" i="32"/>
  <c r="AD41" i="32"/>
  <c r="AC41" i="32"/>
  <c r="AB41" i="32"/>
  <c r="AA41" i="32"/>
  <c r="Z41" i="32"/>
  <c r="Y41" i="32"/>
  <c r="X41" i="32"/>
  <c r="W41" i="32"/>
  <c r="V41" i="32"/>
  <c r="U41" i="32"/>
  <c r="T41" i="32"/>
  <c r="S41" i="32"/>
  <c r="AW39" i="32"/>
  <c r="AV39" i="32"/>
  <c r="AU39" i="32"/>
  <c r="AT39" i="32"/>
  <c r="AS39" i="32"/>
  <c r="AR39" i="32"/>
  <c r="AQ39" i="32"/>
  <c r="AP39" i="32"/>
  <c r="AO39" i="32"/>
  <c r="AN39" i="32"/>
  <c r="AM39" i="32"/>
  <c r="AL39" i="32"/>
  <c r="AK39" i="32"/>
  <c r="AJ39" i="32"/>
  <c r="AI39" i="32"/>
  <c r="AH39" i="32"/>
  <c r="AG39" i="32"/>
  <c r="AF39" i="32"/>
  <c r="AE39" i="32"/>
  <c r="AD39" i="32"/>
  <c r="AC39" i="32"/>
  <c r="AB39" i="32"/>
  <c r="AA39" i="32"/>
  <c r="Z39" i="32"/>
  <c r="Y39" i="32"/>
  <c r="X39" i="32"/>
  <c r="W39" i="32"/>
  <c r="V39" i="32"/>
  <c r="U39" i="32"/>
  <c r="T39" i="32"/>
  <c r="S39" i="32"/>
  <c r="F39" i="32"/>
  <c r="AW38" i="32"/>
  <c r="AV38" i="32"/>
  <c r="AU38" i="32"/>
  <c r="AT38" i="32"/>
  <c r="AS38" i="32"/>
  <c r="AR38" i="32"/>
  <c r="AQ38" i="32"/>
  <c r="AP38" i="32"/>
  <c r="AO38" i="32"/>
  <c r="AN38" i="32"/>
  <c r="AM38" i="32"/>
  <c r="AL38" i="32"/>
  <c r="AK38" i="32"/>
  <c r="AJ38" i="32"/>
  <c r="AI38" i="32"/>
  <c r="AH38" i="32"/>
  <c r="AG38" i="32"/>
  <c r="AF38" i="32"/>
  <c r="AE38" i="32"/>
  <c r="AD38" i="32"/>
  <c r="AC38" i="32"/>
  <c r="AB38" i="32"/>
  <c r="AA38" i="32"/>
  <c r="Z38" i="32"/>
  <c r="Y38" i="32"/>
  <c r="X38" i="32"/>
  <c r="W38" i="32"/>
  <c r="V38" i="32"/>
  <c r="U38" i="32"/>
  <c r="T38" i="32"/>
  <c r="S38" i="32"/>
  <c r="AW36" i="32"/>
  <c r="AV36" i="32"/>
  <c r="AU36" i="32"/>
  <c r="AT36" i="32"/>
  <c r="AS36" i="32"/>
  <c r="AR36" i="32"/>
  <c r="AQ36" i="32"/>
  <c r="AP36" i="32"/>
  <c r="AO36" i="32"/>
  <c r="AN36" i="32"/>
  <c r="AM36" i="32"/>
  <c r="AL36" i="32"/>
  <c r="AK36" i="32"/>
  <c r="AJ36" i="32"/>
  <c r="AI36" i="32"/>
  <c r="AH36" i="32"/>
  <c r="AG36" i="32"/>
  <c r="AF36" i="32"/>
  <c r="AE36" i="32"/>
  <c r="AD36" i="32"/>
  <c r="AC36" i="32"/>
  <c r="AB36" i="32"/>
  <c r="AA36" i="32"/>
  <c r="Z36" i="32"/>
  <c r="Y36" i="32"/>
  <c r="X36" i="32"/>
  <c r="W36" i="32"/>
  <c r="V36" i="32"/>
  <c r="U36" i="32"/>
  <c r="T36" i="32"/>
  <c r="S36" i="32"/>
  <c r="F36" i="32"/>
  <c r="AW35" i="32"/>
  <c r="AV35" i="32"/>
  <c r="AU35" i="32"/>
  <c r="AT35" i="32"/>
  <c r="AS35" i="32"/>
  <c r="AR35" i="32"/>
  <c r="AQ35" i="32"/>
  <c r="AP35" i="32"/>
  <c r="AO35" i="32"/>
  <c r="AN35" i="32"/>
  <c r="AM35" i="32"/>
  <c r="AL35" i="32"/>
  <c r="AK35" i="32"/>
  <c r="AJ35" i="32"/>
  <c r="AI35" i="32"/>
  <c r="AH35" i="32"/>
  <c r="AG35" i="32"/>
  <c r="AF35" i="32"/>
  <c r="AE35" i="32"/>
  <c r="AD35" i="32"/>
  <c r="AC35" i="32"/>
  <c r="AB35" i="32"/>
  <c r="AA35" i="32"/>
  <c r="Z35" i="32"/>
  <c r="Y35" i="32"/>
  <c r="X35" i="32"/>
  <c r="W35" i="32"/>
  <c r="V35" i="32"/>
  <c r="U35" i="32"/>
  <c r="T35" i="32"/>
  <c r="S35" i="32"/>
  <c r="AW33" i="32"/>
  <c r="AV33" i="32"/>
  <c r="AU33" i="32"/>
  <c r="AT33" i="32"/>
  <c r="AS33" i="32"/>
  <c r="AR33" i="32"/>
  <c r="AQ33" i="32"/>
  <c r="AP33" i="32"/>
  <c r="AO33" i="32"/>
  <c r="AN33" i="32"/>
  <c r="AM33" i="32"/>
  <c r="AL33" i="32"/>
  <c r="AK33" i="32"/>
  <c r="AJ33" i="32"/>
  <c r="AI33" i="32"/>
  <c r="AH33" i="32"/>
  <c r="AG33" i="32"/>
  <c r="AF33" i="32"/>
  <c r="AE33" i="32"/>
  <c r="AD33" i="32"/>
  <c r="AC33" i="32"/>
  <c r="AB33" i="32"/>
  <c r="AA33" i="32"/>
  <c r="Z33" i="32"/>
  <c r="Y33" i="32"/>
  <c r="X33" i="32"/>
  <c r="W33" i="32"/>
  <c r="V33" i="32"/>
  <c r="U33" i="32"/>
  <c r="T33" i="32"/>
  <c r="S33" i="32"/>
  <c r="F33"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AW30" i="32"/>
  <c r="AV30" i="32"/>
  <c r="AU30" i="32"/>
  <c r="AT30" i="32"/>
  <c r="AS30" i="32"/>
  <c r="AR30" i="32"/>
  <c r="AQ30" i="32"/>
  <c r="AP30" i="32"/>
  <c r="AO30" i="32"/>
  <c r="AN30" i="32"/>
  <c r="AM30" i="32"/>
  <c r="AL30" i="32"/>
  <c r="AK30" i="32"/>
  <c r="AJ30" i="32"/>
  <c r="AI30" i="32"/>
  <c r="AH30" i="32"/>
  <c r="AG30" i="32"/>
  <c r="AF30" i="32"/>
  <c r="AE30" i="32"/>
  <c r="AD30" i="32"/>
  <c r="AC30" i="32"/>
  <c r="AB30" i="32"/>
  <c r="AA30" i="32"/>
  <c r="Z30" i="32"/>
  <c r="Y30" i="32"/>
  <c r="X30" i="32"/>
  <c r="W30" i="32"/>
  <c r="V30" i="32"/>
  <c r="U30" i="32"/>
  <c r="T30" i="32"/>
  <c r="S30" i="32"/>
  <c r="F30" i="32"/>
  <c r="AW29" i="32"/>
  <c r="AV29" i="32"/>
  <c r="AU29" i="32"/>
  <c r="AT29" i="32"/>
  <c r="AS29" i="32"/>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AW27" i="32"/>
  <c r="AV27" i="32"/>
  <c r="AU27" i="32"/>
  <c r="AT27" i="32"/>
  <c r="AS27" i="32"/>
  <c r="AR27" i="32"/>
  <c r="AQ27" i="32"/>
  <c r="AP27" i="32"/>
  <c r="AO27" i="32"/>
  <c r="AN27" i="32"/>
  <c r="AM27" i="32"/>
  <c r="AL27" i="32"/>
  <c r="AK27" i="32"/>
  <c r="AJ27" i="32"/>
  <c r="AI27" i="32"/>
  <c r="AH27" i="32"/>
  <c r="AG27" i="32"/>
  <c r="AF27" i="32"/>
  <c r="AE27" i="32"/>
  <c r="AD27" i="32"/>
  <c r="AC27" i="32"/>
  <c r="AB27" i="32"/>
  <c r="AA27" i="32"/>
  <c r="Z27" i="32"/>
  <c r="Y27" i="32"/>
  <c r="X27" i="32"/>
  <c r="W27" i="32"/>
  <c r="V27" i="32"/>
  <c r="U27" i="32"/>
  <c r="T27" i="32"/>
  <c r="S27" i="32"/>
  <c r="AW26" i="32"/>
  <c r="AV26" i="32"/>
  <c r="AU26" i="32"/>
  <c r="AT26" i="32"/>
  <c r="AS26" i="32"/>
  <c r="AR26" i="32"/>
  <c r="AQ26" i="32"/>
  <c r="AP26" i="32"/>
  <c r="AO26" i="32"/>
  <c r="AN26" i="32"/>
  <c r="AM26" i="32"/>
  <c r="AL26" i="32"/>
  <c r="AK26" i="32"/>
  <c r="AJ26" i="32"/>
  <c r="AI26" i="32"/>
  <c r="AH26" i="32"/>
  <c r="AG26" i="32"/>
  <c r="AF26" i="32"/>
  <c r="AE26" i="32"/>
  <c r="AD26" i="32"/>
  <c r="AC26" i="32"/>
  <c r="AB26" i="32"/>
  <c r="AA26" i="32"/>
  <c r="Z26" i="32"/>
  <c r="Y26" i="32"/>
  <c r="X26" i="32"/>
  <c r="W26" i="32"/>
  <c r="V26" i="32"/>
  <c r="U26" i="32"/>
  <c r="T26" i="32"/>
  <c r="S26" i="32"/>
  <c r="B25" i="32"/>
  <c r="B28" i="32" s="1"/>
  <c r="B31" i="32" s="1"/>
  <c r="B34" i="32" s="1"/>
  <c r="B37" i="32" s="1"/>
  <c r="B40" i="32" s="1"/>
  <c r="B43" i="32" s="1"/>
  <c r="B46" i="32" s="1"/>
  <c r="B49" i="32" s="1"/>
  <c r="B52" i="32" s="1"/>
  <c r="B55" i="32" s="1"/>
  <c r="B58" i="32" s="1"/>
  <c r="B61" i="32" s="1"/>
  <c r="B64" i="32" s="1"/>
  <c r="B67" i="32" s="1"/>
  <c r="B70" i="32" s="1"/>
  <c r="B73" i="32" s="1"/>
  <c r="B76" i="32" s="1"/>
  <c r="B79" i="32" s="1"/>
  <c r="B82" i="32" s="1"/>
  <c r="B85" i="32" s="1"/>
  <c r="B88" i="32" s="1"/>
  <c r="B91" i="32" s="1"/>
  <c r="B94" i="32" s="1"/>
  <c r="B97" i="32" s="1"/>
  <c r="B100" i="32" s="1"/>
  <c r="B103" i="32" s="1"/>
  <c r="B106" i="32" s="1"/>
  <c r="B109" i="32" s="1"/>
  <c r="B112" i="32" s="1"/>
  <c r="B115" i="32" s="1"/>
  <c r="B118" i="32" s="1"/>
  <c r="B121" i="32" s="1"/>
  <c r="B124" i="32" s="1"/>
  <c r="B127" i="32" s="1"/>
  <c r="B130" i="32" s="1"/>
  <c r="B133" i="32" s="1"/>
  <c r="B136" i="32" s="1"/>
  <c r="B139" i="32" s="1"/>
  <c r="B142" i="32" s="1"/>
  <c r="B145" i="32" s="1"/>
  <c r="B148" i="32" s="1"/>
  <c r="B151" i="32" s="1"/>
  <c r="B154" i="32" s="1"/>
  <c r="B157" i="32" s="1"/>
  <c r="B160" i="32" s="1"/>
  <c r="B163" i="32" s="1"/>
  <c r="B166" i="32" s="1"/>
  <c r="B169" i="32" s="1"/>
  <c r="B172" i="32" s="1"/>
  <c r="B175" i="32" s="1"/>
  <c r="B178" i="32" s="1"/>
  <c r="B181" i="32" s="1"/>
  <c r="B184" i="32" s="1"/>
  <c r="B187" i="32" s="1"/>
  <c r="B190" i="32" s="1"/>
  <c r="B193" i="32" s="1"/>
  <c r="B196" i="32" s="1"/>
  <c r="B199" i="32" s="1"/>
  <c r="B202" i="32" s="1"/>
  <c r="B205" i="32" s="1"/>
  <c r="B208" i="32" s="1"/>
  <c r="B211" i="32" s="1"/>
  <c r="B214" i="32" s="1"/>
  <c r="B217" i="32" s="1"/>
  <c r="B220" i="32" s="1"/>
  <c r="B223" i="32" s="1"/>
  <c r="B226" i="32" s="1"/>
  <c r="B229" i="32" s="1"/>
  <c r="B232" i="32" s="1"/>
  <c r="B235" i="32" s="1"/>
  <c r="B238" i="32" s="1"/>
  <c r="B241" i="32" s="1"/>
  <c r="B244" i="32" s="1"/>
  <c r="B247" i="32" s="1"/>
  <c r="B250" i="32" s="1"/>
  <c r="B253" i="32" s="1"/>
  <c r="B256" i="32" s="1"/>
  <c r="B259" i="32" s="1"/>
  <c r="B262" i="32" s="1"/>
  <c r="B265" i="32" s="1"/>
  <c r="B268" i="32" s="1"/>
  <c r="B271" i="32" s="1"/>
  <c r="B274" i="32" s="1"/>
  <c r="B277" i="32" s="1"/>
  <c r="B280" i="32" s="1"/>
  <c r="B283" i="32" s="1"/>
  <c r="B286" i="32" s="1"/>
  <c r="B289" i="32" s="1"/>
  <c r="B292" i="32" s="1"/>
  <c r="B295" i="32" s="1"/>
  <c r="B298" i="32" s="1"/>
  <c r="B301" i="32" s="1"/>
  <c r="B304" i="32" s="1"/>
  <c r="B307" i="32" s="1"/>
  <c r="B310" i="32" s="1"/>
  <c r="B313" i="32" s="1"/>
  <c r="B316" i="32" s="1"/>
  <c r="B319" i="32" s="1"/>
  <c r="AW24" i="32"/>
  <c r="AV24" i="32"/>
  <c r="AU24" i="32"/>
  <c r="AT24" i="32"/>
  <c r="AS24" i="32"/>
  <c r="AR24" i="32"/>
  <c r="AQ24" i="32"/>
  <c r="AP24" i="32"/>
  <c r="AO24" i="32"/>
  <c r="AN24" i="32"/>
  <c r="AM24" i="32"/>
  <c r="AL24" i="32"/>
  <c r="AK24" i="32"/>
  <c r="AJ24" i="32"/>
  <c r="AI24" i="32"/>
  <c r="AH24" i="32"/>
  <c r="AG24" i="32"/>
  <c r="AF24" i="32"/>
  <c r="AE24" i="32"/>
  <c r="AD24" i="32"/>
  <c r="AC24" i="32"/>
  <c r="AB24" i="32"/>
  <c r="AA24" i="32"/>
  <c r="Z24" i="32"/>
  <c r="Y24" i="32"/>
  <c r="X24" i="32"/>
  <c r="W24" i="32"/>
  <c r="V24" i="32"/>
  <c r="U24" i="32"/>
  <c r="T24" i="32"/>
  <c r="S24" i="32"/>
  <c r="AW23" i="32"/>
  <c r="AV23" i="32"/>
  <c r="AU23" i="32"/>
  <c r="AT23" i="32"/>
  <c r="AS23" i="32"/>
  <c r="AR23" i="32"/>
  <c r="AQ23" i="32"/>
  <c r="AP23" i="32"/>
  <c r="AO23" i="32"/>
  <c r="AN23" i="32"/>
  <c r="AM23" i="32"/>
  <c r="AL23" i="32"/>
  <c r="AK23" i="32"/>
  <c r="AJ23" i="32"/>
  <c r="AI23" i="32"/>
  <c r="AH23" i="32"/>
  <c r="AG23" i="32"/>
  <c r="AF23" i="32"/>
  <c r="AE23" i="32"/>
  <c r="AD23" i="32"/>
  <c r="AC23" i="32"/>
  <c r="AB23" i="32"/>
  <c r="AA23" i="32"/>
  <c r="Z23" i="32"/>
  <c r="Y23" i="32"/>
  <c r="X23" i="32"/>
  <c r="W23" i="32"/>
  <c r="V23" i="32"/>
  <c r="U23" i="32"/>
  <c r="T23" i="32"/>
  <c r="S23" i="32"/>
  <c r="AQ20" i="32"/>
  <c r="AQ21" i="32" s="1"/>
  <c r="AM20" i="32"/>
  <c r="AM21" i="32" s="1"/>
  <c r="AE20" i="32"/>
  <c r="AE21" i="32" s="1"/>
  <c r="AA20" i="32"/>
  <c r="AA21" i="32" s="1"/>
  <c r="W20" i="32"/>
  <c r="W21" i="32" s="1"/>
  <c r="S20" i="32"/>
  <c r="S21" i="32" s="1"/>
  <c r="AW19" i="32"/>
  <c r="AW20" i="32" s="1"/>
  <c r="AW21" i="32" s="1"/>
  <c r="AV19" i="32"/>
  <c r="AV20" i="32" s="1"/>
  <c r="AV21" i="32" s="1"/>
  <c r="AU19" i="32"/>
  <c r="AU20" i="32" s="1"/>
  <c r="AU21" i="32" s="1"/>
  <c r="AX17" i="32"/>
  <c r="BC14" i="32"/>
  <c r="AC2" i="32"/>
  <c r="AT20" i="32" s="1"/>
  <c r="AT21" i="32" s="1"/>
  <c r="AX62" i="32" l="1"/>
  <c r="AZ62" i="32" s="1"/>
  <c r="AX98" i="32"/>
  <c r="AZ98" i="32" s="1"/>
  <c r="AX221" i="32"/>
  <c r="AZ221" i="32" s="1"/>
  <c r="AX65" i="32"/>
  <c r="AZ65" i="32" s="1"/>
  <c r="AX71" i="32"/>
  <c r="AZ71" i="32" s="1"/>
  <c r="AX77" i="32"/>
  <c r="AZ77" i="32" s="1"/>
  <c r="AX83" i="32"/>
  <c r="AZ83" i="32" s="1"/>
  <c r="AX89" i="32"/>
  <c r="AZ89" i="32" s="1"/>
  <c r="AX95" i="32"/>
  <c r="AZ95" i="32" s="1"/>
  <c r="AX101" i="32"/>
  <c r="AZ101" i="32" s="1"/>
  <c r="AX107" i="32"/>
  <c r="AZ107" i="32" s="1"/>
  <c r="AX113" i="32"/>
  <c r="AZ113" i="32" s="1"/>
  <c r="AX119" i="32"/>
  <c r="AZ119" i="32" s="1"/>
  <c r="AX125" i="32"/>
  <c r="AZ125" i="32" s="1"/>
  <c r="AX131" i="32"/>
  <c r="AZ131" i="32" s="1"/>
  <c r="AX137" i="32"/>
  <c r="AZ137" i="32" s="1"/>
  <c r="AX215" i="32"/>
  <c r="AZ215" i="32" s="1"/>
  <c r="AX143" i="32"/>
  <c r="AZ143" i="32" s="1"/>
  <c r="AX149" i="32"/>
  <c r="AZ149" i="32" s="1"/>
  <c r="AX155" i="32"/>
  <c r="AZ155" i="32" s="1"/>
  <c r="AX161" i="32"/>
  <c r="AZ161" i="32" s="1"/>
  <c r="AX167" i="32"/>
  <c r="AZ167" i="32" s="1"/>
  <c r="AX173" i="32"/>
  <c r="AZ173" i="32" s="1"/>
  <c r="AX179" i="32"/>
  <c r="AZ179" i="32" s="1"/>
  <c r="AX185" i="32"/>
  <c r="AZ185" i="32" s="1"/>
  <c r="AX191" i="32"/>
  <c r="AZ191" i="32" s="1"/>
  <c r="AX197" i="32"/>
  <c r="AZ197" i="32" s="1"/>
  <c r="AX203" i="32"/>
  <c r="AZ203" i="32" s="1"/>
  <c r="AX209" i="32"/>
  <c r="AZ209" i="32" s="1"/>
  <c r="AX35" i="32"/>
  <c r="AZ35" i="32" s="1"/>
  <c r="AX41" i="32"/>
  <c r="AZ41" i="32" s="1"/>
  <c r="AX47" i="32"/>
  <c r="AZ47" i="32" s="1"/>
  <c r="AX53" i="32"/>
  <c r="AZ53" i="32" s="1"/>
  <c r="AX59" i="32"/>
  <c r="AZ59" i="32" s="1"/>
  <c r="AX23" i="32"/>
  <c r="AZ23" i="32" s="1"/>
  <c r="AX227" i="32"/>
  <c r="AZ227" i="32" s="1"/>
  <c r="AX233" i="32"/>
  <c r="AZ233" i="32" s="1"/>
  <c r="AX239" i="32"/>
  <c r="AZ239" i="32" s="1"/>
  <c r="AX245" i="32"/>
  <c r="AZ245" i="32" s="1"/>
  <c r="AX251" i="32"/>
  <c r="AZ251" i="32" s="1"/>
  <c r="AX257" i="32"/>
  <c r="AZ257" i="32" s="1"/>
  <c r="AX263" i="32"/>
  <c r="AZ263" i="32" s="1"/>
  <c r="AX269" i="32"/>
  <c r="AZ269" i="32" s="1"/>
  <c r="AX275" i="32"/>
  <c r="AZ275" i="32" s="1"/>
  <c r="AX281" i="32"/>
  <c r="AZ281" i="32" s="1"/>
  <c r="AX287" i="32"/>
  <c r="AZ287" i="32" s="1"/>
  <c r="AX293" i="32"/>
  <c r="AZ293" i="32" s="1"/>
  <c r="AX299" i="32"/>
  <c r="AZ299" i="32" s="1"/>
  <c r="AX305" i="32"/>
  <c r="AZ305" i="32" s="1"/>
  <c r="AX311" i="32"/>
  <c r="AZ311" i="32" s="1"/>
  <c r="AX317" i="32"/>
  <c r="AZ317" i="32" s="1"/>
  <c r="AX48" i="32"/>
  <c r="AZ48" i="32" s="1"/>
  <c r="AX29" i="32"/>
  <c r="AZ29" i="32" s="1"/>
  <c r="AX63" i="32"/>
  <c r="AZ63" i="32" s="1"/>
  <c r="AX69" i="32"/>
  <c r="AZ69" i="32" s="1"/>
  <c r="AX75" i="32"/>
  <c r="AZ75" i="32" s="1"/>
  <c r="AX81" i="32"/>
  <c r="AZ81" i="32" s="1"/>
  <c r="AX87" i="32"/>
  <c r="AZ87" i="32" s="1"/>
  <c r="AX93" i="32"/>
  <c r="AZ93" i="32" s="1"/>
  <c r="AX99" i="32"/>
  <c r="AZ99" i="32" s="1"/>
  <c r="AX105" i="32"/>
  <c r="AZ105" i="32" s="1"/>
  <c r="AX111" i="32"/>
  <c r="AZ111" i="32" s="1"/>
  <c r="AX117" i="32"/>
  <c r="AZ117" i="32" s="1"/>
  <c r="AX123" i="32"/>
  <c r="AZ123" i="32" s="1"/>
  <c r="AX129" i="32"/>
  <c r="AZ129" i="32" s="1"/>
  <c r="AX135" i="32"/>
  <c r="AZ135" i="32" s="1"/>
  <c r="AX33" i="32"/>
  <c r="AZ33" i="32" s="1"/>
  <c r="AX39" i="32"/>
  <c r="AZ39" i="32" s="1"/>
  <c r="AX45" i="32"/>
  <c r="AZ45" i="32" s="1"/>
  <c r="AX51" i="32"/>
  <c r="AZ51" i="32" s="1"/>
  <c r="AX57" i="32"/>
  <c r="AZ57" i="32" s="1"/>
  <c r="AX141" i="32"/>
  <c r="AZ141" i="32" s="1"/>
  <c r="AX153" i="32"/>
  <c r="AZ153" i="32" s="1"/>
  <c r="AX159" i="32"/>
  <c r="AZ159" i="32" s="1"/>
  <c r="AX165" i="32"/>
  <c r="AZ165" i="32" s="1"/>
  <c r="AX171" i="32"/>
  <c r="AZ171" i="32" s="1"/>
  <c r="AX177" i="32"/>
  <c r="AZ177" i="32" s="1"/>
  <c r="AX183" i="32"/>
  <c r="AZ183" i="32" s="1"/>
  <c r="AX189" i="32"/>
  <c r="AZ189" i="32" s="1"/>
  <c r="AX195" i="32"/>
  <c r="AZ195" i="32" s="1"/>
  <c r="AX201" i="32"/>
  <c r="AZ201" i="32" s="1"/>
  <c r="AX207" i="32"/>
  <c r="AZ207" i="32" s="1"/>
  <c r="AX219" i="32"/>
  <c r="AZ219" i="32" s="1"/>
  <c r="AX225" i="32"/>
  <c r="AZ225" i="32" s="1"/>
  <c r="AX231" i="32"/>
  <c r="AZ231" i="32" s="1"/>
  <c r="AX237" i="32"/>
  <c r="AZ237" i="32" s="1"/>
  <c r="AX243" i="32"/>
  <c r="AZ243" i="32" s="1"/>
  <c r="AX249" i="32"/>
  <c r="AZ249" i="32" s="1"/>
  <c r="AX255" i="32"/>
  <c r="AZ255" i="32" s="1"/>
  <c r="AX261" i="32"/>
  <c r="AZ261" i="32" s="1"/>
  <c r="AX267" i="32"/>
  <c r="AZ267" i="32" s="1"/>
  <c r="AX273" i="32"/>
  <c r="AZ273" i="32" s="1"/>
  <c r="AX146" i="32"/>
  <c r="AZ146" i="32" s="1"/>
  <c r="AX212" i="32"/>
  <c r="AZ212" i="32" s="1"/>
  <c r="AX50" i="32"/>
  <c r="AZ50" i="32" s="1"/>
  <c r="AX152" i="32"/>
  <c r="AZ152" i="32" s="1"/>
  <c r="AX158" i="32"/>
  <c r="AZ158" i="32" s="1"/>
  <c r="AX164" i="32"/>
  <c r="AZ164" i="32" s="1"/>
  <c r="AX170" i="32"/>
  <c r="AZ170" i="32" s="1"/>
  <c r="AX176" i="32"/>
  <c r="AZ176" i="32" s="1"/>
  <c r="AX182" i="32"/>
  <c r="AZ182" i="32" s="1"/>
  <c r="AX188" i="32"/>
  <c r="AZ188" i="32" s="1"/>
  <c r="AX194" i="32"/>
  <c r="AZ194" i="32" s="1"/>
  <c r="AX200" i="32"/>
  <c r="AZ200" i="32" s="1"/>
  <c r="AX206" i="32"/>
  <c r="AZ206" i="32" s="1"/>
  <c r="AX218" i="32"/>
  <c r="AZ218" i="32" s="1"/>
  <c r="AX32" i="32"/>
  <c r="AZ32" i="32" s="1"/>
  <c r="AX44" i="32"/>
  <c r="AZ44" i="32" s="1"/>
  <c r="AX224" i="32"/>
  <c r="AZ224" i="32" s="1"/>
  <c r="AX230" i="32"/>
  <c r="AZ230" i="32" s="1"/>
  <c r="AX236" i="32"/>
  <c r="AZ236" i="32" s="1"/>
  <c r="AX242" i="32"/>
  <c r="AZ242" i="32" s="1"/>
  <c r="AX248" i="32"/>
  <c r="AZ248" i="32" s="1"/>
  <c r="AX254" i="32"/>
  <c r="AZ254" i="32" s="1"/>
  <c r="AX260" i="32"/>
  <c r="AZ260" i="32" s="1"/>
  <c r="AX266" i="32"/>
  <c r="AZ266" i="32" s="1"/>
  <c r="AX272" i="32"/>
  <c r="AZ272" i="32" s="1"/>
  <c r="AX278" i="32"/>
  <c r="AZ278" i="32" s="1"/>
  <c r="AX284" i="32"/>
  <c r="AZ284" i="32" s="1"/>
  <c r="AX290" i="32"/>
  <c r="AZ290" i="32" s="1"/>
  <c r="AX296" i="32"/>
  <c r="AZ296" i="32" s="1"/>
  <c r="AX302" i="32"/>
  <c r="AZ302" i="32" s="1"/>
  <c r="AX308" i="32"/>
  <c r="AZ308" i="32" s="1"/>
  <c r="AX314" i="32"/>
  <c r="AZ314" i="32" s="1"/>
  <c r="AX320" i="32"/>
  <c r="AZ320" i="32" s="1"/>
  <c r="AX38" i="32"/>
  <c r="AZ38" i="32" s="1"/>
  <c r="AX56" i="32"/>
  <c r="AZ56" i="32" s="1"/>
  <c r="AX26" i="32"/>
  <c r="AZ26" i="32" s="1"/>
  <c r="AI20" i="32"/>
  <c r="AI21" i="32" s="1"/>
  <c r="AX60" i="32"/>
  <c r="AZ60" i="32" s="1"/>
  <c r="AX66" i="32"/>
  <c r="AZ66" i="32" s="1"/>
  <c r="AX72" i="32"/>
  <c r="AZ72" i="32" s="1"/>
  <c r="AX78" i="32"/>
  <c r="AZ78" i="32" s="1"/>
  <c r="AX84" i="32"/>
  <c r="AZ84" i="32" s="1"/>
  <c r="AX90" i="32"/>
  <c r="AZ90" i="32" s="1"/>
  <c r="AX96" i="32"/>
  <c r="AZ96" i="32" s="1"/>
  <c r="AX102" i="32"/>
  <c r="AZ102" i="32" s="1"/>
  <c r="AX108" i="32"/>
  <c r="AZ108" i="32" s="1"/>
  <c r="AX114" i="32"/>
  <c r="AZ114" i="32" s="1"/>
  <c r="AX120" i="32"/>
  <c r="AZ120" i="32" s="1"/>
  <c r="AX126" i="32"/>
  <c r="AZ126" i="32" s="1"/>
  <c r="AX132" i="32"/>
  <c r="AZ132" i="32" s="1"/>
  <c r="AX138" i="32"/>
  <c r="AZ138" i="32" s="1"/>
  <c r="AX216" i="32"/>
  <c r="AZ216" i="32" s="1"/>
  <c r="AX116" i="32"/>
  <c r="AZ116" i="32" s="1"/>
  <c r="AX24" i="32"/>
  <c r="AZ24" i="32" s="1"/>
  <c r="AX36" i="32"/>
  <c r="AZ36" i="32" s="1"/>
  <c r="AX42" i="32"/>
  <c r="AZ42" i="32" s="1"/>
  <c r="AX54" i="32"/>
  <c r="AZ54" i="32" s="1"/>
  <c r="AX144" i="32"/>
  <c r="AZ144" i="32" s="1"/>
  <c r="AX150" i="32"/>
  <c r="AZ150" i="32" s="1"/>
  <c r="AX156" i="32"/>
  <c r="AZ156" i="32" s="1"/>
  <c r="AX162" i="32"/>
  <c r="AZ162" i="32" s="1"/>
  <c r="AX168" i="32"/>
  <c r="AZ168" i="32" s="1"/>
  <c r="AX174" i="32"/>
  <c r="AZ174" i="32" s="1"/>
  <c r="AX180" i="32"/>
  <c r="AZ180" i="32" s="1"/>
  <c r="AX186" i="32"/>
  <c r="AZ186" i="32" s="1"/>
  <c r="AX192" i="32"/>
  <c r="AZ192" i="32" s="1"/>
  <c r="AX198" i="32"/>
  <c r="AZ198" i="32" s="1"/>
  <c r="AX204" i="32"/>
  <c r="AZ204" i="32" s="1"/>
  <c r="AX318" i="32"/>
  <c r="AZ318" i="32" s="1"/>
  <c r="AX30" i="32"/>
  <c r="AZ30" i="32" s="1"/>
  <c r="AX27" i="32"/>
  <c r="AZ27" i="32" s="1"/>
  <c r="BB8" i="32"/>
  <c r="U20" i="32"/>
  <c r="U21" i="32" s="1"/>
  <c r="Y20" i="32"/>
  <c r="Y21" i="32" s="1"/>
  <c r="AC20" i="32"/>
  <c r="AC21" i="32" s="1"/>
  <c r="AG20" i="32"/>
  <c r="AG21" i="32" s="1"/>
  <c r="AK20" i="32"/>
  <c r="AK21" i="32" s="1"/>
  <c r="AO20" i="32"/>
  <c r="AO21" i="32" s="1"/>
  <c r="AS20" i="32"/>
  <c r="AS21" i="32" s="1"/>
  <c r="AX147" i="32"/>
  <c r="AZ147" i="32" s="1"/>
  <c r="T20" i="32"/>
  <c r="T21" i="32" s="1"/>
  <c r="X20" i="32"/>
  <c r="X21" i="32" s="1"/>
  <c r="AB20" i="32"/>
  <c r="AB21" i="32" s="1"/>
  <c r="AF20" i="32"/>
  <c r="AF21" i="32" s="1"/>
  <c r="AJ20" i="32"/>
  <c r="AJ21" i="32" s="1"/>
  <c r="AN20" i="32"/>
  <c r="AN21" i="32" s="1"/>
  <c r="AR20" i="32"/>
  <c r="AR21" i="32" s="1"/>
  <c r="V20" i="32"/>
  <c r="V21" i="32" s="1"/>
  <c r="Z20" i="32"/>
  <c r="Z21" i="32" s="1"/>
  <c r="AD20" i="32"/>
  <c r="AD21" i="32" s="1"/>
  <c r="AH20" i="32"/>
  <c r="AH21" i="32" s="1"/>
  <c r="AL20" i="32"/>
  <c r="AL21" i="32" s="1"/>
  <c r="AP20" i="32"/>
  <c r="AP21" i="32" s="1"/>
  <c r="AV331" i="32"/>
  <c r="AR331" i="32"/>
  <c r="AN331" i="32"/>
  <c r="AJ331" i="32"/>
  <c r="AF331" i="32"/>
  <c r="AB331" i="32"/>
  <c r="X331" i="32"/>
  <c r="T331" i="32"/>
  <c r="AU330" i="32"/>
  <c r="AQ330" i="32"/>
  <c r="AM330" i="32"/>
  <c r="AI330" i="32"/>
  <c r="AE330" i="32"/>
  <c r="AA330" i="32"/>
  <c r="W330" i="32"/>
  <c r="S330" i="32"/>
  <c r="AT329" i="32"/>
  <c r="AP329" i="32"/>
  <c r="AL329" i="32"/>
  <c r="AH329" i="32"/>
  <c r="AD329" i="32"/>
  <c r="Z329" i="32"/>
  <c r="V329" i="32"/>
  <c r="AW328" i="32"/>
  <c r="AS328" i="32"/>
  <c r="AO328" i="32"/>
  <c r="AK328" i="32"/>
  <c r="AG328" i="32"/>
  <c r="AC328" i="32"/>
  <c r="Y328" i="32"/>
  <c r="U328" i="32"/>
  <c r="AW324" i="32"/>
  <c r="AS324" i="32"/>
  <c r="AO324" i="32"/>
  <c r="AK324" i="32"/>
  <c r="AG324" i="32"/>
  <c r="AC324" i="32"/>
  <c r="Y324" i="32"/>
  <c r="U324" i="32"/>
  <c r="AX323" i="32"/>
  <c r="AZ323" i="32" s="1"/>
  <c r="AT323" i="32"/>
  <c r="AP323" i="32"/>
  <c r="AL323" i="32"/>
  <c r="AH323" i="32"/>
  <c r="AD323" i="32"/>
  <c r="Z323" i="32"/>
  <c r="V323" i="32"/>
  <c r="AU331" i="32"/>
  <c r="AQ331" i="32"/>
  <c r="AM331" i="32"/>
  <c r="AI331" i="32"/>
  <c r="AE331" i="32"/>
  <c r="AA331" i="32"/>
  <c r="W331" i="32"/>
  <c r="S331" i="32"/>
  <c r="AT330" i="32"/>
  <c r="AP330" i="32"/>
  <c r="AL330" i="32"/>
  <c r="AH330" i="32"/>
  <c r="AD330" i="32"/>
  <c r="Z330" i="32"/>
  <c r="V330" i="32"/>
  <c r="AW329" i="32"/>
  <c r="AS329" i="32"/>
  <c r="AO329" i="32"/>
  <c r="AK329" i="32"/>
  <c r="AG329" i="32"/>
  <c r="AC329" i="32"/>
  <c r="Y329" i="32"/>
  <c r="U329" i="32"/>
  <c r="AV328" i="32"/>
  <c r="AR328" i="32"/>
  <c r="AN328" i="32"/>
  <c r="AJ328" i="32"/>
  <c r="AF328" i="32"/>
  <c r="AB328" i="32"/>
  <c r="X328" i="32"/>
  <c r="T328" i="32"/>
  <c r="AV324" i="32"/>
  <c r="AR324" i="32"/>
  <c r="AN324" i="32"/>
  <c r="AJ324" i="32"/>
  <c r="AF324" i="32"/>
  <c r="AB324" i="32"/>
  <c r="X324" i="32"/>
  <c r="T324" i="32"/>
  <c r="AW323" i="32"/>
  <c r="AS323" i="32"/>
  <c r="AO323" i="32"/>
  <c r="AK323" i="32"/>
  <c r="AG323" i="32"/>
  <c r="AC323" i="32"/>
  <c r="Y323" i="32"/>
  <c r="U323" i="32"/>
  <c r="AT331" i="32"/>
  <c r="AP331" i="32"/>
  <c r="AL331" i="32"/>
  <c r="AH331" i="32"/>
  <c r="AD331" i="32"/>
  <c r="Z331" i="32"/>
  <c r="V331" i="32"/>
  <c r="AW330" i="32"/>
  <c r="AS330" i="32"/>
  <c r="AO330" i="32"/>
  <c r="AK330" i="32"/>
  <c r="AG330" i="32"/>
  <c r="AC330" i="32"/>
  <c r="Y330" i="32"/>
  <c r="U330" i="32"/>
  <c r="AV329" i="32"/>
  <c r="AR329" i="32"/>
  <c r="AN329" i="32"/>
  <c r="AJ329" i="32"/>
  <c r="AF329" i="32"/>
  <c r="AB329" i="32"/>
  <c r="X329" i="32"/>
  <c r="T329" i="32"/>
  <c r="AU328" i="32"/>
  <c r="AQ328" i="32"/>
  <c r="AM328" i="32"/>
  <c r="AI328" i="32"/>
  <c r="AE328" i="32"/>
  <c r="AA328" i="32"/>
  <c r="W328" i="32"/>
  <c r="S328" i="32"/>
  <c r="AU324" i="32"/>
  <c r="AQ324" i="32"/>
  <c r="AM324" i="32"/>
  <c r="AI324" i="32"/>
  <c r="AE324" i="32"/>
  <c r="AA324" i="32"/>
  <c r="W324" i="32"/>
  <c r="S324" i="32"/>
  <c r="AV323" i="32"/>
  <c r="AR323" i="32"/>
  <c r="AN323" i="32"/>
  <c r="AJ323" i="32"/>
  <c r="AF323" i="32"/>
  <c r="AB323" i="32"/>
  <c r="X323" i="32"/>
  <c r="T323" i="32"/>
  <c r="AS331" i="32"/>
  <c r="AC331" i="32"/>
  <c r="AR330" i="32"/>
  <c r="AB330" i="32"/>
  <c r="AQ329" i="32"/>
  <c r="AA329" i="32"/>
  <c r="AP328" i="32"/>
  <c r="Z328" i="32"/>
  <c r="AL324" i="32"/>
  <c r="V324" i="32"/>
  <c r="AM323" i="32"/>
  <c r="W323" i="32"/>
  <c r="AO331" i="32"/>
  <c r="Y331" i="32"/>
  <c r="AN330" i="32"/>
  <c r="X330" i="32"/>
  <c r="AM329" i="32"/>
  <c r="W329" i="32"/>
  <c r="AL328" i="32"/>
  <c r="V328" i="32"/>
  <c r="AX324" i="32"/>
  <c r="AZ324" i="32" s="1"/>
  <c r="AH324" i="32"/>
  <c r="AI323" i="32"/>
  <c r="S323" i="32"/>
  <c r="AK331" i="32"/>
  <c r="U331" i="32"/>
  <c r="AJ330" i="32"/>
  <c r="T330" i="32"/>
  <c r="AI329" i="32"/>
  <c r="S329" i="32"/>
  <c r="AH328" i="32"/>
  <c r="AT324" i="32"/>
  <c r="AD324" i="32"/>
  <c r="AU323" i="32"/>
  <c r="AE323" i="32"/>
  <c r="AW331" i="32"/>
  <c r="AG331" i="32"/>
  <c r="AV330" i="32"/>
  <c r="AF330" i="32"/>
  <c r="AU329" i="32"/>
  <c r="AE329" i="32"/>
  <c r="AT328" i="32"/>
  <c r="AD328" i="32"/>
  <c r="AP324" i="32"/>
  <c r="Z324" i="32"/>
  <c r="AQ323" i="32"/>
  <c r="AA323" i="32"/>
  <c r="AX279" i="32"/>
  <c r="AZ279" i="32" s="1"/>
  <c r="AX285" i="32"/>
  <c r="AZ285" i="32" s="1"/>
  <c r="AX291" i="32"/>
  <c r="AZ291" i="32" s="1"/>
  <c r="AX297" i="32"/>
  <c r="AZ297" i="32" s="1"/>
  <c r="AX303" i="32"/>
  <c r="AZ303" i="32" s="1"/>
  <c r="AX309" i="32"/>
  <c r="AZ309" i="32" s="1"/>
  <c r="AX315" i="32"/>
  <c r="AZ315" i="32" s="1"/>
  <c r="AX213" i="32"/>
  <c r="AZ213" i="32" s="1"/>
  <c r="AX210" i="32"/>
  <c r="AZ210" i="32" s="1"/>
  <c r="AX222" i="32"/>
  <c r="AZ222" i="32" s="1"/>
  <c r="AX228" i="32"/>
  <c r="AZ228" i="32" s="1"/>
  <c r="AX234" i="32"/>
  <c r="AZ234" i="32" s="1"/>
  <c r="AX240" i="32"/>
  <c r="AZ240" i="32" s="1"/>
  <c r="AX246" i="32"/>
  <c r="AZ246" i="32" s="1"/>
  <c r="AX252" i="32"/>
  <c r="AZ252" i="32" s="1"/>
  <c r="AX258" i="32"/>
  <c r="AZ258" i="32" s="1"/>
  <c r="AX264" i="32"/>
  <c r="AZ264" i="32" s="1"/>
  <c r="AX270" i="32"/>
  <c r="AZ270" i="32" s="1"/>
  <c r="AX276" i="32"/>
  <c r="AZ276" i="32" s="1"/>
  <c r="AX282" i="32"/>
  <c r="AZ282" i="32" s="1"/>
  <c r="AX288" i="32"/>
  <c r="AZ288" i="32" s="1"/>
  <c r="AX294" i="32"/>
  <c r="AZ294" i="32" s="1"/>
  <c r="AX300" i="32"/>
  <c r="AZ300" i="32" s="1"/>
  <c r="AX306" i="32"/>
  <c r="AZ306" i="32" s="1"/>
  <c r="AX312" i="32"/>
  <c r="AZ312" i="32" s="1"/>
  <c r="AX321" i="32"/>
  <c r="AZ321" i="32" s="1"/>
</calcChain>
</file>

<file path=xl/sharedStrings.xml><?xml version="1.0" encoding="utf-8"?>
<sst xmlns="http://schemas.openxmlformats.org/spreadsheetml/2006/main" count="2867" uniqueCount="1509">
  <si>
    <t>自　主　点　検　の　ポ　イ　ン　ト</t>
  </si>
  <si>
    <t>自主点検項目</t>
    <rPh sb="0" eb="2">
      <t>ジシュ</t>
    </rPh>
    <rPh sb="2" eb="4">
      <t>テンケン</t>
    </rPh>
    <rPh sb="4" eb="6">
      <t>コウモク</t>
    </rPh>
    <phoneticPr fontId="6"/>
  </si>
  <si>
    <t>平12老企54</t>
  </si>
  <si>
    <t>法第41条第8項</t>
  </si>
  <si>
    <t>法第75条第1項</t>
  </si>
  <si>
    <t>法第75条第2項</t>
  </si>
  <si>
    <t>※</t>
  </si>
  <si>
    <t>④</t>
  </si>
  <si>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</si>
  <si>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5"/>
  </si>
  <si>
    <t>第１</t>
    <rPh sb="0" eb="1">
      <t>ダイ</t>
    </rPh>
    <phoneticPr fontId="5"/>
  </si>
  <si>
    <t>基本方針</t>
    <rPh sb="0" eb="2">
      <t>キホン</t>
    </rPh>
    <rPh sb="2" eb="4">
      <t>ホウシン</t>
    </rPh>
    <phoneticPr fontId="5"/>
  </si>
  <si>
    <t>第２</t>
    <rPh sb="0" eb="1">
      <t>ダイ</t>
    </rPh>
    <phoneticPr fontId="5"/>
  </si>
  <si>
    <t>人員に関する基準</t>
    <rPh sb="0" eb="2">
      <t>ジンイン</t>
    </rPh>
    <rPh sb="3" eb="4">
      <t>カン</t>
    </rPh>
    <rPh sb="6" eb="8">
      <t>キジュン</t>
    </rPh>
    <phoneticPr fontId="5"/>
  </si>
  <si>
    <t>第３</t>
    <rPh sb="0" eb="1">
      <t>ダイ</t>
    </rPh>
    <phoneticPr fontId="5"/>
  </si>
  <si>
    <t>設備に関する基準</t>
    <rPh sb="0" eb="2">
      <t>セツビ</t>
    </rPh>
    <rPh sb="3" eb="4">
      <t>カン</t>
    </rPh>
    <rPh sb="6" eb="8">
      <t>キジュン</t>
    </rPh>
    <phoneticPr fontId="5"/>
  </si>
  <si>
    <t>第４</t>
    <rPh sb="0" eb="1">
      <t>ダイ</t>
    </rPh>
    <phoneticPr fontId="5"/>
  </si>
  <si>
    <t>運営に関する基準</t>
    <rPh sb="0" eb="2">
      <t>ウンエイ</t>
    </rPh>
    <rPh sb="3" eb="4">
      <t>カン</t>
    </rPh>
    <rPh sb="6" eb="8">
      <t>キジュン</t>
    </rPh>
    <phoneticPr fontId="5"/>
  </si>
  <si>
    <t>第５</t>
    <rPh sb="0" eb="1">
      <t>ダイ</t>
    </rPh>
    <phoneticPr fontId="5"/>
  </si>
  <si>
    <t>変更の届出等</t>
    <rPh sb="0" eb="2">
      <t>ヘンコウ</t>
    </rPh>
    <rPh sb="3" eb="5">
      <t>トドケデ</t>
    </rPh>
    <rPh sb="5" eb="6">
      <t>トウ</t>
    </rPh>
    <phoneticPr fontId="5"/>
  </si>
  <si>
    <t>第６</t>
    <rPh sb="0" eb="1">
      <t>ダイ</t>
    </rPh>
    <phoneticPr fontId="5"/>
  </si>
  <si>
    <t>介護給付費の算定及び取扱い</t>
    <rPh sb="0" eb="2">
      <t>カイゴ</t>
    </rPh>
    <rPh sb="2" eb="5">
      <t>キュウフヒ</t>
    </rPh>
    <rPh sb="6" eb="8">
      <t>サンテイ</t>
    </rPh>
    <rPh sb="8" eb="9">
      <t>オヨ</t>
    </rPh>
    <rPh sb="10" eb="12">
      <t>トリアツカ</t>
    </rPh>
    <phoneticPr fontId="5"/>
  </si>
  <si>
    <t>第７</t>
    <rPh sb="0" eb="1">
      <t>ダイ</t>
    </rPh>
    <phoneticPr fontId="5"/>
  </si>
  <si>
    <t>その他</t>
    <rPh sb="2" eb="3">
      <t>タ</t>
    </rPh>
    <phoneticPr fontId="5"/>
  </si>
  <si>
    <t>「法」                  介護保険法（平成９年法律第１２３号）</t>
    <phoneticPr fontId="5"/>
  </si>
  <si>
    <t>介護保険法（平成９年法律第１２３号）</t>
    <phoneticPr fontId="5"/>
  </si>
  <si>
    <t>「施行規則」            介護保険法施行規則（平成１１年厚生省令第３６号）</t>
    <phoneticPr fontId="5"/>
  </si>
  <si>
    <t>介護保険法施行規則（平成１１年厚生省令第３６号）</t>
    <phoneticPr fontId="5"/>
  </si>
  <si>
    <t>「施行令」</t>
    <phoneticPr fontId="5"/>
  </si>
  <si>
    <t>介護保険法施行令（平成１０年政令第４１２号）</t>
  </si>
  <si>
    <t>「平１１厚令３７」</t>
    <phoneticPr fontId="5"/>
  </si>
  <si>
    <t>「平１１老企２５」</t>
    <phoneticPr fontId="5"/>
  </si>
  <si>
    <t>「平１２厚告１９」</t>
    <phoneticPr fontId="5"/>
  </si>
  <si>
    <t>「平１２厚告２７」</t>
    <phoneticPr fontId="5"/>
  </si>
  <si>
    <t>厚生労働大臣が定める地域
（平成２４年３月１３日厚生労働省告示第１２０号）</t>
    <rPh sb="26" eb="28">
      <t>ロウドウ</t>
    </rPh>
    <phoneticPr fontId="5"/>
  </si>
  <si>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5"/>
  </si>
  <si>
    <t>※</t>
    <phoneticPr fontId="5"/>
  </si>
  <si>
    <t>根拠法令</t>
    <rPh sb="0" eb="2">
      <t>コンキョ</t>
    </rPh>
    <rPh sb="2" eb="4">
      <t>ホウレイ</t>
    </rPh>
    <phoneticPr fontId="5"/>
  </si>
  <si>
    <t>一般原則</t>
    <rPh sb="0" eb="2">
      <t>イッパン</t>
    </rPh>
    <rPh sb="2" eb="4">
      <t>ゲンソク</t>
    </rPh>
    <phoneticPr fontId="7"/>
  </si>
  <si>
    <t>第８</t>
    <rPh sb="0" eb="1">
      <t>ダイ</t>
    </rPh>
    <phoneticPr fontId="5"/>
  </si>
  <si>
    <t>指定居宅サービス等の事業の人員、設備及び運営に関する基準
（平成１１年３月３１日厚生省令第３７号）</t>
    <rPh sb="8" eb="9">
      <t>トウ</t>
    </rPh>
    <phoneticPr fontId="5"/>
  </si>
  <si>
    <t>厚生労働大臣が定める利用者等の数の基準及び看護職員等の員数の基準並びに通所介護費等の算定方法（平成１２年２月１０日厚生省告示第２７号）</t>
    <rPh sb="27" eb="29">
      <t>インズウ</t>
    </rPh>
    <phoneticPr fontId="5"/>
  </si>
  <si>
    <t>「平２４厚労告１２０」</t>
    <rPh sb="5" eb="6">
      <t>ロウ</t>
    </rPh>
    <phoneticPr fontId="5"/>
  </si>
  <si>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5"/>
  </si>
  <si>
    <t>「平１２老企３６」</t>
    <phoneticPr fontId="5"/>
  </si>
  <si>
    <t>「高齢者虐待防止法」</t>
  </si>
  <si>
    <t>高齢者虐待の防止、高齢者の養護者に対する支援等に関する法律
（平成１７年法律第１２４号）</t>
    <phoneticPr fontId="7"/>
  </si>
  <si>
    <t>　サービス利用前の健康診断書の提出</t>
    <phoneticPr fontId="5"/>
  </si>
  <si>
    <t>　サービス利用前に利用申込者に対して、健康診断書を提出するよう求めていませんか。また、健康診断書の提出を拒んだ場合、サービスの提供を拒否していませんか。</t>
    <phoneticPr fontId="5"/>
  </si>
  <si>
    <t>・</t>
    <phoneticPr fontId="5"/>
  </si>
  <si>
    <t>健康診断書の提出を求めている場合、その理由及び主な項目</t>
    <phoneticPr fontId="5"/>
  </si>
  <si>
    <t>「平２７厚労告９３」</t>
    <rPh sb="5" eb="6">
      <t>ロウ</t>
    </rPh>
    <phoneticPr fontId="5"/>
  </si>
  <si>
    <t>厚生労働大臣が定める１単位の単価
（平成２７年３月２３日厚生労働省告示第９３号）</t>
    <rPh sb="30" eb="32">
      <t>ロウドウ</t>
    </rPh>
    <phoneticPr fontId="5"/>
  </si>
  <si>
    <t>「平２７厚労告９４」</t>
    <rPh sb="5" eb="6">
      <t>ロウ</t>
    </rPh>
    <phoneticPr fontId="5"/>
  </si>
  <si>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5"/>
  </si>
  <si>
    <t>「平２７厚労告９５」</t>
    <rPh sb="5" eb="6">
      <t>ロウ</t>
    </rPh>
    <phoneticPr fontId="5"/>
  </si>
  <si>
    <t>厚生労働大臣が定める基準（平成２７年３月２３日厚生労働省告示第９５号）</t>
    <rPh sb="25" eb="27">
      <t>ロウドウ</t>
    </rPh>
    <rPh sb="30" eb="31">
      <t>ダイ</t>
    </rPh>
    <phoneticPr fontId="5"/>
  </si>
  <si>
    <t>「平２７厚労告９６」</t>
    <rPh sb="5" eb="6">
      <t>ロウ</t>
    </rPh>
    <phoneticPr fontId="5"/>
  </si>
  <si>
    <t>厚生労働大臣が定める施設基準
（平成２７年３月２３日厚生労働省告示第９６号）</t>
    <rPh sb="28" eb="30">
      <t>ロウドウ</t>
    </rPh>
    <phoneticPr fontId="5"/>
  </si>
  <si>
    <t>「平２１厚労告８３」</t>
    <phoneticPr fontId="5"/>
  </si>
  <si>
    <t>厚生労働大臣が定める中山間地域等の地域
（平成２１年３月１３日厚生労働省告示第８３号）</t>
    <phoneticPr fontId="5"/>
  </si>
  <si>
    <t>共生型通所介護サービスに関するその他の留意事項</t>
    <rPh sb="0" eb="2">
      <t>キョウセイ</t>
    </rPh>
    <rPh sb="2" eb="3">
      <t>カタ</t>
    </rPh>
    <rPh sb="3" eb="5">
      <t>ツウショ</t>
    </rPh>
    <rPh sb="5" eb="7">
      <t>カイゴ</t>
    </rPh>
    <rPh sb="12" eb="13">
      <t>カン</t>
    </rPh>
    <rPh sb="17" eb="18">
      <t>タ</t>
    </rPh>
    <rPh sb="19" eb="21">
      <t>リュウイ</t>
    </rPh>
    <rPh sb="21" eb="23">
      <t>ジコウ</t>
    </rPh>
    <phoneticPr fontId="5"/>
  </si>
  <si>
    <t>　このため、同じ場所においてサービスを時間によって要介護者、障害者及び障害児に分けて提供する場合（例えば、午前中に要介護者に対して通所介護、午後の放課後の時間に障害児に対して放課後等デイサービスを提供する場合）は、共生型サービスとしては認められないものです。</t>
    <rPh sb="6" eb="7">
      <t>オナ</t>
    </rPh>
    <rPh sb="8" eb="10">
      <t>バショ</t>
    </rPh>
    <rPh sb="19" eb="21">
      <t>ジカン</t>
    </rPh>
    <rPh sb="25" eb="26">
      <t>ヨウ</t>
    </rPh>
    <rPh sb="26" eb="29">
      <t>カイゴシャ</t>
    </rPh>
    <rPh sb="30" eb="33">
      <t>ショウガイシャ</t>
    </rPh>
    <rPh sb="33" eb="34">
      <t>オヨ</t>
    </rPh>
    <rPh sb="35" eb="38">
      <t>ショウガイジ</t>
    </rPh>
    <rPh sb="39" eb="40">
      <t>ワ</t>
    </rPh>
    <rPh sb="42" eb="44">
      <t>テイキョウ</t>
    </rPh>
    <rPh sb="46" eb="48">
      <t>バアイ</t>
    </rPh>
    <rPh sb="49" eb="50">
      <t>タト</t>
    </rPh>
    <rPh sb="53" eb="56">
      <t>ゴゼンチュウ</t>
    </rPh>
    <rPh sb="57" eb="58">
      <t>ヨウ</t>
    </rPh>
    <rPh sb="58" eb="61">
      <t>カイゴシャ</t>
    </rPh>
    <rPh sb="62" eb="63">
      <t>タイ</t>
    </rPh>
    <rPh sb="65" eb="69">
      <t>ツウショカイゴ</t>
    </rPh>
    <rPh sb="70" eb="72">
      <t>ゴゴ</t>
    </rPh>
    <rPh sb="73" eb="76">
      <t>ホウカゴ</t>
    </rPh>
    <rPh sb="77" eb="79">
      <t>ジカン</t>
    </rPh>
    <rPh sb="80" eb="83">
      <t>ショウガイジ</t>
    </rPh>
    <rPh sb="84" eb="85">
      <t>タイ</t>
    </rPh>
    <rPh sb="87" eb="90">
      <t>ホウカゴ</t>
    </rPh>
    <rPh sb="90" eb="91">
      <t>トウ</t>
    </rPh>
    <rPh sb="98" eb="100">
      <t>テイキョウ</t>
    </rPh>
    <rPh sb="102" eb="104">
      <t>バアイ</t>
    </rPh>
    <rPh sb="107" eb="110">
      <t>キョウセイガタ</t>
    </rPh>
    <rPh sb="118" eb="119">
      <t>ミト</t>
    </rPh>
    <phoneticPr fontId="5"/>
  </si>
  <si>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5"/>
  </si>
  <si>
    <t>指定居宅サービスに要する費用の額の算定に関する基準
（平成１２年２月１０日厚生省告示第１９号）</t>
    <phoneticPr fontId="5"/>
  </si>
  <si>
    <t>いる・いない
該当なし</t>
    <rPh sb="7" eb="9">
      <t>ガイトウ</t>
    </rPh>
    <phoneticPr fontId="5"/>
  </si>
  <si>
    <t>①</t>
    <phoneticPr fontId="5"/>
  </si>
  <si>
    <t>②</t>
    <phoneticPr fontId="5"/>
  </si>
  <si>
    <t>「平１２老計８」</t>
    <phoneticPr fontId="5"/>
  </si>
  <si>
    <t>③</t>
    <phoneticPr fontId="5"/>
  </si>
  <si>
    <t>④</t>
    <phoneticPr fontId="5"/>
  </si>
  <si>
    <t>二　当該通所介護事業所における虐待の防止のた
　めの指針を整備すること。</t>
    <rPh sb="8" eb="11">
      <t>ジギョウショ</t>
    </rPh>
    <phoneticPr fontId="5"/>
  </si>
  <si>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5"/>
  </si>
  <si>
    <t>虐待等の早期発見
　通所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ツウショ</t>
    </rPh>
    <rPh sb="12" eb="14">
      <t>カイゴ</t>
    </rPh>
    <rPh sb="14" eb="17">
      <t>ジュウギョウシャ</t>
    </rPh>
    <phoneticPr fontId="5"/>
  </si>
  <si>
    <t>②</t>
  </si>
  <si>
    <t>ア</t>
    <phoneticPr fontId="5"/>
  </si>
  <si>
    <t>イ</t>
    <phoneticPr fontId="5"/>
  </si>
  <si>
    <t>いる・いない</t>
    <phoneticPr fontId="5"/>
  </si>
  <si>
    <t>平11老企25
第3の1の3(1)</t>
    <phoneticPr fontId="5"/>
  </si>
  <si>
    <t>平11老企25
第2の2の(2)</t>
    <phoneticPr fontId="5"/>
  </si>
  <si>
    <t>事業主が講ずべき措置の具体的内容</t>
    <phoneticPr fontId="5"/>
  </si>
  <si>
    <t>事業主が講じることが望ましい取組について</t>
    <phoneticPr fontId="5"/>
  </si>
  <si>
    <t>ウ</t>
    <phoneticPr fontId="5"/>
  </si>
  <si>
    <t>　重要事項を記載したファイル等を介護サービスの利用申込者、利用者又はその家族等が自由に閲覧可能な形で事業所内に備え付けることで掲示に代えることができるものです。</t>
    <phoneticPr fontId="5"/>
  </si>
  <si>
    <t>　なお、延長加算は、実際に利用者に対して延長サービスを行うことが可能な体制にあり、かつ、実際に延長サービスを行った場合に算定されるものですが、当該事業所の実情に応じて、適当数の従業者を置いていることが必要です。
　</t>
    <rPh sb="4" eb="6">
      <t>エンチョウ</t>
    </rPh>
    <rPh sb="6" eb="8">
      <t>カサン</t>
    </rPh>
    <rPh sb="10" eb="12">
      <t>ジッサイ</t>
    </rPh>
    <rPh sb="13" eb="16">
      <t>リヨウシャ</t>
    </rPh>
    <rPh sb="17" eb="18">
      <t>タイ</t>
    </rPh>
    <rPh sb="20" eb="22">
      <t>エンチョウ</t>
    </rPh>
    <rPh sb="27" eb="28">
      <t>オコナ</t>
    </rPh>
    <rPh sb="32" eb="34">
      <t>カノウ</t>
    </rPh>
    <rPh sb="35" eb="37">
      <t>タイセイ</t>
    </rPh>
    <rPh sb="44" eb="46">
      <t>ジッサイ</t>
    </rPh>
    <rPh sb="47" eb="49">
      <t>エンチョウ</t>
    </rPh>
    <rPh sb="54" eb="55">
      <t>オコナ</t>
    </rPh>
    <rPh sb="57" eb="59">
      <t>バアイ</t>
    </rPh>
    <rPh sb="60" eb="62">
      <t>サンテイ</t>
    </rPh>
    <rPh sb="71" eb="73">
      <t>トウガイ</t>
    </rPh>
    <rPh sb="73" eb="76">
      <t>ジギョウショ</t>
    </rPh>
    <rPh sb="77" eb="79">
      <t>ジツジョウ</t>
    </rPh>
    <rPh sb="80" eb="81">
      <t>オウ</t>
    </rPh>
    <rPh sb="84" eb="86">
      <t>テキトウ</t>
    </rPh>
    <rPh sb="86" eb="87">
      <t>スウ</t>
    </rPh>
    <rPh sb="88" eb="91">
      <t>ジュウギョウシャ</t>
    </rPh>
    <rPh sb="92" eb="93">
      <t>オ</t>
    </rPh>
    <rPh sb="100" eb="102">
      <t>ヒツヨウ</t>
    </rPh>
    <phoneticPr fontId="5"/>
  </si>
  <si>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5"/>
  </si>
  <si>
    <t>　</t>
    <phoneticPr fontId="5"/>
  </si>
  <si>
    <t>いる・いない
該当なし</t>
    <phoneticPr fontId="5"/>
  </si>
  <si>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5"/>
  </si>
  <si>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5"/>
  </si>
  <si>
    <t>高齢者虐待防止法第2条</t>
    <rPh sb="0" eb="3">
      <t>コウレイシャ</t>
    </rPh>
    <rPh sb="3" eb="5">
      <t>ギャクタイ</t>
    </rPh>
    <rPh sb="5" eb="8">
      <t>ボウシホウ</t>
    </rPh>
    <rPh sb="8" eb="9">
      <t>ダイ</t>
    </rPh>
    <rPh sb="10" eb="11">
      <t>ジョウ</t>
    </rPh>
    <phoneticPr fontId="5"/>
  </si>
  <si>
    <t>37</t>
    <phoneticPr fontId="5"/>
  </si>
  <si>
    <t>⑤　前項の規定による承諾を得た事業者は、当該利用
　申込者又はその家族から文書又は電磁的方法により
　電磁的方法による提供を受けない旨の申出があった
　ときは、当該利用申込者又はその家族に対し、重要　　　　　
　事項の提供を電磁的方法によってしてはなりませ
　ん。ただし、当該利用申込者又はその家族が再び前
　項の規定による承諾をした場合は、この限りではあ
　りません。</t>
    <phoneticPr fontId="5"/>
  </si>
  <si>
    <t>　通所介護従業者に対し、業務継続計画について周知するとともに、必要な研修及び訓練を定期的に実施していますか。</t>
    <rPh sb="1" eb="3">
      <t>ツウショ</t>
    </rPh>
    <rPh sb="3" eb="5">
      <t>カイゴ</t>
    </rPh>
    <rPh sb="5" eb="8">
      <t>ジュウギョウシャ</t>
    </rPh>
    <phoneticPr fontId="5"/>
  </si>
  <si>
    <t>三　当該通所介護事業所において、通所介護従業者に
　対し、虐待の防止のための研修を定期的に実施する
　こと。</t>
    <rPh sb="8" eb="11">
      <t>ジギョウショ</t>
    </rPh>
    <rPh sb="16" eb="18">
      <t>ツウショ</t>
    </rPh>
    <rPh sb="18" eb="20">
      <t>カイゴ</t>
    </rPh>
    <rPh sb="20" eb="23">
      <t>ジュウギョウシャ</t>
    </rPh>
    <phoneticPr fontId="5"/>
  </si>
  <si>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
　</t>
    <phoneticPr fontId="5"/>
  </si>
  <si>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
（ＬＩＦＥ：Long-term care Information system For  Evidence）」に情報を提出し、当該情報及びフィードバック情報を活用することが望ましいです。</t>
    <phoneticPr fontId="5"/>
  </si>
  <si>
    <t>　利用者等に対する説明は、テレビ電話装置等を活用して行うことができますが、テレビ電話装置等の活用について当該利用者等の同意を得なければなりません。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5"/>
  </si>
  <si>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5"/>
  </si>
  <si>
    <t>　次に掲げる基準のいずれにも適合すること。</t>
    <phoneticPr fontId="5"/>
  </si>
  <si>
    <t>　個別機能訓練加算(Ⅱ)</t>
    <phoneticPr fontId="5"/>
  </si>
  <si>
    <t>　「認知症介護の指導に係る専門的な研修」、「認知症介護に係る専門的な研修」、「認知症介護に係る実践的な研修」とは、それぞれ、「認知症介護実践者等養成事業の実施について(平成18年3月31日老発第
0331010号厚生労働省老健局長通知)」及び「認知症介護実践者等養成事業の円滑な運営について(平成18年3月31日老計発第0331007号厚生労働省計画課長通知)」に規定する「認知症介護指導者養成研修」及び「認知症看護に係る適切な研修」、「認知症介護実践リーダー研修」、「認知症介護実践者研修」を指します。</t>
    <rPh sb="2" eb="5">
      <t>ニンチショウ</t>
    </rPh>
    <rPh sb="5" eb="7">
      <t>カイゴ</t>
    </rPh>
    <rPh sb="8" eb="10">
      <t>シドウ</t>
    </rPh>
    <rPh sb="11" eb="12">
      <t>カカ</t>
    </rPh>
    <rPh sb="13" eb="16">
      <t>センモンテキ</t>
    </rPh>
    <rPh sb="17" eb="19">
      <t>ケンシュウ</t>
    </rPh>
    <rPh sb="63" eb="66">
      <t>ニンチショウ</t>
    </rPh>
    <rPh sb="66" eb="68">
      <t>カイゴ</t>
    </rPh>
    <rPh sb="68" eb="71">
      <t>ジッセンシャ</t>
    </rPh>
    <rPh sb="71" eb="72">
      <t>トウ</t>
    </rPh>
    <rPh sb="72" eb="74">
      <t>ヨウセイ</t>
    </rPh>
    <rPh sb="74" eb="76">
      <t>ジギョウ</t>
    </rPh>
    <rPh sb="77" eb="79">
      <t>ジッシ</t>
    </rPh>
    <rPh sb="84" eb="86">
      <t>ヘイセイ</t>
    </rPh>
    <rPh sb="88" eb="89">
      <t>ネン</t>
    </rPh>
    <rPh sb="90" eb="91">
      <t>ガツ</t>
    </rPh>
    <rPh sb="93" eb="94">
      <t>ニチ</t>
    </rPh>
    <rPh sb="94" eb="95">
      <t>ロウ</t>
    </rPh>
    <rPh sb="95" eb="96">
      <t>ハツ</t>
    </rPh>
    <rPh sb="96" eb="97">
      <t>ダイ</t>
    </rPh>
    <rPh sb="105" eb="106">
      <t>ゴウ</t>
    </rPh>
    <rPh sb="106" eb="108">
      <t>コウセイ</t>
    </rPh>
    <rPh sb="108" eb="111">
      <t>ロウドウショウ</t>
    </rPh>
    <rPh sb="111" eb="113">
      <t>ロウケン</t>
    </rPh>
    <rPh sb="113" eb="115">
      <t>キョクチョウ</t>
    </rPh>
    <rPh sb="115" eb="117">
      <t>ツウチ</t>
    </rPh>
    <rPh sb="119" eb="120">
      <t>オヨ</t>
    </rPh>
    <rPh sb="122" eb="125">
      <t>ニンチショウ</t>
    </rPh>
    <rPh sb="125" eb="127">
      <t>カイゴ</t>
    </rPh>
    <rPh sb="127" eb="130">
      <t>ジッセンシャ</t>
    </rPh>
    <rPh sb="130" eb="131">
      <t>トウ</t>
    </rPh>
    <rPh sb="131" eb="133">
      <t>ヨウセイ</t>
    </rPh>
    <rPh sb="133" eb="135">
      <t>ジギョウ</t>
    </rPh>
    <rPh sb="136" eb="138">
      <t>エンカツ</t>
    </rPh>
    <rPh sb="139" eb="141">
      <t>ウンエイ</t>
    </rPh>
    <rPh sb="146" eb="148">
      <t>ヘイセイ</t>
    </rPh>
    <rPh sb="150" eb="151">
      <t>ネン</t>
    </rPh>
    <rPh sb="152" eb="153">
      <t>ガツ</t>
    </rPh>
    <rPh sb="155" eb="156">
      <t>ニチ</t>
    </rPh>
    <rPh sb="156" eb="157">
      <t>ロウ</t>
    </rPh>
    <rPh sb="157" eb="158">
      <t>ケイ</t>
    </rPh>
    <rPh sb="158" eb="159">
      <t>ハツ</t>
    </rPh>
    <rPh sb="159" eb="160">
      <t>ダイ</t>
    </rPh>
    <rPh sb="167" eb="168">
      <t>ゴウ</t>
    </rPh>
    <rPh sb="168" eb="170">
      <t>コウセイ</t>
    </rPh>
    <rPh sb="170" eb="173">
      <t>ロウドウショウ</t>
    </rPh>
    <rPh sb="173" eb="175">
      <t>ケイカク</t>
    </rPh>
    <rPh sb="175" eb="177">
      <t>カチョウ</t>
    </rPh>
    <rPh sb="177" eb="179">
      <t>ツウチ</t>
    </rPh>
    <rPh sb="182" eb="184">
      <t>キテイ</t>
    </rPh>
    <rPh sb="187" eb="190">
      <t>ニンチショウ</t>
    </rPh>
    <rPh sb="190" eb="192">
      <t>カイゴ</t>
    </rPh>
    <rPh sb="192" eb="195">
      <t>シドウシャ</t>
    </rPh>
    <rPh sb="195" eb="197">
      <t>ヨウセイ</t>
    </rPh>
    <rPh sb="197" eb="199">
      <t>ケンシュウ</t>
    </rPh>
    <rPh sb="200" eb="201">
      <t>オヨ</t>
    </rPh>
    <rPh sb="203" eb="208">
      <t>ニンチショウカンゴ</t>
    </rPh>
    <rPh sb="209" eb="210">
      <t>カカ</t>
    </rPh>
    <rPh sb="211" eb="213">
      <t>テキセツ</t>
    </rPh>
    <rPh sb="214" eb="216">
      <t>ケンシュウ</t>
    </rPh>
    <rPh sb="247" eb="248">
      <t>サ</t>
    </rPh>
    <phoneticPr fontId="5"/>
  </si>
  <si>
    <t>　電磁的記録等</t>
    <phoneticPr fontId="5"/>
  </si>
  <si>
    <t>第１　一般原則</t>
    <rPh sb="3" eb="5">
      <t>イッパン</t>
    </rPh>
    <rPh sb="5" eb="7">
      <t>ゲンソク</t>
    </rPh>
    <phoneticPr fontId="5"/>
  </si>
  <si>
    <t>　一般原則</t>
    <rPh sb="1" eb="3">
      <t>イッパン</t>
    </rPh>
    <rPh sb="3" eb="5">
      <t>ゲンソク</t>
    </rPh>
    <phoneticPr fontId="5"/>
  </si>
  <si>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5"/>
  </si>
  <si>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5"/>
  </si>
  <si>
    <t>⑤</t>
    <phoneticPr fontId="5"/>
  </si>
  <si>
    <t>第２　基本方針</t>
    <rPh sb="0" eb="1">
      <t>ダイ</t>
    </rPh>
    <phoneticPr fontId="5"/>
  </si>
  <si>
    <t>　通所介護
の基本方針</t>
    <phoneticPr fontId="5"/>
  </si>
  <si>
    <t>第３　人員に関する基準</t>
    <rPh sb="0" eb="1">
      <t>ダイ</t>
    </rPh>
    <phoneticPr fontId="5"/>
  </si>
  <si>
    <t>　生活相談員及び介護職員の人員配置については、当該職種の従業員がサービス提供時間内に勤務する時間数の合計（以下「勤務延時間数」という。）を提供時間数で除して得た数が基準に定められた数以上となるよう、勤務延時間数を確保するよう定めたものです。
　必要な勤務延時間数が確保されれば、当該職種の従業員の員数は問いません。</t>
    <rPh sb="1" eb="3">
      <t>セイカツ</t>
    </rPh>
    <rPh sb="3" eb="6">
      <t>ソウダンイン</t>
    </rPh>
    <rPh sb="6" eb="7">
      <t>オヨ</t>
    </rPh>
    <rPh sb="8" eb="10">
      <t>カイゴ</t>
    </rPh>
    <rPh sb="10" eb="12">
      <t>ショクイン</t>
    </rPh>
    <rPh sb="13" eb="15">
      <t>ジンイン</t>
    </rPh>
    <rPh sb="15" eb="17">
      <t>ハイチ</t>
    </rPh>
    <rPh sb="23" eb="25">
      <t>トウガイ</t>
    </rPh>
    <rPh sb="25" eb="27">
      <t>ショクシュ</t>
    </rPh>
    <rPh sb="28" eb="31">
      <t>ジュウギョウイン</t>
    </rPh>
    <rPh sb="36" eb="38">
      <t>テイキョウ</t>
    </rPh>
    <rPh sb="38" eb="41">
      <t>ジカンナイ</t>
    </rPh>
    <rPh sb="42" eb="44">
      <t>キンム</t>
    </rPh>
    <rPh sb="46" eb="49">
      <t>ジカンスウ</t>
    </rPh>
    <rPh sb="50" eb="52">
      <t>ゴウケイ</t>
    </rPh>
    <rPh sb="53" eb="55">
      <t>イカ</t>
    </rPh>
    <rPh sb="56" eb="58">
      <t>キンム</t>
    </rPh>
    <rPh sb="58" eb="59">
      <t>ノ</t>
    </rPh>
    <rPh sb="59" eb="62">
      <t>ジカンスウ</t>
    </rPh>
    <rPh sb="69" eb="71">
      <t>テイキョウ</t>
    </rPh>
    <rPh sb="71" eb="74">
      <t>ジカンスウ</t>
    </rPh>
    <rPh sb="75" eb="76">
      <t>ジョ</t>
    </rPh>
    <rPh sb="78" eb="79">
      <t>エ</t>
    </rPh>
    <rPh sb="80" eb="81">
      <t>カズ</t>
    </rPh>
    <rPh sb="82" eb="84">
      <t>キジュン</t>
    </rPh>
    <rPh sb="85" eb="86">
      <t>サダ</t>
    </rPh>
    <rPh sb="90" eb="91">
      <t>カズ</t>
    </rPh>
    <rPh sb="91" eb="93">
      <t>イジョウ</t>
    </rPh>
    <rPh sb="99" eb="101">
      <t>キンム</t>
    </rPh>
    <rPh sb="101" eb="102">
      <t>ノ</t>
    </rPh>
    <rPh sb="102" eb="105">
      <t>ジカンスウ</t>
    </rPh>
    <rPh sb="106" eb="108">
      <t>カクホ</t>
    </rPh>
    <rPh sb="112" eb="113">
      <t>サダ</t>
    </rPh>
    <rPh sb="122" eb="124">
      <t>ヒツヨウ</t>
    </rPh>
    <rPh sb="125" eb="127">
      <t>キンム</t>
    </rPh>
    <rPh sb="127" eb="128">
      <t>ノ</t>
    </rPh>
    <rPh sb="128" eb="131">
      <t>ジカンスウ</t>
    </rPh>
    <rPh sb="132" eb="134">
      <t>カクホ</t>
    </rPh>
    <rPh sb="139" eb="141">
      <t>トウガイ</t>
    </rPh>
    <rPh sb="141" eb="143">
      <t>ショクシュ</t>
    </rPh>
    <phoneticPr fontId="5"/>
  </si>
  <si>
    <t>　生活相談員の事業所外での活動に関しては、事業所において、その活動や取組を記録しておく必要があります。</t>
    <rPh sb="1" eb="3">
      <t>セイカツ</t>
    </rPh>
    <rPh sb="3" eb="6">
      <t>ソウダンイン</t>
    </rPh>
    <rPh sb="7" eb="10">
      <t>ジギョウショ</t>
    </rPh>
    <rPh sb="10" eb="11">
      <t>ガイ</t>
    </rPh>
    <rPh sb="13" eb="15">
      <t>カツドウ</t>
    </rPh>
    <rPh sb="16" eb="17">
      <t>カン</t>
    </rPh>
    <rPh sb="21" eb="24">
      <t>ジギョウショ</t>
    </rPh>
    <rPh sb="31" eb="33">
      <t>カツドウ</t>
    </rPh>
    <rPh sb="34" eb="36">
      <t>トリクミ</t>
    </rPh>
    <rPh sb="37" eb="39">
      <t>キロク</t>
    </rPh>
    <rPh sb="43" eb="45">
      <t>ヒツヨウ</t>
    </rPh>
    <phoneticPr fontId="5"/>
  </si>
  <si>
    <t>平成27年度介護報酬改定に関するQ&amp;A（平成27年4月1日）問49</t>
    <phoneticPr fontId="5"/>
  </si>
  <si>
    <t xml:space="preserve">平11厚令37
第93条第6項
</t>
    <phoneticPr fontId="5"/>
  </si>
  <si>
    <t>令和3年度介護報酬改定に関するQ&amp;A（令和3年3月26日）問44</t>
    <rPh sb="0" eb="2">
      <t>レイワ</t>
    </rPh>
    <rPh sb="3" eb="5">
      <t>ネンド</t>
    </rPh>
    <rPh sb="19" eb="21">
      <t>レイワ</t>
    </rPh>
    <rPh sb="22" eb="23">
      <t>ネン</t>
    </rPh>
    <rPh sb="24" eb="25">
      <t>ガツ</t>
    </rPh>
    <rPh sb="27" eb="28">
      <t>ニチ</t>
    </rPh>
    <phoneticPr fontId="5"/>
  </si>
  <si>
    <t>　看護職員
（共生型通所介護は第３の６のとおり）</t>
    <rPh sb="16" eb="17">
      <t>ダイ</t>
    </rPh>
    <phoneticPr fontId="5"/>
  </si>
  <si>
    <t xml:space="preserve">　看護職員は、次のいずれかの資格を有している者をいいます。
　ア　看護師
　イ　准看護師　
</t>
    <phoneticPr fontId="5"/>
  </si>
  <si>
    <t>　この場合、利用者全員に対して適切に健康状態の確認を行えるように病院、診療所又は訪問看護ステーションと契約を結ぶ必要があります。
　また、利用者の容態急変に対応できるよう契約先の病院、診療所又は訪問看護ステーションから適切に指示を受けることができる連絡体制を確保することでも密接かつ適切な連携を図っていることになります。</t>
    <rPh sb="3" eb="5">
      <t>バアイ</t>
    </rPh>
    <rPh sb="6" eb="9">
      <t>リヨウシャ</t>
    </rPh>
    <rPh sb="9" eb="11">
      <t>ゼンイン</t>
    </rPh>
    <rPh sb="12" eb="13">
      <t>タイ</t>
    </rPh>
    <rPh sb="15" eb="17">
      <t>テキセツ</t>
    </rPh>
    <rPh sb="18" eb="20">
      <t>ケンコウ</t>
    </rPh>
    <rPh sb="20" eb="22">
      <t>ジョウタイ</t>
    </rPh>
    <rPh sb="23" eb="25">
      <t>カクニン</t>
    </rPh>
    <rPh sb="26" eb="27">
      <t>オコナ</t>
    </rPh>
    <rPh sb="32" eb="34">
      <t>ビョウイン</t>
    </rPh>
    <rPh sb="35" eb="38">
      <t>シンリョウジョ</t>
    </rPh>
    <rPh sb="38" eb="39">
      <t>マタ</t>
    </rPh>
    <rPh sb="40" eb="42">
      <t>ホウモン</t>
    </rPh>
    <rPh sb="42" eb="44">
      <t>カンゴ</t>
    </rPh>
    <rPh sb="51" eb="53">
      <t>ケイヤク</t>
    </rPh>
    <rPh sb="54" eb="55">
      <t>ムス</t>
    </rPh>
    <rPh sb="56" eb="58">
      <t>ヒツヨウ</t>
    </rPh>
    <phoneticPr fontId="5"/>
  </si>
  <si>
    <t xml:space="preserve">  看護職員、機能訓練指導員とも配置時間に関する規定はないことから、看護職員の本来の業務である利用者の健康管理や観察を行いつつ、看護職員としての業務に従事していない時間帯において、機能訓練指導員として勤務することは差し支えありません。
　なお、この場合、看護職員としての業務と機能訓練指導員の業務のいずれも行う職員が、本来の業務である利用者の健康管理や観察を行いつつ、機能訓練指導員の業務をなし得ることが必要です。</t>
    <rPh sb="34" eb="36">
      <t>カンゴ</t>
    </rPh>
    <rPh sb="36" eb="38">
      <t>ショクイン</t>
    </rPh>
    <rPh sb="124" eb="126">
      <t>バアイ</t>
    </rPh>
    <phoneticPr fontId="5"/>
  </si>
  <si>
    <t>令和3年度介護報酬改定に関するQ&amp;A（令和3年3月26日）問45</t>
    <rPh sb="0" eb="2">
      <t>レイワ</t>
    </rPh>
    <rPh sb="3" eb="5">
      <t>ネンド</t>
    </rPh>
    <rPh sb="19" eb="21">
      <t>レイワ</t>
    </rPh>
    <rPh sb="22" eb="23">
      <t>ネン</t>
    </rPh>
    <rPh sb="24" eb="25">
      <t>ガツ</t>
    </rPh>
    <rPh sb="27" eb="28">
      <t>ニチ</t>
    </rPh>
    <phoneticPr fontId="5"/>
  </si>
  <si>
    <t>　介護職員
（共生型通所介護は第３の６のとおり）</t>
    <rPh sb="16" eb="17">
      <t>ダイ</t>
    </rPh>
    <phoneticPr fontId="5"/>
  </si>
  <si>
    <t>　機能訓練指導員を１以上配置していますか。</t>
    <phoneticPr fontId="5"/>
  </si>
  <si>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4">
      <t>ジュウドウセイフクシ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シャ</t>
    </rPh>
    <rPh sb="103" eb="104">
      <t>カギ</t>
    </rPh>
    <phoneticPr fontId="5"/>
  </si>
  <si>
    <t>平11厚令37
第93条第5項</t>
    <rPh sb="8" eb="9">
      <t>ダイ</t>
    </rPh>
    <rPh sb="11" eb="12">
      <t>ジョウ</t>
    </rPh>
    <rPh sb="12" eb="13">
      <t>ダイ</t>
    </rPh>
    <rPh sb="14" eb="15">
      <t>コウ</t>
    </rPh>
    <phoneticPr fontId="5"/>
  </si>
  <si>
    <t>　利用者の日常生活やレクリエーション、行事を通じて行う機能訓練については、当該事業所の生活相談員又は介護職員が兼務して行っても差し支えありません。</t>
    <phoneticPr fontId="5"/>
  </si>
  <si>
    <t>　管理者
（共生型通所介護は第３の６のとおり）</t>
    <rPh sb="15" eb="16">
      <t>ダイ</t>
    </rPh>
    <phoneticPr fontId="5"/>
  </si>
  <si>
    <t>　共生型通所介護の人員基準</t>
    <rPh sb="1" eb="4">
      <t>キョウセイガタ</t>
    </rPh>
    <rPh sb="4" eb="8">
      <t>ツウショカイゴ</t>
    </rPh>
    <rPh sb="9" eb="11">
      <t>ジンイン</t>
    </rPh>
    <rPh sb="11" eb="13">
      <t>キジュン</t>
    </rPh>
    <phoneticPr fontId="5"/>
  </si>
  <si>
    <t>　指定生活介護事業所、指定自立訓練（機能訓練）事業所、指定自立訓練（生活訓練）事業所、指定児童発達支援事業所又は指定放課後等デイサービス事業所（以下「指定生活介護事業所等」という。）の従業者の員数が、当該指定生活介護事業所等が提供する指定生活介護、指定自立訓練（機能訓練）、指定自立訓練（生活訓練）、指定児童発達支援又は指定放課後等デイサービス（以下「指定生活介護等」という。）の利用者の数を指定生活介護等の利用者及び共生型通所介護の利用者の数の合計数であるとした場合における当該指定生活介護事業所等として必要とされる数以上配置していますか。</t>
    <rPh sb="1" eb="3">
      <t>シテイ</t>
    </rPh>
    <rPh sb="3" eb="5">
      <t>セイカツ</t>
    </rPh>
    <rPh sb="5" eb="7">
      <t>カイゴ</t>
    </rPh>
    <rPh sb="7" eb="10">
      <t>ジギョウショ</t>
    </rPh>
    <rPh sb="11" eb="13">
      <t>シテイ</t>
    </rPh>
    <rPh sb="13" eb="15">
      <t>ジリツ</t>
    </rPh>
    <rPh sb="15" eb="17">
      <t>クンレン</t>
    </rPh>
    <rPh sb="18" eb="20">
      <t>キノウ</t>
    </rPh>
    <rPh sb="20" eb="22">
      <t>クンレン</t>
    </rPh>
    <rPh sb="23" eb="26">
      <t>ジギョウショ</t>
    </rPh>
    <rPh sb="27" eb="29">
      <t>シテイ</t>
    </rPh>
    <rPh sb="29" eb="31">
      <t>ジリツ</t>
    </rPh>
    <rPh sb="31" eb="33">
      <t>クンレン</t>
    </rPh>
    <rPh sb="34" eb="36">
      <t>セイカツ</t>
    </rPh>
    <rPh sb="36" eb="38">
      <t>クンレン</t>
    </rPh>
    <rPh sb="39" eb="42">
      <t>ジギョウショ</t>
    </rPh>
    <rPh sb="43" eb="45">
      <t>シテイ</t>
    </rPh>
    <rPh sb="45" eb="47">
      <t>ジドウ</t>
    </rPh>
    <rPh sb="47" eb="49">
      <t>ハッタツ</t>
    </rPh>
    <rPh sb="49" eb="51">
      <t>シエン</t>
    </rPh>
    <rPh sb="51" eb="54">
      <t>ジギョウショ</t>
    </rPh>
    <rPh sb="54" eb="55">
      <t>マタ</t>
    </rPh>
    <rPh sb="56" eb="58">
      <t>シテイ</t>
    </rPh>
    <rPh sb="58" eb="61">
      <t>ホウカゴ</t>
    </rPh>
    <rPh sb="61" eb="62">
      <t>トウ</t>
    </rPh>
    <rPh sb="68" eb="71">
      <t>ジギョウショ</t>
    </rPh>
    <rPh sb="72" eb="74">
      <t>イカ</t>
    </rPh>
    <rPh sb="75" eb="77">
      <t>シテイ</t>
    </rPh>
    <rPh sb="77" eb="79">
      <t>セイカツ</t>
    </rPh>
    <rPh sb="79" eb="81">
      <t>カイゴ</t>
    </rPh>
    <rPh sb="81" eb="84">
      <t>ジギョウショ</t>
    </rPh>
    <rPh sb="84" eb="85">
      <t>トウ</t>
    </rPh>
    <rPh sb="92" eb="95">
      <t>ジュウギョウシャ</t>
    </rPh>
    <rPh sb="96" eb="98">
      <t>インスウ</t>
    </rPh>
    <rPh sb="100" eb="102">
      <t>トウガイ</t>
    </rPh>
    <rPh sb="102" eb="104">
      <t>シテイ</t>
    </rPh>
    <rPh sb="104" eb="106">
      <t>セイカツ</t>
    </rPh>
    <rPh sb="106" eb="108">
      <t>カイゴ</t>
    </rPh>
    <rPh sb="108" eb="111">
      <t>ジギョウショ</t>
    </rPh>
    <rPh sb="111" eb="112">
      <t>トウ</t>
    </rPh>
    <rPh sb="113" eb="115">
      <t>テイキョウ</t>
    </rPh>
    <rPh sb="117" eb="119">
      <t>シテイ</t>
    </rPh>
    <rPh sb="119" eb="121">
      <t>セイカツ</t>
    </rPh>
    <rPh sb="121" eb="123">
      <t>カイゴ</t>
    </rPh>
    <rPh sb="124" eb="126">
      <t>シテイ</t>
    </rPh>
    <rPh sb="126" eb="128">
      <t>ジリツ</t>
    </rPh>
    <rPh sb="128" eb="130">
      <t>クンレン</t>
    </rPh>
    <rPh sb="131" eb="133">
      <t>キノウ</t>
    </rPh>
    <rPh sb="133" eb="135">
      <t>クンレン</t>
    </rPh>
    <rPh sb="137" eb="139">
      <t>シテイ</t>
    </rPh>
    <rPh sb="139" eb="141">
      <t>ジリツ</t>
    </rPh>
    <rPh sb="141" eb="143">
      <t>クンレン</t>
    </rPh>
    <rPh sb="144" eb="146">
      <t>セイカツ</t>
    </rPh>
    <rPh sb="146" eb="148">
      <t>クンレン</t>
    </rPh>
    <rPh sb="150" eb="152">
      <t>シテイ</t>
    </rPh>
    <rPh sb="152" eb="154">
      <t>ジドウ</t>
    </rPh>
    <rPh sb="154" eb="156">
      <t>ハッタツ</t>
    </rPh>
    <rPh sb="156" eb="158">
      <t>シエン</t>
    </rPh>
    <rPh sb="158" eb="159">
      <t>マタ</t>
    </rPh>
    <rPh sb="160" eb="162">
      <t>シテイ</t>
    </rPh>
    <rPh sb="162" eb="165">
      <t>ホウカゴ</t>
    </rPh>
    <rPh sb="165" eb="166">
      <t>トウ</t>
    </rPh>
    <rPh sb="173" eb="175">
      <t>イカ</t>
    </rPh>
    <rPh sb="176" eb="178">
      <t>シテイ</t>
    </rPh>
    <rPh sb="178" eb="180">
      <t>セイカツ</t>
    </rPh>
    <rPh sb="180" eb="182">
      <t>カイゴ</t>
    </rPh>
    <rPh sb="182" eb="183">
      <t>トウ</t>
    </rPh>
    <rPh sb="190" eb="193">
      <t>リヨウシャ</t>
    </rPh>
    <rPh sb="194" eb="195">
      <t>カズ</t>
    </rPh>
    <rPh sb="196" eb="198">
      <t>シテイ</t>
    </rPh>
    <rPh sb="198" eb="200">
      <t>セイカツ</t>
    </rPh>
    <rPh sb="200" eb="202">
      <t>カイゴ</t>
    </rPh>
    <rPh sb="202" eb="203">
      <t>トウ</t>
    </rPh>
    <rPh sb="204" eb="207">
      <t>リヨウシャ</t>
    </rPh>
    <rPh sb="207" eb="208">
      <t>オヨ</t>
    </rPh>
    <rPh sb="209" eb="212">
      <t>キョウセイガタ</t>
    </rPh>
    <rPh sb="212" eb="216">
      <t>ツウショカイゴ</t>
    </rPh>
    <rPh sb="217" eb="220">
      <t>リヨウシャ</t>
    </rPh>
    <rPh sb="221" eb="222">
      <t>カズ</t>
    </rPh>
    <rPh sb="223" eb="226">
      <t>ゴウケイスウ</t>
    </rPh>
    <rPh sb="232" eb="234">
      <t>バアイ</t>
    </rPh>
    <rPh sb="238" eb="240">
      <t>トウガイ</t>
    </rPh>
    <rPh sb="240" eb="242">
      <t>シテイ</t>
    </rPh>
    <rPh sb="242" eb="244">
      <t>セイカツ</t>
    </rPh>
    <rPh sb="244" eb="246">
      <t>カイゴ</t>
    </rPh>
    <rPh sb="246" eb="249">
      <t>ジギョウショ</t>
    </rPh>
    <rPh sb="249" eb="250">
      <t>トウ</t>
    </rPh>
    <rPh sb="253" eb="255">
      <t>ヒツヨウ</t>
    </rPh>
    <rPh sb="259" eb="260">
      <t>カズ</t>
    </rPh>
    <rPh sb="260" eb="262">
      <t>イジョウ</t>
    </rPh>
    <rPh sb="262" eb="264">
      <t>ハイチ</t>
    </rPh>
    <phoneticPr fontId="5"/>
  </si>
  <si>
    <t>第４　設備に関する基準</t>
    <phoneticPr fontId="5"/>
  </si>
  <si>
    <t xml:space="preserve">　食堂、機能訓練室、静養室、相談室及び事務室を有するほか、消火設備その他の非常災害に際して必要な設備並びに指定通所介護の提供に必要なその他の設備及び備品等を備えていますか。
</t>
    <phoneticPr fontId="5"/>
  </si>
  <si>
    <t>　玄関、廊下、階段、送迎車両など、基準上は規定がありませんが、設置されるものについても、利用者へのサービス提供に支障がない場合は、共用が可能です。</t>
    <rPh sb="1" eb="3">
      <t>ゲンカン</t>
    </rPh>
    <rPh sb="4" eb="6">
      <t>ロウカ</t>
    </rPh>
    <rPh sb="7" eb="9">
      <t>カイダン</t>
    </rPh>
    <rPh sb="10" eb="12">
      <t>ソウゲイ</t>
    </rPh>
    <rPh sb="12" eb="14">
      <t>シャリョウ</t>
    </rPh>
    <rPh sb="17" eb="19">
      <t>キジュン</t>
    </rPh>
    <rPh sb="19" eb="20">
      <t>ジョウ</t>
    </rPh>
    <rPh sb="21" eb="23">
      <t>キテイ</t>
    </rPh>
    <rPh sb="31" eb="33">
      <t>セッチ</t>
    </rPh>
    <rPh sb="44" eb="47">
      <t>リヨウシャ</t>
    </rPh>
    <rPh sb="53" eb="55">
      <t>テイキョウ</t>
    </rPh>
    <rPh sb="56" eb="58">
      <t>シショウ</t>
    </rPh>
    <rPh sb="61" eb="63">
      <t>バアイ</t>
    </rPh>
    <rPh sb="65" eb="67">
      <t>キョウヨウ</t>
    </rPh>
    <rPh sb="68" eb="70">
      <t>カノウ</t>
    </rPh>
    <phoneticPr fontId="5"/>
  </si>
  <si>
    <t>　食堂及び機能訓練室
（共生型通所介護は第４の５のとおり）</t>
    <phoneticPr fontId="5"/>
  </si>
  <si>
    <t>　食堂及び機能訓練室は、それぞれ必要な広さを有するものとし、その合計した面積は、３㎡に利用定員を乗じて得た面積以上となっていますか。</t>
    <phoneticPr fontId="5"/>
  </si>
  <si>
    <t>　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5"/>
  </si>
  <si>
    <t>　相談室
（共生型通所介護は第４の５のとおり）</t>
    <phoneticPr fontId="5"/>
  </si>
  <si>
    <t xml:space="preserve">　相談室は、遮へい物の設置等により相談の内容が漏えいしないよう配慮されていますか。
</t>
    <phoneticPr fontId="5"/>
  </si>
  <si>
    <t>　消防法その他の法令等に規定された消火設備その他の非常災害に際して必要な設備を確実に設置していますか。</t>
    <phoneticPr fontId="5"/>
  </si>
  <si>
    <t>　共生型通所介護の設備基準</t>
    <rPh sb="1" eb="4">
      <t>キョウセイガタ</t>
    </rPh>
    <rPh sb="4" eb="8">
      <t>ツウショカイゴ</t>
    </rPh>
    <rPh sb="9" eb="11">
      <t>セツビ</t>
    </rPh>
    <rPh sb="11" eb="13">
      <t>キジュン</t>
    </rPh>
    <phoneticPr fontId="5"/>
  </si>
  <si>
    <t>　指定児童発達支援事業所又は指定放課後等デイサービス事業所の場合は、必要な設備等について要介護者が使用するものに適したものとするよう配慮してください。</t>
    <rPh sb="1" eb="3">
      <t>シテイ</t>
    </rPh>
    <rPh sb="3" eb="5">
      <t>ジドウ</t>
    </rPh>
    <rPh sb="5" eb="7">
      <t>ハッタツ</t>
    </rPh>
    <rPh sb="7" eb="9">
      <t>シエン</t>
    </rPh>
    <rPh sb="9" eb="12">
      <t>ジギョウショ</t>
    </rPh>
    <rPh sb="12" eb="13">
      <t>マタ</t>
    </rPh>
    <rPh sb="14" eb="16">
      <t>シテイ</t>
    </rPh>
    <rPh sb="16" eb="19">
      <t>ホウカゴ</t>
    </rPh>
    <rPh sb="19" eb="20">
      <t>トウ</t>
    </rPh>
    <rPh sb="26" eb="29">
      <t>ジギョウショ</t>
    </rPh>
    <rPh sb="30" eb="32">
      <t>バアイ</t>
    </rPh>
    <rPh sb="34" eb="36">
      <t>ヒツヨウ</t>
    </rPh>
    <rPh sb="37" eb="39">
      <t>セツビ</t>
    </rPh>
    <rPh sb="39" eb="40">
      <t>トウ</t>
    </rPh>
    <rPh sb="44" eb="45">
      <t>ヨウ</t>
    </rPh>
    <rPh sb="45" eb="48">
      <t>カイゴシャ</t>
    </rPh>
    <rPh sb="49" eb="51">
      <t>シヨウ</t>
    </rPh>
    <rPh sb="56" eb="57">
      <t>テキ</t>
    </rPh>
    <rPh sb="66" eb="68">
      <t>ハイリョ</t>
    </rPh>
    <phoneticPr fontId="5"/>
  </si>
  <si>
    <t>　共生型サービスは要介護者、障害者及び障害児に同じ場所で同時に提供することを想定していることから、要介護者、障害者又は障害児がそれぞれ利用する設備を区切る壁、家具、カーテンやパーテイション等の仕切りは不要です。</t>
    <rPh sb="1" eb="4">
      <t>キョウセイガタ</t>
    </rPh>
    <rPh sb="9" eb="10">
      <t>ヨウ</t>
    </rPh>
    <rPh sb="10" eb="13">
      <t>カイゴシャ</t>
    </rPh>
    <rPh sb="14" eb="17">
      <t>ショウガイシャ</t>
    </rPh>
    <rPh sb="17" eb="18">
      <t>オヨ</t>
    </rPh>
    <rPh sb="19" eb="22">
      <t>ショウガイジ</t>
    </rPh>
    <rPh sb="23" eb="24">
      <t>オナ</t>
    </rPh>
    <rPh sb="25" eb="27">
      <t>バショ</t>
    </rPh>
    <rPh sb="28" eb="30">
      <t>ドウジ</t>
    </rPh>
    <rPh sb="31" eb="33">
      <t>テイキョウ</t>
    </rPh>
    <rPh sb="38" eb="40">
      <t>ソウテイ</t>
    </rPh>
    <rPh sb="49" eb="50">
      <t>ヨウ</t>
    </rPh>
    <rPh sb="50" eb="53">
      <t>カイゴシャ</t>
    </rPh>
    <rPh sb="54" eb="57">
      <t>ショウガイシャ</t>
    </rPh>
    <rPh sb="57" eb="58">
      <t>マタ</t>
    </rPh>
    <rPh sb="59" eb="62">
      <t>ショウガイジ</t>
    </rPh>
    <rPh sb="67" eb="69">
      <t>リヨウ</t>
    </rPh>
    <rPh sb="71" eb="73">
      <t>セツビ</t>
    </rPh>
    <rPh sb="74" eb="76">
      <t>クギ</t>
    </rPh>
    <rPh sb="77" eb="78">
      <t>カベ</t>
    </rPh>
    <rPh sb="79" eb="81">
      <t>カグ</t>
    </rPh>
    <rPh sb="94" eb="95">
      <t>トウ</t>
    </rPh>
    <rPh sb="96" eb="98">
      <t>シキ</t>
    </rPh>
    <rPh sb="100" eb="102">
      <t>フヨウ</t>
    </rPh>
    <phoneticPr fontId="5"/>
  </si>
  <si>
    <t>第５　運営に関する基準　</t>
    <phoneticPr fontId="5"/>
  </si>
  <si>
    <t xml:space="preserve">　内容及び手続の説明及び同意
</t>
    <phoneticPr fontId="5"/>
  </si>
  <si>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5"/>
  </si>
  <si>
    <t>　サービスの選択に資すると認められる重要事項を記した文書の内容は、以下のとおりです。
ア　運営規程の概要
イ　通所介護従業者の勤務体制
ウ　事故発生時の対応
エ　苦情処理の体制　
オ　第三者評価の実施状況（実施の有無、実施した直
  近の年月日、実施した評価機関の名称、評価結果の
  開示状況）　等</t>
    <rPh sb="92" eb="93">
      <t>ダイ</t>
    </rPh>
    <rPh sb="93" eb="95">
      <t>サンシャ</t>
    </rPh>
    <rPh sb="95" eb="97">
      <t>ヒョウカ</t>
    </rPh>
    <rPh sb="98" eb="100">
      <t>ジッシ</t>
    </rPh>
    <rPh sb="100" eb="102">
      <t>ジョウキョウ</t>
    </rPh>
    <rPh sb="103" eb="105">
      <t>ジッシ</t>
    </rPh>
    <rPh sb="106" eb="108">
      <t>ウム</t>
    </rPh>
    <rPh sb="109" eb="111">
      <t>ジッシ</t>
    </rPh>
    <rPh sb="119" eb="122">
      <t>ネンガッピ</t>
    </rPh>
    <rPh sb="123" eb="125">
      <t>ジッシ</t>
    </rPh>
    <rPh sb="127" eb="129">
      <t>ヒョウカ</t>
    </rPh>
    <rPh sb="129" eb="131">
      <t>キカン</t>
    </rPh>
    <rPh sb="132" eb="134">
      <t>メイショウ</t>
    </rPh>
    <rPh sb="135" eb="137">
      <t>ヒョウカ</t>
    </rPh>
    <rPh sb="137" eb="139">
      <t>ケッカ</t>
    </rPh>
    <rPh sb="143" eb="145">
      <t>カイジ</t>
    </rPh>
    <rPh sb="145" eb="147">
      <t>ジョウキョウ</t>
    </rPh>
    <phoneticPr fontId="5"/>
  </si>
  <si>
    <t>　提供拒否の禁止</t>
    <phoneticPr fontId="5"/>
  </si>
  <si>
    <t>　正当な理由なくサービスの提供を拒んでいませんか。</t>
    <phoneticPr fontId="5"/>
  </si>
  <si>
    <t>　特に、要介護度や所得の多寡を理由にサービスの提供を拒否することはできません。</t>
    <phoneticPr fontId="5"/>
  </si>
  <si>
    <t>　サービス提供困難時の対応</t>
    <phoneticPr fontId="5"/>
  </si>
  <si>
    <t>　受給資格等の確認</t>
    <phoneticPr fontId="5"/>
  </si>
  <si>
    <t>　要介護認定の申請に係る援助</t>
    <phoneticPr fontId="5"/>
  </si>
  <si>
    <t>　心身の状況等の把握</t>
    <phoneticPr fontId="5"/>
  </si>
  <si>
    <t>　居宅介護支援事業者等との連携</t>
    <phoneticPr fontId="5"/>
  </si>
  <si>
    <t>　サービスを提供するに当たっては、居宅介護支援事業者その他の保健医療サービス又は福祉サービスを提供する者との密接な連携に努めていますか。</t>
    <phoneticPr fontId="5"/>
  </si>
  <si>
    <t>　法定代理受領サービスの提供を受けるための援助</t>
    <phoneticPr fontId="5"/>
  </si>
  <si>
    <t>　居宅サービス計画に沿ったサービスの提供</t>
    <phoneticPr fontId="5"/>
  </si>
  <si>
    <t>　居宅サービス計画が作成されている場合は、当該計画に沿ったサービスを提供していますか。</t>
    <phoneticPr fontId="5"/>
  </si>
  <si>
    <t>　居宅サービス計画等の変更の援助</t>
    <phoneticPr fontId="5"/>
  </si>
  <si>
    <t>　利用者が居宅サービス計画の変更を希望する場合は、当該利用者に係る居宅介護支援事業者への連絡その他の必要な援助を行っていますか。　　　　　　　　　　　　　</t>
    <phoneticPr fontId="5"/>
  </si>
  <si>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通所介護事業者からの当該変更の必要性の説明に対し利用者が同意する場合を含みます。</t>
    <phoneticPr fontId="5"/>
  </si>
  <si>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5"/>
  </si>
  <si>
    <t>　サービスの提供の記録</t>
    <phoneticPr fontId="5"/>
  </si>
  <si>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5"/>
  </si>
  <si>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5"/>
  </si>
  <si>
    <t xml:space="preserve">
</t>
    <phoneticPr fontId="5"/>
  </si>
  <si>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5"/>
  </si>
  <si>
    <t>　利用料等の受領</t>
    <phoneticPr fontId="5"/>
  </si>
  <si>
    <t>　上記①、②の支払を受ける額のほか、次に掲げる費用の額の支払を利用者から受けることができますが、その受領は適切に行っていますか。</t>
    <rPh sb="20" eb="21">
      <t>カカ</t>
    </rPh>
    <phoneticPr fontId="5"/>
  </si>
  <si>
    <t>ア
イ
ウ
エ
オ</t>
    <phoneticPr fontId="5"/>
  </si>
  <si>
    <t>　保険給付の対象となっているサ－ビスと明確に区分されないあいまいな名目による費用の徴収は認められません。</t>
    <phoneticPr fontId="5"/>
  </si>
  <si>
    <t>　上記③の費用の額に係るサービスの提供に当たっては、あらかじめ、利用者又はその家族に対し、当該サ－ビスの内容及び費用について説明を行い、利用者の同意を得ていますか。</t>
    <phoneticPr fontId="5"/>
  </si>
  <si>
    <t>⑥</t>
    <phoneticPr fontId="5"/>
  </si>
  <si>
    <t>⑦</t>
    <phoneticPr fontId="5"/>
  </si>
  <si>
    <t>施行規則第65条</t>
    <phoneticPr fontId="5"/>
  </si>
  <si>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5"/>
  </si>
  <si>
    <t>　保険給付の請求のための証明書の交付</t>
    <phoneticPr fontId="5"/>
  </si>
  <si>
    <t>　指定通所介護の基本取扱方針</t>
    <rPh sb="1" eb="3">
      <t>シテイ</t>
    </rPh>
    <phoneticPr fontId="5"/>
  </si>
  <si>
    <t>　指定通所介護の具体的取扱方針</t>
    <rPh sb="1" eb="3">
      <t>シテイ</t>
    </rPh>
    <phoneticPr fontId="5"/>
  </si>
  <si>
    <t>　サービスの提供に当たっては、通所介護計画に基づき、利用者の機能訓練及びその者が日常生活を営むことができるよう必要な援助を行っていますか。　　　　　　　　</t>
    <phoneticPr fontId="5"/>
  </si>
  <si>
    <t>　｢サ－ビスの提供方法等」とは、通所介護計画の目標及び内容や利用日の行事及び日課等も含むものです。</t>
    <rPh sb="36" eb="37">
      <t>オヨ</t>
    </rPh>
    <phoneticPr fontId="5"/>
  </si>
  <si>
    <t xml:space="preserve"> </t>
    <phoneticPr fontId="5"/>
  </si>
  <si>
    <t>　特に認知症である要介護者に対しては、必要に応じ、その特性に対応したサービスの提供ができる体制を整えていますか。</t>
    <phoneticPr fontId="5"/>
  </si>
  <si>
    <t>ア　あらかじめ通所介護計画に位置付けられているこ
　と。
イ　効果的な機能訓練等のサービスが提供できること
　</t>
    <rPh sb="7" eb="9">
      <t>ツウショ</t>
    </rPh>
    <rPh sb="9" eb="11">
      <t>カイゴ</t>
    </rPh>
    <rPh sb="11" eb="13">
      <t>ケイカク</t>
    </rPh>
    <rPh sb="14" eb="16">
      <t>イチ</t>
    </rPh>
    <rPh sb="16" eb="17">
      <t>ツ</t>
    </rPh>
    <rPh sb="31" eb="34">
      <t>コウカテキ</t>
    </rPh>
    <rPh sb="35" eb="37">
      <t>キノウ</t>
    </rPh>
    <rPh sb="37" eb="39">
      <t>クンレン</t>
    </rPh>
    <rPh sb="39" eb="40">
      <t>トウ</t>
    </rPh>
    <rPh sb="46" eb="48">
      <t>テイキョウ</t>
    </rPh>
    <phoneticPr fontId="5"/>
  </si>
  <si>
    <t>　通所介護計画の作成</t>
    <phoneticPr fontId="5"/>
  </si>
  <si>
    <t>　管理者は、利用者の心身の状況、希望及びその置かれている環境を踏まえて、機能訓練等の目標、当該目標を達成するための具体的なサ－ビスの内容等を記載した通所介護計画を作成していますか。　</t>
    <phoneticPr fontId="5"/>
  </si>
  <si>
    <t>　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11" eb="113">
      <t>トウガイ</t>
    </rPh>
    <phoneticPr fontId="5"/>
  </si>
  <si>
    <t>　通所介護計画は、サービスの提供に関わる従業者が共同して個々の利用者ごとに作成するものです。</t>
    <phoneticPr fontId="5"/>
  </si>
  <si>
    <t>　通所介護計画は、既に居宅サ－ビス計画が作成されている場合は、当該居宅サ－ビス計画の内容に沿って作成していますか。</t>
    <phoneticPr fontId="5"/>
  </si>
  <si>
    <t>　通所介護計画を作成後に居宅サービス計画が作成された場合は、当該通所介護計画が居宅サービス計画に沿ったものであるか確認し、必要に応じて変更してください。</t>
    <phoneticPr fontId="5"/>
  </si>
  <si>
    <t>　管理者は、通所介護計画の作成に当たっては、その内容について利用者又はその家族に対して説明し、利用者の同意を得ていますか。</t>
    <phoneticPr fontId="5"/>
  </si>
  <si>
    <t xml:space="preserve">　管理者は、通所介護計画を作成した際には、当該通所介護計画を利用者に交付していますか。
</t>
    <phoneticPr fontId="5"/>
  </si>
  <si>
    <t>　交付した通所介護計画は、２年間保存しなければなりません。</t>
    <rPh sb="1" eb="3">
      <t>コウフ</t>
    </rPh>
    <rPh sb="5" eb="7">
      <t>ツウショ</t>
    </rPh>
    <rPh sb="7" eb="9">
      <t>カイゴ</t>
    </rPh>
    <rPh sb="9" eb="11">
      <t>ケイカク</t>
    </rPh>
    <rPh sb="14" eb="16">
      <t>ネンカン</t>
    </rPh>
    <rPh sb="16" eb="18">
      <t>ホゾン</t>
    </rPh>
    <phoneticPr fontId="5"/>
  </si>
  <si>
    <t>　従業者は、それぞれの利用者について、通所介護計画に従ったサービスの実施状況及び目標の達成状況の記録を行っていますか。</t>
    <phoneticPr fontId="5"/>
  </si>
  <si>
    <t>　通所介護計画の目標及び内容については、利用者又は家族に説明を行うとともに、その実施状況や評価についても説明を行ってください。</t>
    <phoneticPr fontId="5"/>
  </si>
  <si>
    <t>　通所介護事業者は、居宅介護支援事業者から通所介護計画の提供の求めがあった際には、当該通所介護計画を提供することに協力するよう努めていますか。</t>
    <rPh sb="57" eb="59">
      <t>キョウリョク</t>
    </rPh>
    <phoneticPr fontId="5"/>
  </si>
  <si>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していることを踏まえたものです。</t>
    <phoneticPr fontId="5"/>
  </si>
  <si>
    <t>　利用者に関する市町村への通知</t>
    <phoneticPr fontId="5"/>
  </si>
  <si>
    <t>　緊急時等の対応</t>
    <phoneticPr fontId="5"/>
  </si>
  <si>
    <t>　管理者の責務</t>
    <phoneticPr fontId="5"/>
  </si>
  <si>
    <t>　管理者は、当該事業所の従業者の管理及びサービスの利用の申込みに係る調整、業務の実施状況の把握その他の管理を一元的に行っていますか。</t>
    <phoneticPr fontId="5"/>
  </si>
  <si>
    <t>　運営規程</t>
    <phoneticPr fontId="5"/>
  </si>
  <si>
    <t>共生型通所介護の利用定員</t>
    <rPh sb="0" eb="3">
      <t>キョウセイガタ</t>
    </rPh>
    <rPh sb="3" eb="7">
      <t>ツウショカイゴ</t>
    </rPh>
    <rPh sb="8" eb="10">
      <t>リヨウ</t>
    </rPh>
    <rPh sb="10" eb="12">
      <t>テイイン</t>
    </rPh>
    <phoneticPr fontId="5"/>
  </si>
  <si>
    <t>　カ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rPh sb="56" eb="58">
      <t>リヨウ</t>
    </rPh>
    <rPh sb="58" eb="59">
      <t>モウ</t>
    </rPh>
    <rPh sb="59" eb="60">
      <t>コ</t>
    </rPh>
    <rPh sb="61" eb="62">
      <t>カカ</t>
    </rPh>
    <rPh sb="63" eb="66">
      <t>チョウセイトウ</t>
    </rPh>
    <rPh sb="67" eb="69">
      <t>カンテン</t>
    </rPh>
    <rPh sb="83" eb="84">
      <t>コ</t>
    </rPh>
    <phoneticPr fontId="5"/>
  </si>
  <si>
    <t xml:space="preserve">  ケの「非常災害対策」は、非常災害に関する具体的計画を指すものです。</t>
    <phoneticPr fontId="5"/>
  </si>
  <si>
    <t>　勤務体制の確保等</t>
    <phoneticPr fontId="5"/>
  </si>
  <si>
    <t>　ただし、調理、洗濯等の利用者の処遇に直接影響を及ぼさない業務については、第三者への委託等を行うことを認めています。</t>
    <phoneticPr fontId="5"/>
  </si>
  <si>
    <t>　前段について、研修機関が実施する研修や当該事業所内の研修への参加の機会を計画的に確保してください。</t>
    <phoneticPr fontId="5"/>
  </si>
  <si>
    <t>業務継続計画の策定等</t>
    <rPh sb="0" eb="2">
      <t>ギョウム</t>
    </rPh>
    <rPh sb="2" eb="4">
      <t>ケイゾク</t>
    </rPh>
    <rPh sb="4" eb="6">
      <t>ケイカク</t>
    </rPh>
    <rPh sb="7" eb="9">
      <t>サクテイ</t>
    </rPh>
    <rPh sb="9" eb="10">
      <t>トウ</t>
    </rPh>
    <phoneticPr fontId="5"/>
  </si>
  <si>
    <t>　定員の遵守</t>
    <phoneticPr fontId="5"/>
  </si>
  <si>
    <t>　ただし、災害その他のやむを得ない事情がある場合は、この限りではありません。</t>
    <phoneticPr fontId="5"/>
  </si>
  <si>
    <t>令和3年度介護報酬改定に関するQ&amp;A（令和3年3月26日）問47</t>
    <rPh sb="0" eb="2">
      <t>レイワ</t>
    </rPh>
    <rPh sb="3" eb="5">
      <t>ネンド</t>
    </rPh>
    <rPh sb="19" eb="21">
      <t>レイワ</t>
    </rPh>
    <rPh sb="22" eb="23">
      <t>ネン</t>
    </rPh>
    <rPh sb="24" eb="25">
      <t>ガツ</t>
    </rPh>
    <rPh sb="27" eb="28">
      <t>ニチ</t>
    </rPh>
    <phoneticPr fontId="5"/>
  </si>
  <si>
    <t>　非常災害対策</t>
    <phoneticPr fontId="5"/>
  </si>
  <si>
    <t xml:space="preserve">　非常災害に関する具体的な計画を立て、非常災害時の関係機関への通報及び連携体制を整備し、それらを定期的に従業者に周知するとともに、定期的に避難、救出その他必要な訓練を行っていますか。
</t>
    <phoneticPr fontId="5"/>
  </si>
  <si>
    <t xml:space="preserve">　訓練の実施に当たって、地域住民の参加が得られるよう連携に努めていますか。
</t>
    <rPh sb="4" eb="6">
      <t>ジッシ</t>
    </rPh>
    <rPh sb="7" eb="8">
      <t>ア</t>
    </rPh>
    <rPh sb="12" eb="14">
      <t>チイキ</t>
    </rPh>
    <rPh sb="14" eb="16">
      <t>ジュウミン</t>
    </rPh>
    <rPh sb="17" eb="19">
      <t>サンカ</t>
    </rPh>
    <rPh sb="20" eb="21">
      <t>エ</t>
    </rPh>
    <rPh sb="26" eb="28">
      <t>レンケイ</t>
    </rPh>
    <rPh sb="29" eb="30">
      <t>ツト</t>
    </rPh>
    <phoneticPr fontId="5"/>
  </si>
  <si>
    <t>　非常災害に際して必要な具体的計画の策定、関係機関への通報及び連携体制の整備、避難、救出訓練の実施等の対策の万全を期さなければなりません。</t>
    <phoneticPr fontId="5"/>
  </si>
  <si>
    <t xml:space="preserve">　衛生管理等
</t>
    <phoneticPr fontId="5"/>
  </si>
  <si>
    <t xml:space="preserve">　利用者の使用する施設、食器その他の設備又は飲用に供する水について、衛生的な管理に努め、又は衛生上必要な措置を講じていますか。
</t>
    <rPh sb="20" eb="21">
      <t>マタ</t>
    </rPh>
    <phoneticPr fontId="5"/>
  </si>
  <si>
    <t>　食中毒及び感染症の発生を防止するための措置等について、必要に応じて保健所の助言、指導を求めるとともに、常に密接な連携を保ってください。</t>
    <phoneticPr fontId="5"/>
  </si>
  <si>
    <t xml:space="preserve">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
</t>
    <phoneticPr fontId="5"/>
  </si>
  <si>
    <t>　空調設備等により施設内の適温の確保に努めてください。</t>
    <phoneticPr fontId="5"/>
  </si>
  <si>
    <t>　地域との連携等</t>
    <rPh sb="1" eb="3">
      <t>チイキ</t>
    </rPh>
    <rPh sb="5" eb="7">
      <t>レンケイ</t>
    </rPh>
    <rPh sb="7" eb="8">
      <t>トウ</t>
    </rPh>
    <phoneticPr fontId="5"/>
  </si>
  <si>
    <t xml:space="preserve">　地域住民又はその自発的な活動等との連携及び協力を行う等の地域との交流に努めていますか。
</t>
    <phoneticPr fontId="5"/>
  </si>
  <si>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5"/>
  </si>
  <si>
    <t xml:space="preserve">　掲示
</t>
    <phoneticPr fontId="5"/>
  </si>
  <si>
    <t>　秘密保持等</t>
    <phoneticPr fontId="5"/>
  </si>
  <si>
    <t>　秘密を保持すべき旨を就業規則に規定したり、誓約書等をとるなどの措置を講じてください。</t>
    <phoneticPr fontId="5"/>
  </si>
  <si>
    <t>　具体的には、従業者でなくなった後においてもこれらの秘密を保持すべき旨を、従業者との雇用時等に取り決め、例えば違約金について定める等の措置を講じてください。</t>
    <rPh sb="45" eb="46">
      <t>トウ</t>
    </rPh>
    <phoneticPr fontId="5"/>
  </si>
  <si>
    <t xml:space="preserve">
 </t>
    <phoneticPr fontId="5"/>
  </si>
  <si>
    <t xml:space="preserve">
</t>
    <phoneticPr fontId="5"/>
  </si>
  <si>
    <t>　サ－ビス担当者会議等において、利用者の個人情報を用いる場合は利用者の同意を、利用者の家族の個人情報を用いる場合は当該家族の同意を、あらかじめ文書により得ていますか。</t>
    <phoneticPr fontId="5"/>
  </si>
  <si>
    <t xml:space="preserve">　この同意は、サービス提供開始時に利用者及びその家族から包括的な同意を得ておくことで足りるものです。
</t>
    <phoneticPr fontId="5"/>
  </si>
  <si>
    <t>　広告</t>
    <phoneticPr fontId="5"/>
  </si>
  <si>
    <t>　事業所について広告をする場合においては、その内容が虚偽又は誇大な表現となっていませんか。</t>
    <phoneticPr fontId="5"/>
  </si>
  <si>
    <t>　居宅介護支援事業者に対する利益供与の禁止</t>
    <phoneticPr fontId="5"/>
  </si>
  <si>
    <t>　居宅介護支援事業者又はその従業者に対し、利用者に対して特定の事業者によるサービスを利用させることの対償として、金品その他の財産上の利益を供与していませんか。</t>
    <phoneticPr fontId="5"/>
  </si>
  <si>
    <t>　苦情処理</t>
    <phoneticPr fontId="5"/>
  </si>
  <si>
    <t>　苦情がサービスの質の向上を図る上での重要な情報であるとの認識に立ち、苦情の内容を踏まえ、サービスの質の向上に向けた取組を自ら行ってください。</t>
    <phoneticPr fontId="5"/>
  </si>
  <si>
    <t xml:space="preserve">　記録の整備については、台帳等を作成し記録するとともに、利用者個票等に個別の情報として記録することが望ましいです。
</t>
    <phoneticPr fontId="5"/>
  </si>
  <si>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22" eb="24">
      <t>テイジ</t>
    </rPh>
    <phoneticPr fontId="5"/>
  </si>
  <si>
    <t xml:space="preserve">　市町村からの求めがあった場合には、上記③の改善の内容を市町村に報告していますか。
</t>
    <phoneticPr fontId="5"/>
  </si>
  <si>
    <t>　事故発生時の対応</t>
    <phoneticPr fontId="5"/>
  </si>
  <si>
    <t>　利用者に対するサービスの提供により事故が発生した場合は、市町村、当該利用者の家族、当該利用者に係る居宅介護支援事業者等に連絡を行うとともに、必要な措置を講じていますか。</t>
    <rPh sb="59" eb="60">
      <t>トウ</t>
    </rPh>
    <phoneticPr fontId="5"/>
  </si>
  <si>
    <t>　事故が発生した場合の対応方法について、あらかじめ定めておくことが望ましいです。</t>
    <phoneticPr fontId="5"/>
  </si>
  <si>
    <t xml:space="preserve">　上記①の事故の状況及び事故に際して採った処置について記録していますか。  </t>
    <phoneticPr fontId="5"/>
  </si>
  <si>
    <t>　記録の整備については、台帳等を作成し記録するとともに、利用者個票等に個別の情報として記録することが望ましいです。</t>
    <phoneticPr fontId="5"/>
  </si>
  <si>
    <t>　利用者に対するサ－ビスの提供により賠償すべき事故が発生した場合は、損害賠償を速やかに行っていますか。</t>
    <phoneticPr fontId="5"/>
  </si>
  <si>
    <t xml:space="preserve">　賠償すべき事態において速やかに賠償を行うため、損害賠償保険に加入しておくか、又は賠償資力を有することが望ましいです。
</t>
    <phoneticPr fontId="5"/>
  </si>
  <si>
    <t>　虐待の防止</t>
    <phoneticPr fontId="5"/>
  </si>
  <si>
    <t xml:space="preserve">　会計の区分
</t>
    <phoneticPr fontId="5"/>
  </si>
  <si>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5"/>
  </si>
  <si>
    <t>　記録の整備</t>
    <phoneticPr fontId="5"/>
  </si>
  <si>
    <t xml:space="preserve">　従業者、設備、備品及び会計に関する諸記録を整備していますか。
</t>
    <phoneticPr fontId="5"/>
  </si>
  <si>
    <t>　なお、上記②の「その完結の日」とは、個々の利用者につき、契約終了（契約の解約・解除、他の施設への入所、利用者の死亡、利用者の自立等）により一連のサービス提供が終了した日を指すものとします。</t>
    <rPh sb="4" eb="6">
      <t>ジョウキ</t>
    </rPh>
    <phoneticPr fontId="5"/>
  </si>
  <si>
    <t>共生型通所介護の運営に関する技術的支援</t>
    <rPh sb="0" eb="3">
      <t>キョウセイガタ</t>
    </rPh>
    <rPh sb="3" eb="7">
      <t>ツウショカイゴ</t>
    </rPh>
    <rPh sb="8" eb="10">
      <t>ウンエイ</t>
    </rPh>
    <rPh sb="11" eb="12">
      <t>カン</t>
    </rPh>
    <rPh sb="14" eb="17">
      <t>ギジュツテキ</t>
    </rPh>
    <rPh sb="17" eb="19">
      <t>シエン</t>
    </rPh>
    <phoneticPr fontId="5"/>
  </si>
  <si>
    <t>平11厚令37
第105条の2第1項第2号</t>
    <rPh sb="8" eb="9">
      <t>ダイ</t>
    </rPh>
    <rPh sb="12" eb="13">
      <t>ジョウ</t>
    </rPh>
    <rPh sb="15" eb="16">
      <t>ダイ</t>
    </rPh>
    <rPh sb="17" eb="18">
      <t>コウ</t>
    </rPh>
    <rPh sb="18" eb="19">
      <t>ダイ</t>
    </rPh>
    <rPh sb="20" eb="21">
      <t>ゴウ</t>
    </rPh>
    <phoneticPr fontId="5"/>
  </si>
  <si>
    <t>　多様な利用者に対して、一体的にサービスを提供する取組は、多様な利用者が共に活動することで、リハビリや自立・自己実現に良い効果を生むといった面があることを踏まえ、共生型サービスは、要介護者、障害者及び障害児に同じ場所で同時に提供することを想定しています。</t>
    <rPh sb="1" eb="3">
      <t>タヨウ</t>
    </rPh>
    <rPh sb="4" eb="7">
      <t>リヨウシャ</t>
    </rPh>
    <rPh sb="8" eb="9">
      <t>タイ</t>
    </rPh>
    <rPh sb="12" eb="15">
      <t>イッタイテキ</t>
    </rPh>
    <rPh sb="21" eb="23">
      <t>テイキョウ</t>
    </rPh>
    <rPh sb="25" eb="27">
      <t>トリクミ</t>
    </rPh>
    <rPh sb="29" eb="31">
      <t>タヨウ</t>
    </rPh>
    <rPh sb="32" eb="35">
      <t>リヨウシャ</t>
    </rPh>
    <rPh sb="36" eb="37">
      <t>トモ</t>
    </rPh>
    <rPh sb="38" eb="40">
      <t>カツドウ</t>
    </rPh>
    <rPh sb="51" eb="53">
      <t>ジリツ</t>
    </rPh>
    <rPh sb="54" eb="56">
      <t>ジコ</t>
    </rPh>
    <rPh sb="56" eb="58">
      <t>ジツゲン</t>
    </rPh>
    <rPh sb="59" eb="60">
      <t>ヨ</t>
    </rPh>
    <rPh sb="61" eb="63">
      <t>コウカ</t>
    </rPh>
    <rPh sb="64" eb="65">
      <t>ウ</t>
    </rPh>
    <rPh sb="70" eb="71">
      <t>メン</t>
    </rPh>
    <rPh sb="77" eb="78">
      <t>フ</t>
    </rPh>
    <rPh sb="81" eb="84">
      <t>キョウセイガタ</t>
    </rPh>
    <rPh sb="90" eb="91">
      <t>ヨウ</t>
    </rPh>
    <rPh sb="91" eb="94">
      <t>カイゴシャ</t>
    </rPh>
    <rPh sb="95" eb="98">
      <t>ショウガイシャ</t>
    </rPh>
    <rPh sb="98" eb="99">
      <t>オヨ</t>
    </rPh>
    <rPh sb="100" eb="103">
      <t>ショウガイジ</t>
    </rPh>
    <rPh sb="104" eb="105">
      <t>オナ</t>
    </rPh>
    <rPh sb="106" eb="108">
      <t>バショ</t>
    </rPh>
    <rPh sb="109" eb="111">
      <t>ドウジ</t>
    </rPh>
    <rPh sb="112" eb="114">
      <t>テイキョウ</t>
    </rPh>
    <rPh sb="119" eb="121">
      <t>ソウテイ</t>
    </rPh>
    <phoneticPr fontId="5"/>
  </si>
  <si>
    <t>第６　変更の届出等</t>
    <phoneticPr fontId="5"/>
  </si>
  <si>
    <t>　変更の届出等</t>
    <phoneticPr fontId="5"/>
  </si>
  <si>
    <t>第７　介護給付費の算定及び取扱い</t>
    <phoneticPr fontId="5"/>
  </si>
  <si>
    <t>　基本的事項</t>
    <phoneticPr fontId="5"/>
  </si>
  <si>
    <t xml:space="preserve">　単価に単位数を乗じて得た額に、１円未満の端数があるときは、その端数金額は切り捨てて計算していますか。
</t>
    <phoneticPr fontId="5"/>
  </si>
  <si>
    <t>　事業所規模による区分の取扱い</t>
    <phoneticPr fontId="5"/>
  </si>
  <si>
    <t xml:space="preserve">平12厚告19
別表6
</t>
    <phoneticPr fontId="5"/>
  </si>
  <si>
    <t>(1)通常規模型通所介護費</t>
    <rPh sb="12" eb="13">
      <t>ヒ</t>
    </rPh>
    <phoneticPr fontId="5"/>
  </si>
  <si>
    <t xml:space="preserve">(2)大規模型
通所介護費（Ⅰ）
</t>
    <rPh sb="12" eb="13">
      <t>ヒ</t>
    </rPh>
    <phoneticPr fontId="5"/>
  </si>
  <si>
    <t xml:space="preserve">(3)大規模型
通所介護費（Ⅱ）
</t>
    <rPh sb="12" eb="13">
      <t>ヒ</t>
    </rPh>
    <phoneticPr fontId="5"/>
  </si>
  <si>
    <t xml:space="preserve"> 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します。
　また、平均利用延人員数に含むこととされた第１号通所事業の利用者の計算に当たっては、第１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します。</t>
    <rPh sb="7" eb="9">
      <t>ジカン</t>
    </rPh>
    <rPh sb="9" eb="11">
      <t>ミマン</t>
    </rPh>
    <rPh sb="13" eb="17">
      <t>ジカンイジョウ</t>
    </rPh>
    <rPh sb="95" eb="97">
      <t>ジカン</t>
    </rPh>
    <rPh sb="97" eb="99">
      <t>ミマン</t>
    </rPh>
    <rPh sb="101" eb="103">
      <t>ジカン</t>
    </rPh>
    <rPh sb="103" eb="105">
      <t>イジョウ</t>
    </rPh>
    <rPh sb="251" eb="253">
      <t>ジカン</t>
    </rPh>
    <rPh sb="253" eb="255">
      <t>ミマン</t>
    </rPh>
    <rPh sb="257" eb="261">
      <t>ジカンイジョウ</t>
    </rPh>
    <phoneticPr fontId="5"/>
  </si>
  <si>
    <t>　ただし、第１号通所事業の利用者については、同時にサービスの提供を受けた者の最大数を営業日ごとに加えていく方法によって計算しても差し支えありません。
　また、１月間（暦月）、正月等の特別な期間を除いて毎日事業を実施した月における平均利用延人員数については、当該月の平均利用延人員数に７分の６を乗じた数によるものとします。</t>
    <phoneticPr fontId="5"/>
  </si>
  <si>
    <t>　所要時間による区分の取扱い</t>
    <phoneticPr fontId="5"/>
  </si>
  <si>
    <t xml:space="preserve">　現に要した時間ではなく、通所介護計画に位置付けられた内容の通所介護を行うのに要する標準的な時間で、それぞれ所定単位数を算定していますか。
</t>
    <rPh sb="30" eb="32">
      <t>ツウショ</t>
    </rPh>
    <rPh sb="32" eb="34">
      <t>カイゴ</t>
    </rPh>
    <rPh sb="55" eb="56">
      <t>テイ</t>
    </rPh>
    <phoneticPr fontId="5"/>
  </si>
  <si>
    <t>平12厚告19
別表6の注１</t>
    <phoneticPr fontId="5"/>
  </si>
  <si>
    <t>　通所介護を行うのに要する時間には、送迎に要する時間は含まれませんが、送迎時に実施した居宅内での介助等（着替え、ベッド・車いすへの移乗、戸締まり等）に要する時間は、次のいずれの要件も満たす場合、１日３０分以内を限度として、通所介護を行うのに要する時間に含めることができます。</t>
    <rPh sb="1" eb="3">
      <t>ツウショ</t>
    </rPh>
    <rPh sb="3" eb="5">
      <t>カイゴ</t>
    </rPh>
    <phoneticPr fontId="5"/>
  </si>
  <si>
    <t>　送迎時における居宅内介助等は、個別に送迎する場合のみに限定するものではありませんが、他の利用者を送迎時に車内に待たせて行うことは認められません。</t>
    <rPh sb="1" eb="3">
      <t>ソウゲイ</t>
    </rPh>
    <rPh sb="3" eb="4">
      <t>ジ</t>
    </rPh>
    <rPh sb="8" eb="10">
      <t>キョタク</t>
    </rPh>
    <rPh sb="10" eb="11">
      <t>ナイ</t>
    </rPh>
    <rPh sb="11" eb="13">
      <t>カイジョ</t>
    </rPh>
    <rPh sb="13" eb="14">
      <t>トウ</t>
    </rPh>
    <rPh sb="16" eb="18">
      <t>コベツ</t>
    </rPh>
    <rPh sb="19" eb="21">
      <t>ソウゲイ</t>
    </rPh>
    <rPh sb="23" eb="25">
      <t>バアイ</t>
    </rPh>
    <rPh sb="28" eb="30">
      <t>ゲンテイ</t>
    </rPh>
    <rPh sb="43" eb="44">
      <t>タ</t>
    </rPh>
    <rPh sb="45" eb="48">
      <t>リヨウシャ</t>
    </rPh>
    <rPh sb="49" eb="51">
      <t>ソウゲイ</t>
    </rPh>
    <rPh sb="51" eb="52">
      <t>ジ</t>
    </rPh>
    <rPh sb="53" eb="55">
      <t>シャナイ</t>
    </rPh>
    <rPh sb="56" eb="57">
      <t>マ</t>
    </rPh>
    <rPh sb="60" eb="61">
      <t>オコナ</t>
    </rPh>
    <rPh sb="65" eb="66">
      <t>ミト</t>
    </rPh>
    <phoneticPr fontId="5"/>
  </si>
  <si>
    <t>平成27年度介護報酬改定に関するQ&amp;A（平成27年4月1日）問54</t>
    <phoneticPr fontId="5"/>
  </si>
  <si>
    <t xml:space="preserve">　例えば、８時間以上９時間未満のサービスの通所介護計画を作成していた場合において、当日サービス提供途中で利用者が体調を崩したためにやむを得ず７時間30分でサービス提供を中止した場合に当初の通所介護計画による所定単位数を算定してもよいとしたものです。
　ただし、利用者負担の軽減の観点から､ 通所介護計画を変更した上で７時間以上８時間未満の所定単位数を算定しても差し支えありません。
</t>
    <rPh sb="180" eb="181">
      <t>サ</t>
    </rPh>
    <rPh sb="182" eb="183">
      <t>ツカ</t>
    </rPh>
    <phoneticPr fontId="5"/>
  </si>
  <si>
    <t>令和3年度介護報酬改定に関するQ&amp;A（令和3年3月26日）問26</t>
    <rPh sb="0" eb="2">
      <t>レイワ</t>
    </rPh>
    <rPh sb="3" eb="5">
      <t>ネンド</t>
    </rPh>
    <rPh sb="19" eb="21">
      <t>レイワ</t>
    </rPh>
    <rPh sb="22" eb="23">
      <t>ネン</t>
    </rPh>
    <rPh sb="24" eb="25">
      <t>ガツ</t>
    </rPh>
    <rPh sb="27" eb="28">
      <t>ニチ</t>
    </rPh>
    <phoneticPr fontId="5"/>
  </si>
  <si>
    <t>　なお、同一の日の異なる時間帯に複数の単位を行う事業所においては、利用者が同一の日に複数の通所介護の単位を利用する場合には、それぞれの通所介護の単位について所定単位数が算定されます。</t>
    <rPh sb="4" eb="6">
      <t>ドウイツ</t>
    </rPh>
    <rPh sb="7" eb="8">
      <t>ニチ</t>
    </rPh>
    <rPh sb="9" eb="10">
      <t>コト</t>
    </rPh>
    <rPh sb="12" eb="15">
      <t>ジカンタイ</t>
    </rPh>
    <rPh sb="16" eb="18">
      <t>フクスウ</t>
    </rPh>
    <rPh sb="19" eb="21">
      <t>タンイ</t>
    </rPh>
    <rPh sb="22" eb="23">
      <t>オコナ</t>
    </rPh>
    <rPh sb="24" eb="27">
      <t>ジギョウショ</t>
    </rPh>
    <rPh sb="33" eb="36">
      <t>リヨウシャ</t>
    </rPh>
    <rPh sb="37" eb="39">
      <t>ドウイツ</t>
    </rPh>
    <rPh sb="40" eb="41">
      <t>ニチ</t>
    </rPh>
    <rPh sb="42" eb="44">
      <t>フクスウ</t>
    </rPh>
    <rPh sb="45" eb="47">
      <t>ツウショ</t>
    </rPh>
    <rPh sb="47" eb="49">
      <t>カイゴ</t>
    </rPh>
    <rPh sb="50" eb="52">
      <t>タンイ</t>
    </rPh>
    <rPh sb="53" eb="55">
      <t>リヨウ</t>
    </rPh>
    <rPh sb="57" eb="59">
      <t>バアイ</t>
    </rPh>
    <rPh sb="67" eb="69">
      <t>ツウショ</t>
    </rPh>
    <rPh sb="69" eb="71">
      <t>カイゴ</t>
    </rPh>
    <rPh sb="72" eb="74">
      <t>タンイ</t>
    </rPh>
    <rPh sb="78" eb="80">
      <t>ショテイ</t>
    </rPh>
    <rPh sb="80" eb="83">
      <t>タンイスウ</t>
    </rPh>
    <rPh sb="84" eb="86">
      <t>サンテイ</t>
    </rPh>
    <phoneticPr fontId="5"/>
  </si>
  <si>
    <t xml:space="preserve">　利用者の数又は看護職員若しくは介護職員の員数が
次のア又はイに該当する場合は、所定単位数に１００分の７０を乗じて得た単位数を算定していますか。
</t>
    <phoneticPr fontId="5"/>
  </si>
  <si>
    <t>平12厚告19
別表6の注1</t>
    <phoneticPr fontId="5"/>
  </si>
  <si>
    <t xml:space="preserve">※
</t>
    <phoneticPr fontId="5"/>
  </si>
  <si>
    <t>１　定員超過利用に該当する場合の所定単位数の算
　定について</t>
    <phoneticPr fontId="5"/>
  </si>
  <si>
    <t>　　利用者の数は、１月間（暦月）の利用者の数の平
　均を用います。１月間の利用者の数の平均は、当該
　月におけるサービス提供日ごとの同時にサービスの
　提供を受けた者の最大数の合計を、当該月のサービ
　ス提供日数で除して得た数とします。この平均利用
　者数の算定に当たっては、小数点以下を切り上げる
　ものとします。</t>
    <rPh sb="2" eb="4">
      <t>リヨウ</t>
    </rPh>
    <rPh sb="4" eb="5">
      <t>シャ</t>
    </rPh>
    <rPh sb="6" eb="7">
      <t>カズ</t>
    </rPh>
    <rPh sb="10" eb="11">
      <t>ツキ</t>
    </rPh>
    <rPh sb="11" eb="12">
      <t>マ</t>
    </rPh>
    <rPh sb="13" eb="14">
      <t>レキ</t>
    </rPh>
    <rPh sb="14" eb="15">
      <t>ゲツ</t>
    </rPh>
    <rPh sb="17" eb="20">
      <t>リヨウシャ</t>
    </rPh>
    <rPh sb="21" eb="22">
      <t>カズ</t>
    </rPh>
    <rPh sb="28" eb="29">
      <t>モチ</t>
    </rPh>
    <phoneticPr fontId="5"/>
  </si>
  <si>
    <t>　　利用者の数が、通所介護費等の算定方法に規定す
　る定員超過利用の基準に該当することとなった事業
　所については、その翌月から定員超過利用が解消さ
　れるに至った月まで、利用者の全員について、所定
　単位数が通所介護費等の算定方法に規定する算定方
　法に従って減額され、定員超過利用が解消されるに
　至った月の翌月から通常の所定単位数が算定されま
　す。</t>
    <rPh sb="2" eb="5">
      <t>リヨウシャ</t>
    </rPh>
    <rPh sb="6" eb="7">
      <t>カズ</t>
    </rPh>
    <rPh sb="9" eb="11">
      <t>ツウショ</t>
    </rPh>
    <rPh sb="11" eb="13">
      <t>カイゴ</t>
    </rPh>
    <rPh sb="13" eb="14">
      <t>ヒ</t>
    </rPh>
    <rPh sb="14" eb="15">
      <t>トウ</t>
    </rPh>
    <rPh sb="16" eb="18">
      <t>サンテイ</t>
    </rPh>
    <rPh sb="18" eb="20">
      <t>ホウホウ</t>
    </rPh>
    <rPh sb="21" eb="23">
      <t>キテイ</t>
    </rPh>
    <rPh sb="27" eb="29">
      <t>テイイン</t>
    </rPh>
    <rPh sb="29" eb="31">
      <t>チョウカ</t>
    </rPh>
    <rPh sb="31" eb="33">
      <t>リヨウ</t>
    </rPh>
    <rPh sb="34" eb="36">
      <t>キジュン</t>
    </rPh>
    <rPh sb="37" eb="39">
      <t>ガイトウ</t>
    </rPh>
    <rPh sb="109" eb="110">
      <t>ヒ</t>
    </rPh>
    <phoneticPr fontId="5"/>
  </si>
  <si>
    <t>　　災害、虐待の受入れ等やむを得ない理由による定
　員超過利用については、当該定員超過利用が開始し
　た月（災害等が生じた時期が月末であって、定員超
　過利用が翌月まで継続することがやむを得ないと認
　められる場合は翌月も含む。）の翌月から所定単位
　数の減算を行うことはせず、やむを得ない理由がな
　いにもかかわらず、その翌月まで定員を超過した状
　態が継続している場合に、災害等が生じた月の翌々
　月から所定単位数の減算を行います。また、この場
　合にあっては、やむを得ない理由により受け入れた
　利用者については、その利用者を明確に区分した上
　で、平均利用延人員数に含まないこととします。</t>
    <rPh sb="2" eb="4">
      <t>サイガイ</t>
    </rPh>
    <rPh sb="5" eb="7">
      <t>ギャクタイ</t>
    </rPh>
    <rPh sb="8" eb="9">
      <t>ウ</t>
    </rPh>
    <rPh sb="9" eb="10">
      <t>イ</t>
    </rPh>
    <rPh sb="11" eb="12">
      <t>トウ</t>
    </rPh>
    <rPh sb="15" eb="16">
      <t>エ</t>
    </rPh>
    <rPh sb="18" eb="20">
      <t>リユウ</t>
    </rPh>
    <rPh sb="27" eb="29">
      <t>チョウカ</t>
    </rPh>
    <rPh sb="29" eb="31">
      <t>リヨウ</t>
    </rPh>
    <rPh sb="37" eb="39">
      <t>トウガイ</t>
    </rPh>
    <rPh sb="39" eb="41">
      <t>テイイン</t>
    </rPh>
    <rPh sb="41" eb="43">
      <t>チョウカ</t>
    </rPh>
    <rPh sb="43" eb="45">
      <t>リヨウ</t>
    </rPh>
    <rPh sb="46" eb="48">
      <t>カイシ</t>
    </rPh>
    <rPh sb="52" eb="53">
      <t>ツキ</t>
    </rPh>
    <rPh sb="54" eb="56">
      <t>サイガイ</t>
    </rPh>
    <rPh sb="56" eb="57">
      <t>トウ</t>
    </rPh>
    <rPh sb="58" eb="59">
      <t>ショウ</t>
    </rPh>
    <rPh sb="61" eb="63">
      <t>ジキ</t>
    </rPh>
    <rPh sb="64" eb="66">
      <t>ゲツマツ</t>
    </rPh>
    <rPh sb="71" eb="73">
      <t>テイイン</t>
    </rPh>
    <rPh sb="77" eb="79">
      <t>リヨウ</t>
    </rPh>
    <rPh sb="80" eb="82">
      <t>ヨクゲツ</t>
    </rPh>
    <rPh sb="84" eb="86">
      <t>ケイゾク</t>
    </rPh>
    <rPh sb="94" eb="95">
      <t>エ</t>
    </rPh>
    <rPh sb="98" eb="99">
      <t>ミト</t>
    </rPh>
    <rPh sb="105" eb="107">
      <t>バアイ</t>
    </rPh>
    <rPh sb="108" eb="110">
      <t>ヨクゲツ</t>
    </rPh>
    <rPh sb="111" eb="112">
      <t>フク</t>
    </rPh>
    <rPh sb="116" eb="118">
      <t>ヨクゲツ</t>
    </rPh>
    <rPh sb="120" eb="122">
      <t>ショテイ</t>
    </rPh>
    <rPh sb="131" eb="132">
      <t>オコナ</t>
    </rPh>
    <rPh sb="142" eb="143">
      <t>エ</t>
    </rPh>
    <rPh sb="145" eb="147">
      <t>リユウ</t>
    </rPh>
    <rPh sb="162" eb="163">
      <t>ヨク</t>
    </rPh>
    <rPh sb="163" eb="164">
      <t>ツキ</t>
    </rPh>
    <rPh sb="166" eb="168">
      <t>テイイン</t>
    </rPh>
    <rPh sb="169" eb="171">
      <t>チョウカ</t>
    </rPh>
    <rPh sb="178" eb="180">
      <t>ケイゾク</t>
    </rPh>
    <rPh sb="184" eb="186">
      <t>バアイ</t>
    </rPh>
    <rPh sb="188" eb="190">
      <t>サイガイ</t>
    </rPh>
    <rPh sb="190" eb="191">
      <t>トウ</t>
    </rPh>
    <rPh sb="192" eb="193">
      <t>ショウ</t>
    </rPh>
    <rPh sb="195" eb="196">
      <t>ツキ</t>
    </rPh>
    <rPh sb="197" eb="199">
      <t>ヨクヨク</t>
    </rPh>
    <rPh sb="201" eb="202">
      <t>ツキ</t>
    </rPh>
    <rPh sb="204" eb="206">
      <t>ショテイ</t>
    </rPh>
    <rPh sb="206" eb="209">
      <t>タンイスウ</t>
    </rPh>
    <rPh sb="213" eb="214">
      <t>オコナ</t>
    </rPh>
    <rPh sb="236" eb="237">
      <t>エ</t>
    </rPh>
    <rPh sb="239" eb="241">
      <t>リユウ</t>
    </rPh>
    <rPh sb="244" eb="245">
      <t>ウ</t>
    </rPh>
    <rPh sb="246" eb="247">
      <t>イ</t>
    </rPh>
    <rPh sb="251" eb="254">
      <t>リヨウシャ</t>
    </rPh>
    <rPh sb="262" eb="265">
      <t>リヨウシャ</t>
    </rPh>
    <rPh sb="266" eb="268">
      <t>メイカク</t>
    </rPh>
    <rPh sb="269" eb="271">
      <t>クブン</t>
    </rPh>
    <rPh sb="273" eb="274">
      <t>ウエ</t>
    </rPh>
    <rPh sb="278" eb="280">
      <t>ヘイキン</t>
    </rPh>
    <rPh sb="280" eb="282">
      <t>リヨウ</t>
    </rPh>
    <rPh sb="282" eb="283">
      <t>ノ</t>
    </rPh>
    <rPh sb="283" eb="286">
      <t>ジンインスウ</t>
    </rPh>
    <rPh sb="287" eb="288">
      <t>フク</t>
    </rPh>
    <phoneticPr fontId="5"/>
  </si>
  <si>
    <t>２　人員基準欠如に該当する場合の所定単位数の算
　定について</t>
    <phoneticPr fontId="5"/>
  </si>
  <si>
    <t>　２時間以上３時間未満の通所介護を行う場合の取扱い（短時間の場合の算定）</t>
    <rPh sb="2" eb="4">
      <t>ジカン</t>
    </rPh>
    <rPh sb="4" eb="6">
      <t>イジョウ</t>
    </rPh>
    <rPh sb="7" eb="9">
      <t>ジカン</t>
    </rPh>
    <rPh sb="9" eb="11">
      <t>ミマン</t>
    </rPh>
    <rPh sb="12" eb="14">
      <t>ツウショ</t>
    </rPh>
    <rPh sb="14" eb="16">
      <t>カイゴ</t>
    </rPh>
    <rPh sb="17" eb="18">
      <t>オコナ</t>
    </rPh>
    <rPh sb="19" eb="21">
      <t>バアイ</t>
    </rPh>
    <rPh sb="22" eb="24">
      <t>トリアツカ</t>
    </rPh>
    <phoneticPr fontId="5"/>
  </si>
  <si>
    <t xml:space="preserve">　心身の状況その他利用者のやむを得ない事情により、長時間のサービス利用が困難である利用者に対して、所要時間２時間以上３時間未満の通所介護を行う場合は、「所要時間４時間以上５時間未満の場合」の所定単位数の１００分の７０に相当する単位数を算定していますか。
</t>
    <rPh sb="76" eb="78">
      <t>ショヨウ</t>
    </rPh>
    <rPh sb="81" eb="83">
      <t>ジカン</t>
    </rPh>
    <phoneticPr fontId="5"/>
  </si>
  <si>
    <t xml:space="preserve">　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す。
　なお、２時間以上３時間未満の通所介護であっても、通所介護本来の目的に照らし、単に入浴サービスのみといった利用は適当ではありません。利用者の日常生活動作能力などの向上のため、日常生活を通じた機能訓練等を実施してください。
</t>
    <rPh sb="2" eb="4">
      <t>ジカン</t>
    </rPh>
    <rPh sb="4" eb="6">
      <t>イジョウ</t>
    </rPh>
    <rPh sb="7" eb="9">
      <t>ジカン</t>
    </rPh>
    <rPh sb="9" eb="11">
      <t>ミマン</t>
    </rPh>
    <rPh sb="12" eb="14">
      <t>ツウショ</t>
    </rPh>
    <rPh sb="14" eb="16">
      <t>カイゴ</t>
    </rPh>
    <rPh sb="17" eb="20">
      <t>タンイスウ</t>
    </rPh>
    <rPh sb="21" eb="23">
      <t>サンテイ</t>
    </rPh>
    <rPh sb="26" eb="29">
      <t>リヨウシャ</t>
    </rPh>
    <rPh sb="31" eb="33">
      <t>シンシン</t>
    </rPh>
    <rPh sb="34" eb="36">
      <t>ジョウキョウ</t>
    </rPh>
    <rPh sb="39" eb="42">
      <t>チョウジカン</t>
    </rPh>
    <rPh sb="47" eb="49">
      <t>リヨウ</t>
    </rPh>
    <rPh sb="50" eb="52">
      <t>コンナン</t>
    </rPh>
    <rPh sb="55" eb="56">
      <t>モノ</t>
    </rPh>
    <rPh sb="57" eb="59">
      <t>ビョウゴ</t>
    </rPh>
    <rPh sb="59" eb="60">
      <t>トウ</t>
    </rPh>
    <rPh sb="61" eb="64">
      <t>タンジカン</t>
    </rPh>
    <rPh sb="65" eb="67">
      <t>リヨウ</t>
    </rPh>
    <rPh sb="69" eb="70">
      <t>ハジ</t>
    </rPh>
    <rPh sb="72" eb="75">
      <t>チョウジカン</t>
    </rPh>
    <rPh sb="75" eb="77">
      <t>リヨウ</t>
    </rPh>
    <rPh sb="78" eb="79">
      <t>ムス</t>
    </rPh>
    <rPh sb="85" eb="87">
      <t>ヒツヨウ</t>
    </rPh>
    <rPh sb="90" eb="91">
      <t>モノ</t>
    </rPh>
    <rPh sb="94" eb="97">
      <t>リヨウシャ</t>
    </rPh>
    <rPh sb="97" eb="98">
      <t>ガワ</t>
    </rPh>
    <rPh sb="102" eb="103">
      <t>エ</t>
    </rPh>
    <rPh sb="105" eb="107">
      <t>ジジョウ</t>
    </rPh>
    <rPh sb="110" eb="113">
      <t>チョウジカン</t>
    </rPh>
    <rPh sb="118" eb="120">
      <t>リヨウ</t>
    </rPh>
    <rPh sb="121" eb="123">
      <t>コンナン</t>
    </rPh>
    <rPh sb="124" eb="125">
      <t>モノ</t>
    </rPh>
    <rPh sb="134" eb="136">
      <t>ジカン</t>
    </rPh>
    <rPh sb="136" eb="138">
      <t>イジョウ</t>
    </rPh>
    <rPh sb="139" eb="141">
      <t>ジカン</t>
    </rPh>
    <rPh sb="141" eb="143">
      <t>ミマン</t>
    </rPh>
    <rPh sb="144" eb="146">
      <t>ツウショ</t>
    </rPh>
    <rPh sb="146" eb="148">
      <t>カイゴ</t>
    </rPh>
    <rPh sb="154" eb="156">
      <t>ツウショ</t>
    </rPh>
    <rPh sb="156" eb="158">
      <t>カイゴ</t>
    </rPh>
    <rPh sb="158" eb="160">
      <t>ホンライ</t>
    </rPh>
    <rPh sb="161" eb="163">
      <t>モクテキ</t>
    </rPh>
    <rPh sb="164" eb="165">
      <t>テ</t>
    </rPh>
    <rPh sb="168" eb="169">
      <t>タン</t>
    </rPh>
    <rPh sb="170" eb="172">
      <t>ニュウヨク</t>
    </rPh>
    <rPh sb="182" eb="184">
      <t>リヨウ</t>
    </rPh>
    <rPh sb="185" eb="187">
      <t>テキトウ</t>
    </rPh>
    <rPh sb="195" eb="198">
      <t>リヨウシャ</t>
    </rPh>
    <rPh sb="199" eb="201">
      <t>ニチジョウ</t>
    </rPh>
    <rPh sb="201" eb="203">
      <t>セイカツ</t>
    </rPh>
    <rPh sb="203" eb="205">
      <t>ドウサ</t>
    </rPh>
    <rPh sb="205" eb="207">
      <t>ノウリョク</t>
    </rPh>
    <rPh sb="210" eb="212">
      <t>コウジョウ</t>
    </rPh>
    <rPh sb="216" eb="218">
      <t>ニチジョウ</t>
    </rPh>
    <rPh sb="218" eb="220">
      <t>セイカツ</t>
    </rPh>
    <rPh sb="221" eb="222">
      <t>ツウ</t>
    </rPh>
    <rPh sb="224" eb="226">
      <t>キノウ</t>
    </rPh>
    <rPh sb="226" eb="228">
      <t>クンレン</t>
    </rPh>
    <rPh sb="228" eb="229">
      <t>トウ</t>
    </rPh>
    <rPh sb="230" eb="232">
      <t>ジッシ</t>
    </rPh>
    <phoneticPr fontId="5"/>
  </si>
  <si>
    <t>　連続して延長サービスを行った場合の加算の取扱い</t>
    <rPh sb="21" eb="23">
      <t>トリアツカ</t>
    </rPh>
    <phoneticPr fontId="5"/>
  </si>
  <si>
    <t>　算定対象時間（８時間以上９時間未満の通所介護の所要時間とその前後に連続して行った日常生活上の世話の所要時間を通算した時間）が９時間以上となった場合は、次に掲げる区分に応じ、次に掲げる単位数を所定単位数に加算していますか。</t>
    <phoneticPr fontId="5"/>
  </si>
  <si>
    <t>　当該事業所の利用者が、当該事業所を利用した後に、引き続き当該事業所の設備を利用して宿泊する場合や、宿泊した翌日において当該事業所の通所介護の提供を受ける場合には、延長加算を算定することができません。</t>
    <rPh sb="1" eb="2">
      <t>トウ</t>
    </rPh>
    <rPh sb="82" eb="84">
      <t>エンチョウ</t>
    </rPh>
    <rPh sb="84" eb="86">
      <t>カサン</t>
    </rPh>
    <phoneticPr fontId="5"/>
  </si>
  <si>
    <t>令和3年度介護報酬改定に関するQ&amp;A（令和3年3月26日）問27</t>
    <rPh sb="0" eb="2">
      <t>レイワ</t>
    </rPh>
    <rPh sb="3" eb="5">
      <t>ネンド</t>
    </rPh>
    <rPh sb="19" eb="21">
      <t>レイワ</t>
    </rPh>
    <rPh sb="22" eb="23">
      <t>ネン</t>
    </rPh>
    <rPh sb="24" eb="25">
      <t>ガツ</t>
    </rPh>
    <rPh sb="27" eb="28">
      <t>ニチ</t>
    </rPh>
    <phoneticPr fontId="5"/>
  </si>
  <si>
    <t>　共生型通所介護を行う場合</t>
    <rPh sb="1" eb="4">
      <t>キョウセイガタ</t>
    </rPh>
    <rPh sb="4" eb="8">
      <t>ツウショカイゴ</t>
    </rPh>
    <rPh sb="9" eb="10">
      <t>オコナ</t>
    </rPh>
    <rPh sb="11" eb="13">
      <t>バアイ</t>
    </rPh>
    <phoneticPr fontId="5"/>
  </si>
  <si>
    <t>　厚生労働大臣が定める基準</t>
    <phoneticPr fontId="5"/>
  </si>
  <si>
    <t>　次に掲げる基準のいずれにも適合すること。
ア　生活相談員を１名以上配置していること。
イ　地域に貢献する活動を行っていること。</t>
    <rPh sb="1" eb="2">
      <t>ツギ</t>
    </rPh>
    <rPh sb="3" eb="4">
      <t>カカ</t>
    </rPh>
    <rPh sb="6" eb="8">
      <t>キジュン</t>
    </rPh>
    <rPh sb="14" eb="16">
      <t>テキゴウ</t>
    </rPh>
    <rPh sb="24" eb="26">
      <t>セイカツ</t>
    </rPh>
    <rPh sb="26" eb="29">
      <t>ソウダンイン</t>
    </rPh>
    <rPh sb="31" eb="34">
      <t>メイイジョウ</t>
    </rPh>
    <rPh sb="34" eb="36">
      <t>ハイチ</t>
    </rPh>
    <rPh sb="46" eb="48">
      <t>チイキ</t>
    </rPh>
    <rPh sb="49" eb="51">
      <t>コウケン</t>
    </rPh>
    <rPh sb="53" eb="55">
      <t>カツドウ</t>
    </rPh>
    <rPh sb="56" eb="57">
      <t>オコナ</t>
    </rPh>
    <phoneticPr fontId="5"/>
  </si>
  <si>
    <t>　生活相談員（社会福祉士、精神保健福祉士等）は、共生型通所介護の提供日ごとに、当該共生型通所介護を行う時間帯を通じて１名以上配置する必要がありますが、共生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ありません。
　なお、例えば、１週間のうち特定の曜日だけ生活相談員を配置している場合は、その曜日のみ加算の算定対象となります。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4" eb="27">
      <t>キョウセイガタ</t>
    </rPh>
    <rPh sb="27" eb="31">
      <t>ツウショカイゴ</t>
    </rPh>
    <rPh sb="32" eb="34">
      <t>テイキョウ</t>
    </rPh>
    <rPh sb="34" eb="35">
      <t>ヒ</t>
    </rPh>
    <rPh sb="39" eb="41">
      <t>トウガイ</t>
    </rPh>
    <rPh sb="41" eb="44">
      <t>キョウセイガタ</t>
    </rPh>
    <rPh sb="44" eb="48">
      <t>ツウショカイゴ</t>
    </rPh>
    <rPh sb="49" eb="50">
      <t>オコナ</t>
    </rPh>
    <rPh sb="51" eb="54">
      <t>ジカンタイ</t>
    </rPh>
    <rPh sb="55" eb="56">
      <t>ツウ</t>
    </rPh>
    <rPh sb="59" eb="62">
      <t>メイイジョウ</t>
    </rPh>
    <rPh sb="62" eb="64">
      <t>ハイチ</t>
    </rPh>
    <rPh sb="66" eb="68">
      <t>ヒツヨウ</t>
    </rPh>
    <rPh sb="75" eb="78">
      <t>キョウセイガタ</t>
    </rPh>
    <rPh sb="78" eb="82">
      <t>ツウショカイゴ</t>
    </rPh>
    <rPh sb="83" eb="85">
      <t>シテイ</t>
    </rPh>
    <rPh sb="86" eb="87">
      <t>ウ</t>
    </rPh>
    <rPh sb="89" eb="91">
      <t>ショウガイ</t>
    </rPh>
    <rPh sb="91" eb="93">
      <t>フクシ</t>
    </rPh>
    <rPh sb="93" eb="95">
      <t>セイド</t>
    </rPh>
    <rPh sb="99" eb="101">
      <t>シテイ</t>
    </rPh>
    <rPh sb="101" eb="103">
      <t>セイカツ</t>
    </rPh>
    <rPh sb="103" eb="105">
      <t>カイゴ</t>
    </rPh>
    <rPh sb="105" eb="108">
      <t>ジギョウショ</t>
    </rPh>
    <rPh sb="109" eb="111">
      <t>シテイ</t>
    </rPh>
    <rPh sb="111" eb="113">
      <t>ジリツ</t>
    </rPh>
    <rPh sb="113" eb="115">
      <t>クンレン</t>
    </rPh>
    <rPh sb="116" eb="118">
      <t>キノウ</t>
    </rPh>
    <rPh sb="118" eb="120">
      <t>クンレン</t>
    </rPh>
    <rPh sb="121" eb="124">
      <t>ジギョウショ</t>
    </rPh>
    <rPh sb="125" eb="127">
      <t>シテイ</t>
    </rPh>
    <rPh sb="127" eb="129">
      <t>ジリツ</t>
    </rPh>
    <rPh sb="129" eb="131">
      <t>クンレン</t>
    </rPh>
    <rPh sb="132" eb="134">
      <t>セイカツ</t>
    </rPh>
    <rPh sb="134" eb="136">
      <t>クンレン</t>
    </rPh>
    <rPh sb="137" eb="140">
      <t>ジギョウショ</t>
    </rPh>
    <rPh sb="141" eb="143">
      <t>シテイ</t>
    </rPh>
    <rPh sb="143" eb="145">
      <t>ジドウ</t>
    </rPh>
    <rPh sb="145" eb="147">
      <t>ハッタツ</t>
    </rPh>
    <rPh sb="147" eb="149">
      <t>シエン</t>
    </rPh>
    <rPh sb="149" eb="151">
      <t>ジギョウ</t>
    </rPh>
    <rPh sb="151" eb="152">
      <t>ショ</t>
    </rPh>
    <rPh sb="152" eb="153">
      <t>マタ</t>
    </rPh>
    <rPh sb="154" eb="156">
      <t>シテイ</t>
    </rPh>
    <rPh sb="156" eb="159">
      <t>ホウカゴ</t>
    </rPh>
    <rPh sb="159" eb="160">
      <t>トウ</t>
    </rPh>
    <rPh sb="166" eb="169">
      <t>ジギョウショ</t>
    </rPh>
    <rPh sb="170" eb="172">
      <t>イカ</t>
    </rPh>
    <rPh sb="173" eb="175">
      <t>シテイ</t>
    </rPh>
    <rPh sb="175" eb="177">
      <t>セイカツ</t>
    </rPh>
    <rPh sb="177" eb="179">
      <t>カイゴ</t>
    </rPh>
    <rPh sb="179" eb="182">
      <t>ジギョウショ</t>
    </rPh>
    <rPh sb="182" eb="183">
      <t>トウ</t>
    </rPh>
    <rPh sb="190" eb="192">
      <t>ハイチ</t>
    </rPh>
    <rPh sb="196" eb="199">
      <t>ジュウギョウシャ</t>
    </rPh>
    <rPh sb="200" eb="201">
      <t>ナカ</t>
    </rPh>
    <rPh sb="203" eb="204">
      <t>スデ</t>
    </rPh>
    <rPh sb="205" eb="207">
      <t>セイカツ</t>
    </rPh>
    <rPh sb="207" eb="210">
      <t>ソウダンイン</t>
    </rPh>
    <rPh sb="211" eb="213">
      <t>ヨウケン</t>
    </rPh>
    <rPh sb="214" eb="215">
      <t>ミ</t>
    </rPh>
    <rPh sb="217" eb="218">
      <t>シャ</t>
    </rPh>
    <rPh sb="221" eb="223">
      <t>バアイ</t>
    </rPh>
    <rPh sb="226" eb="227">
      <t>アラ</t>
    </rPh>
    <rPh sb="229" eb="231">
      <t>ハイチ</t>
    </rPh>
    <rPh sb="233" eb="235">
      <t>ヒツヨウ</t>
    </rPh>
    <rPh sb="239" eb="241">
      <t>ケンム</t>
    </rPh>
    <rPh sb="244" eb="245">
      <t>サ</t>
    </rPh>
    <rPh sb="246" eb="247">
      <t>ツカ</t>
    </rPh>
    <rPh sb="259" eb="260">
      <t>タト</t>
    </rPh>
    <rPh sb="264" eb="266">
      <t>シュウカン</t>
    </rPh>
    <rPh sb="269" eb="271">
      <t>トクテイ</t>
    </rPh>
    <rPh sb="272" eb="274">
      <t>ヨウビ</t>
    </rPh>
    <rPh sb="276" eb="278">
      <t>セイカツ</t>
    </rPh>
    <rPh sb="278" eb="281">
      <t>ソウダンイン</t>
    </rPh>
    <rPh sb="282" eb="284">
      <t>ハイチ</t>
    </rPh>
    <rPh sb="288" eb="290">
      <t>バアイ</t>
    </rPh>
    <rPh sb="294" eb="296">
      <t>ヨウビ</t>
    </rPh>
    <rPh sb="298" eb="300">
      <t>カサン</t>
    </rPh>
    <rPh sb="301" eb="303">
      <t>サンテイ</t>
    </rPh>
    <rPh sb="303" eb="305">
      <t>タイショウ</t>
    </rPh>
    <phoneticPr fontId="5"/>
  </si>
  <si>
    <t>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ください。</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7" eb="99">
      <t>ウケイレ</t>
    </rPh>
    <rPh sb="100" eb="102">
      <t>カツドウ</t>
    </rPh>
    <rPh sb="103" eb="105">
      <t>ホイク</t>
    </rPh>
    <rPh sb="105" eb="106">
      <t>ショ</t>
    </rPh>
    <rPh sb="106" eb="107">
      <t>トウ</t>
    </rPh>
    <rPh sb="111" eb="113">
      <t>セイソウ</t>
    </rPh>
    <rPh sb="113" eb="115">
      <t>カツドウ</t>
    </rPh>
    <rPh sb="115" eb="116">
      <t>トウ</t>
    </rPh>
    <rPh sb="118" eb="120">
      <t>ジッシ</t>
    </rPh>
    <rPh sb="123" eb="126">
      <t>キョウギカイ</t>
    </rPh>
    <rPh sb="126" eb="127">
      <t>トウ</t>
    </rPh>
    <rPh sb="128" eb="129">
      <t>モウ</t>
    </rPh>
    <rPh sb="131" eb="133">
      <t>チイキ</t>
    </rPh>
    <rPh sb="133" eb="135">
      <t>ジュウミン</t>
    </rPh>
    <rPh sb="136" eb="138">
      <t>ジギョウ</t>
    </rPh>
    <rPh sb="138" eb="139">
      <t>ショ</t>
    </rPh>
    <rPh sb="140" eb="142">
      <t>ウンエイ</t>
    </rPh>
    <rPh sb="144" eb="146">
      <t>サンカク</t>
    </rPh>
    <rPh sb="149" eb="151">
      <t>チイキ</t>
    </rPh>
    <rPh sb="151" eb="153">
      <t>ジュウミン</t>
    </rPh>
    <rPh sb="155" eb="157">
      <t>ケンコウ</t>
    </rPh>
    <rPh sb="157" eb="159">
      <t>ソウダン</t>
    </rPh>
    <rPh sb="159" eb="161">
      <t>キョウシツ</t>
    </rPh>
    <rPh sb="162" eb="165">
      <t>ケンシュウカイ</t>
    </rPh>
    <rPh sb="169" eb="171">
      <t>チイキ</t>
    </rPh>
    <rPh sb="172" eb="173">
      <t>タ</t>
    </rPh>
    <rPh sb="173" eb="175">
      <t>セダイ</t>
    </rPh>
    <rPh sb="177" eb="178">
      <t>カカ</t>
    </rPh>
    <rPh sb="181" eb="182">
      <t>モ</t>
    </rPh>
    <rPh sb="193" eb="194">
      <t>ツト</t>
    </rPh>
    <phoneticPr fontId="5"/>
  </si>
  <si>
    <t>　当該加算は、共生型通所介護の指定を受ける指定生活介護事業所等においてのみ算定することができるものです。</t>
    <rPh sb="1" eb="3">
      <t>トウガイ</t>
    </rPh>
    <rPh sb="3" eb="5">
      <t>カサン</t>
    </rPh>
    <rPh sb="7" eb="10">
      <t>キョウセイガタ</t>
    </rPh>
    <rPh sb="10" eb="14">
      <t>ツウショカイゴ</t>
    </rPh>
    <rPh sb="15" eb="17">
      <t>シテイ</t>
    </rPh>
    <rPh sb="18" eb="19">
      <t>ウ</t>
    </rPh>
    <rPh sb="21" eb="23">
      <t>シテイ</t>
    </rPh>
    <rPh sb="23" eb="25">
      <t>セイカツ</t>
    </rPh>
    <rPh sb="25" eb="27">
      <t>カイゴ</t>
    </rPh>
    <rPh sb="27" eb="30">
      <t>ジギョウショ</t>
    </rPh>
    <rPh sb="30" eb="31">
      <t>トウ</t>
    </rPh>
    <rPh sb="37" eb="39">
      <t>サンテイ</t>
    </rPh>
    <phoneticPr fontId="5"/>
  </si>
  <si>
    <t xml:space="preserve">　中山間地域等居住者サービス提供加算
</t>
    <phoneticPr fontId="5"/>
  </si>
  <si>
    <t>　入浴介助加算(Ⅰ)(Ⅱ)</t>
    <phoneticPr fontId="5"/>
  </si>
  <si>
    <t>入浴介助加算（Ⅰ）</t>
    <phoneticPr fontId="5"/>
  </si>
  <si>
    <t>入浴介助加算（Ⅱ）</t>
    <phoneticPr fontId="5"/>
  </si>
  <si>
    <t>　入浴介助加算（Ⅰ）の算定上の留意事項</t>
    <rPh sb="11" eb="13">
      <t>サンテイ</t>
    </rPh>
    <rPh sb="13" eb="14">
      <t>ジョウ</t>
    </rPh>
    <rPh sb="15" eb="17">
      <t>リュウイ</t>
    </rPh>
    <rPh sb="17" eb="19">
      <t>ジコウ</t>
    </rPh>
    <phoneticPr fontId="5"/>
  </si>
  <si>
    <t>　入浴介助加算（Ⅱ）の算定上の留意事項</t>
    <phoneticPr fontId="5"/>
  </si>
  <si>
    <t>　利用者の動作及び浴室の環境の評価は、利用者の身体状況や居宅の浴室の環境に変化が認められた場合に再評価や個別の入浴計画の見直しを行うこととします。</t>
    <phoneticPr fontId="5"/>
  </si>
  <si>
    <t>令和3年度介護報酬改定に関するQ&amp;A（令和3年4月26日）問3</t>
    <rPh sb="0" eb="2">
      <t>レイワ</t>
    </rPh>
    <rPh sb="3" eb="5">
      <t>ネンド</t>
    </rPh>
    <rPh sb="19" eb="21">
      <t>レイワ</t>
    </rPh>
    <rPh sb="22" eb="23">
      <t>ネン</t>
    </rPh>
    <rPh sb="24" eb="25">
      <t>ガツ</t>
    </rPh>
    <rPh sb="27" eb="28">
      <t>ニチ</t>
    </rPh>
    <phoneticPr fontId="5"/>
  </si>
  <si>
    <t>　入浴介助加算（Ⅱ）では、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います。
　なお、入浴介助加算の算定にあたっての関係者は、利用者の尊厳の保持に配慮し、その状態に応じ、利用者自身で又は家族等の介助により入浴ができるようになるよう、常日頃から必要な介護技術の習得に努めるものとします。</t>
    <phoneticPr fontId="5"/>
  </si>
  <si>
    <t>令和3年度介護報酬改定に関するQ&amp;A（令和3年4月26日）問4</t>
    <rPh sb="0" eb="2">
      <t>レイワ</t>
    </rPh>
    <rPh sb="3" eb="5">
      <t>ネンド</t>
    </rPh>
    <rPh sb="19" eb="21">
      <t>レイワ</t>
    </rPh>
    <rPh sb="22" eb="23">
      <t>ネン</t>
    </rPh>
    <rPh sb="24" eb="25">
      <t>ガツ</t>
    </rPh>
    <rPh sb="27" eb="28">
      <t>ニチ</t>
    </rPh>
    <phoneticPr fontId="5"/>
  </si>
  <si>
    <t>　入浴介助加算（Ⅱ）については、個浴その他の利用者の居宅の状況に近い環境にて、入浴介助を行うこととなっていますが、例えば、利用者の居宅の浴室の手すりの位置や浴槽の深さ・高さ等にあわせて、可動式手すり、浴槽内台、すのこ等を設置することにより、利用者の居宅の浴室の状況に近い環境が再現されていれば、差し支えありません。</t>
    <phoneticPr fontId="5"/>
  </si>
  <si>
    <t>令和3年度介護報酬改定に関するQ&amp;A（令和3年4月26日）問5</t>
    <rPh sb="0" eb="2">
      <t>レイワ</t>
    </rPh>
    <rPh sb="3" eb="5">
      <t>ネンド</t>
    </rPh>
    <rPh sb="19" eb="21">
      <t>レイワ</t>
    </rPh>
    <rPh sb="22" eb="23">
      <t>ネン</t>
    </rPh>
    <rPh sb="24" eb="25">
      <t>ガツ</t>
    </rPh>
    <rPh sb="27" eb="28">
      <t>ニチ</t>
    </rPh>
    <phoneticPr fontId="5"/>
  </si>
  <si>
    <t>　中重度者ケア体制加算</t>
    <rPh sb="1" eb="2">
      <t>チュウ</t>
    </rPh>
    <rPh sb="2" eb="4">
      <t>ジュウド</t>
    </rPh>
    <rPh sb="4" eb="5">
      <t>シャ</t>
    </rPh>
    <rPh sb="7" eb="9">
      <t>タイセイ</t>
    </rPh>
    <rPh sb="9" eb="11">
      <t>カサン</t>
    </rPh>
    <phoneticPr fontId="5"/>
  </si>
  <si>
    <t>　次に掲げる基準のいずれにも適合すること。</t>
    <rPh sb="1" eb="2">
      <t>ツギ</t>
    </rPh>
    <rPh sb="3" eb="4">
      <t>カカ</t>
    </rPh>
    <rPh sb="6" eb="8">
      <t>キジュン</t>
    </rPh>
    <rPh sb="14" eb="16">
      <t>テキゴウ</t>
    </rPh>
    <phoneticPr fontId="5"/>
  </si>
  <si>
    <t>ア　指定居宅サービス等基準第９３条第１項第２号又
　は第３号に規定する看護職員又は介護職員の員数に
　加え、看護職員又は介護職員を常勤換算方法で２以
　上確保していること。</t>
    <phoneticPr fontId="5"/>
  </si>
  <si>
    <t>イ　通所介護事業所における前年度又は算定日が属す
　る月の前３月間の利用者の総数のうち、要介護状態
　区分が要介護３、要介護４又は要介護５である者の
　占める割合が１００分の３０以上であること。</t>
    <phoneticPr fontId="5"/>
  </si>
  <si>
    <t>ウ　通所介護を行う時間帯を通じて、専ら当該通所介
　護の提供に当たる看護職員を１名以上配置している
　こと。</t>
    <phoneticPr fontId="5"/>
  </si>
  <si>
    <t>　中重度ケア体制加算は、共生型通所介護を算定している場合は、算定しません。</t>
    <rPh sb="1" eb="2">
      <t>チュウ</t>
    </rPh>
    <rPh sb="2" eb="4">
      <t>ジュウド</t>
    </rPh>
    <rPh sb="6" eb="8">
      <t>タイセイ</t>
    </rPh>
    <rPh sb="8" eb="10">
      <t>カサン</t>
    </rPh>
    <rPh sb="12" eb="15">
      <t>キョウセイガタ</t>
    </rPh>
    <rPh sb="15" eb="19">
      <t>ツウショカイゴ</t>
    </rPh>
    <rPh sb="20" eb="22">
      <t>サンテイ</t>
    </rPh>
    <rPh sb="26" eb="28">
      <t>バアイ</t>
    </rPh>
    <rPh sb="30" eb="32">
      <t>サンテイ</t>
    </rPh>
    <phoneticPr fontId="5"/>
  </si>
  <si>
    <t>　具体的な計算方法については、平成27年度介護報酬改定に関するQ&amp;A（平成27年4月1日）の問25を参照してください。</t>
    <rPh sb="1" eb="4">
      <t>グタイテキ</t>
    </rPh>
    <rPh sb="5" eb="7">
      <t>ケイサン</t>
    </rPh>
    <rPh sb="7" eb="9">
      <t>ホウホウ</t>
    </rPh>
    <rPh sb="15" eb="17">
      <t>ヘイセイ</t>
    </rPh>
    <rPh sb="19" eb="21">
      <t>ネンド</t>
    </rPh>
    <rPh sb="21" eb="23">
      <t>カイゴ</t>
    </rPh>
    <rPh sb="23" eb="25">
      <t>ホウシュウ</t>
    </rPh>
    <rPh sb="25" eb="27">
      <t>カイテイ</t>
    </rPh>
    <rPh sb="28" eb="29">
      <t>カン</t>
    </rPh>
    <rPh sb="35" eb="37">
      <t>ヘイセイ</t>
    </rPh>
    <rPh sb="39" eb="40">
      <t>ネン</t>
    </rPh>
    <rPh sb="41" eb="42">
      <t>ツキ</t>
    </rPh>
    <rPh sb="43" eb="44">
      <t>ヒ</t>
    </rPh>
    <rPh sb="46" eb="47">
      <t>ト</t>
    </rPh>
    <rPh sb="50" eb="52">
      <t>サンショウ</t>
    </rPh>
    <phoneticPr fontId="5"/>
  </si>
  <si>
    <t>平成27年度介護報酬改定に関するQ&amp;A（平成27年4月1日）問25</t>
    <phoneticPr fontId="5"/>
  </si>
  <si>
    <t>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ません。</t>
    <rPh sb="42" eb="44">
      <t>トドケデ</t>
    </rPh>
    <phoneticPr fontId="5"/>
  </si>
  <si>
    <t>　具体的な計算方法については、平成27年度介護報酬改定に関するQ&amp;A（平成27年4月1日）の問31を参照してください。</t>
    <phoneticPr fontId="5"/>
  </si>
  <si>
    <t>平成27年度介護報酬改定に関するQ&amp;A（平成27年4月1日）問31</t>
    <phoneticPr fontId="5"/>
  </si>
  <si>
    <t>　なお、利用実人員数による計算を行う場合、月途中で要介護状態区分が変更になった場合は、月末の要介護状態区分を用いて計算します。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8">
      <t>ヨウカイゴ</t>
    </rPh>
    <rPh sb="28" eb="30">
      <t>ジョウタイ</t>
    </rPh>
    <rPh sb="30" eb="32">
      <t>クブン</t>
    </rPh>
    <rPh sb="33" eb="35">
      <t>ヘンコウ</t>
    </rPh>
    <rPh sb="39" eb="41">
      <t>バアイ</t>
    </rPh>
    <rPh sb="43" eb="45">
      <t>ゲツマツ</t>
    </rPh>
    <rPh sb="46" eb="49">
      <t>ヨウカイゴ</t>
    </rPh>
    <rPh sb="49" eb="51">
      <t>ジョウタイ</t>
    </rPh>
    <rPh sb="51" eb="53">
      <t>クブン</t>
    </rPh>
    <rPh sb="54" eb="55">
      <t>モチ</t>
    </rPh>
    <rPh sb="57" eb="59">
      <t>ケイサン</t>
    </rPh>
    <phoneticPr fontId="5"/>
  </si>
  <si>
    <t>　看護職員は、通所介護を行う時間帯を通じて１名以上配置する必要があり、他の職務との兼務は認められません。</t>
    <phoneticPr fontId="5"/>
  </si>
  <si>
    <t>　中重度者ケア体制加算については、事業所を利用する利用者全員に算定することができます。
　また、認知症加算の算定要件も満たす場合は、中重度者ケア体制加算の算定とともに、認知症加算も算定できます。</t>
    <phoneticPr fontId="5"/>
  </si>
  <si>
    <t>　中重度者ケア体制加算を算定している事業所にあっては、中重度の要介護者であっても社会性の維持を図り在宅生活の継続に資するケアを計画的に実施するプログラムを作成することとします。</t>
    <phoneticPr fontId="5"/>
  </si>
  <si>
    <t>　なお、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ことが必要です。</t>
    <rPh sb="4" eb="5">
      <t>イマ</t>
    </rPh>
    <rPh sb="9" eb="10">
      <t>ヒト</t>
    </rPh>
    <rPh sb="11" eb="12">
      <t>キヅ</t>
    </rPh>
    <rPh sb="16" eb="18">
      <t>シャカイ</t>
    </rPh>
    <rPh sb="18" eb="20">
      <t>カンケイ</t>
    </rPh>
    <rPh sb="21" eb="23">
      <t>ニンゲン</t>
    </rPh>
    <rPh sb="23" eb="25">
      <t>カンケイ</t>
    </rPh>
    <rPh sb="26" eb="28">
      <t>イジ</t>
    </rPh>
    <rPh sb="29" eb="30">
      <t>ツヅ</t>
    </rPh>
    <rPh sb="38" eb="41">
      <t>カテイナイ</t>
    </rPh>
    <rPh sb="42" eb="44">
      <t>ヤクワリ</t>
    </rPh>
    <rPh sb="51" eb="53">
      <t>シエン</t>
    </rPh>
    <rPh sb="55" eb="57">
      <t>チイキ</t>
    </rPh>
    <rPh sb="58" eb="59">
      <t>ナカ</t>
    </rPh>
    <rPh sb="60" eb="61">
      <t>イ</t>
    </rPh>
    <rPh sb="65" eb="67">
      <t>ヤクワリ</t>
    </rPh>
    <rPh sb="71" eb="73">
      <t>セイカツ</t>
    </rPh>
    <rPh sb="79" eb="81">
      <t>シエン</t>
    </rPh>
    <rPh sb="89" eb="91">
      <t>モクヒョウ</t>
    </rPh>
    <rPh sb="92" eb="94">
      <t>ツウショ</t>
    </rPh>
    <rPh sb="94" eb="96">
      <t>カイゴ</t>
    </rPh>
    <rPh sb="96" eb="98">
      <t>ケイカク</t>
    </rPh>
    <rPh sb="98" eb="99">
      <t>マタ</t>
    </rPh>
    <rPh sb="100" eb="102">
      <t>ベット</t>
    </rPh>
    <rPh sb="102" eb="104">
      <t>サクセイ</t>
    </rPh>
    <rPh sb="106" eb="108">
      <t>ケイカク</t>
    </rPh>
    <rPh sb="109" eb="111">
      <t>セッテイ</t>
    </rPh>
    <rPh sb="113" eb="115">
      <t>ツウショ</t>
    </rPh>
    <rPh sb="115" eb="117">
      <t>カイゴ</t>
    </rPh>
    <rPh sb="118" eb="120">
      <t>テイキョウ</t>
    </rPh>
    <rPh sb="121" eb="122">
      <t>オコナ</t>
    </rPh>
    <rPh sb="126" eb="128">
      <t>ヒツヨウ</t>
    </rPh>
    <phoneticPr fontId="5"/>
  </si>
  <si>
    <t>平成27年度介護報酬改定に関するQ&amp;A（平成27年4月1日）問38</t>
    <phoneticPr fontId="5"/>
  </si>
  <si>
    <t>　生活機能向上連携加算(Ⅰ)(Ⅱ)</t>
    <rPh sb="1" eb="3">
      <t>セイカツ</t>
    </rPh>
    <rPh sb="3" eb="5">
      <t>キノウ</t>
    </rPh>
    <rPh sb="5" eb="7">
      <t>コウジョウ</t>
    </rPh>
    <rPh sb="7" eb="9">
      <t>レンケイ</t>
    </rPh>
    <rPh sb="9" eb="11">
      <t>カサン</t>
    </rPh>
    <phoneticPr fontId="5"/>
  </si>
  <si>
    <t>厚生労働大臣が定める基準</t>
    <phoneticPr fontId="5"/>
  </si>
  <si>
    <t>　次のいずれにも適合すること。</t>
    <rPh sb="1" eb="2">
      <t>ツギ</t>
    </rPh>
    <rPh sb="8" eb="10">
      <t>テキゴウ</t>
    </rPh>
    <phoneticPr fontId="5"/>
  </si>
  <si>
    <t>　理学療法士等は、機能訓練指導員等に対し、日常生活上の留意点、介護の工夫等に関する助言を行ってください。</t>
    <phoneticPr fontId="5"/>
  </si>
  <si>
    <t>　「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5"/>
  </si>
  <si>
    <t>令和3年度介護報酬改定に関するQ&amp;A（令和3年3月29日）問6</t>
    <rPh sb="0" eb="2">
      <t>レイワ</t>
    </rPh>
    <rPh sb="3" eb="5">
      <t>ネンド</t>
    </rPh>
    <rPh sb="19" eb="21">
      <t>レイワ</t>
    </rPh>
    <rPh sb="22" eb="23">
      <t>ネン</t>
    </rPh>
    <rPh sb="24" eb="25">
      <t>ガツ</t>
    </rPh>
    <rPh sb="27" eb="28">
      <t>ニチ</t>
    </rPh>
    <phoneticPr fontId="5"/>
  </si>
  <si>
    <t>　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5"/>
  </si>
  <si>
    <t>　機能訓練に関する記録（実施時間、訓練内容、担当者等）は、利用者ごとに保管され、常に当該事業所の機能訓練指導員等により閲覧が可能であるようにしてください。</t>
    <rPh sb="1" eb="3">
      <t>キノウ</t>
    </rPh>
    <rPh sb="3" eb="5">
      <t>クンレン</t>
    </rPh>
    <rPh sb="6" eb="7">
      <t>カン</t>
    </rPh>
    <rPh sb="9" eb="11">
      <t>キロク</t>
    </rPh>
    <rPh sb="12" eb="14">
      <t>ジッシ</t>
    </rPh>
    <rPh sb="14" eb="16">
      <t>ジカン</t>
    </rPh>
    <rPh sb="17" eb="19">
      <t>クンレン</t>
    </rPh>
    <rPh sb="19" eb="21">
      <t>ナイヨウ</t>
    </rPh>
    <rPh sb="22" eb="25">
      <t>タントウシャ</t>
    </rPh>
    <rPh sb="25" eb="26">
      <t>トウ</t>
    </rPh>
    <rPh sb="29" eb="32">
      <t>リヨウシャ</t>
    </rPh>
    <rPh sb="35" eb="37">
      <t>ホカン</t>
    </rPh>
    <rPh sb="40" eb="41">
      <t>ツネ</t>
    </rPh>
    <rPh sb="42" eb="44">
      <t>トウガイ</t>
    </rPh>
    <rPh sb="44" eb="47">
      <t>ジギョウショ</t>
    </rPh>
    <rPh sb="48" eb="50">
      <t>キノウ</t>
    </rPh>
    <rPh sb="50" eb="52">
      <t>クンレン</t>
    </rPh>
    <rPh sb="52" eb="55">
      <t>シドウイン</t>
    </rPh>
    <rPh sb="55" eb="56">
      <t>トウ</t>
    </rPh>
    <rPh sb="59" eb="61">
      <t>エツラン</t>
    </rPh>
    <rPh sb="62" eb="64">
      <t>カノウ</t>
    </rPh>
    <phoneticPr fontId="5"/>
  </si>
  <si>
    <t>　個別機能訓練加算を算定している場合は、別に個別機能訓練計画を作成する必要はありません。</t>
    <phoneticPr fontId="5"/>
  </si>
  <si>
    <t>　個別機能訓練加算(Ⅰ)イ、(Ⅰ)ロ、(Ⅱ)</t>
    <phoneticPr fontId="5"/>
  </si>
  <si>
    <t>厚生労働大臣が定める基準</t>
    <rPh sb="0" eb="2">
      <t>コウセイ</t>
    </rPh>
    <rPh sb="2" eb="4">
      <t>ロウドウ</t>
    </rPh>
    <rPh sb="4" eb="6">
      <t>ダイジン</t>
    </rPh>
    <rPh sb="7" eb="8">
      <t>サダ</t>
    </rPh>
    <rPh sb="10" eb="12">
      <t>キジュン</t>
    </rPh>
    <phoneticPr fontId="5"/>
  </si>
  <si>
    <t>　個別機能訓練加算(Ⅰ)ロ</t>
    <phoneticPr fontId="5"/>
  </si>
  <si>
    <t>　個別機能訓練加算は、専ら機能訓練を実施する理学療法士等を配置し、機能訓練指導員等が共同して、利用者ごとに心身の状態や居宅の環境をふまえた個別機能訓練計画を作成し、当該計画に基づき計画的に機能訓練を行うことで、利用者の生活機能（身体機能を含む。）の維持・向上を図り、住み慣れた地域で居宅において可能な限り自立して暮らし続けることを目指すため設けられたものです。</t>
    <rPh sb="27" eb="28">
      <t>トウ</t>
    </rPh>
    <phoneticPr fontId="5"/>
  </si>
  <si>
    <t>個別機能訓練加算(Ⅰ)イを算定する際の人員配置</t>
    <phoneticPr fontId="5"/>
  </si>
  <si>
    <t xml:space="preserve">　専ら機能訓練指導員の職務に従事する理学療法士等を１名以上配置していますか。
</t>
    <phoneticPr fontId="5"/>
  </si>
  <si>
    <t xml:space="preserve">　１週間のうち特定の曜日だけ理学療法士等を配置している場合は、その曜日において理学療法士等から直接機能訓練の提供を受けた利用者のみが当該加算の算定対象としていますか。
</t>
    <phoneticPr fontId="5"/>
  </si>
  <si>
    <t xml:space="preserve">　当該加算を算定できる人員体制を確保している曜日があらかじめ定められ、利用者や居宅介護支援事業者に周知されていますか。
</t>
    <phoneticPr fontId="5"/>
  </si>
  <si>
    <t>個別機能訓練加算(Ⅰ)ロを算定する際の人員配置</t>
    <phoneticPr fontId="5"/>
  </si>
  <si>
    <t>個別機能訓練目標の設定・個別機能訓練計画の作成</t>
    <phoneticPr fontId="5"/>
  </si>
  <si>
    <t>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いますか。</t>
    <phoneticPr fontId="5"/>
  </si>
  <si>
    <t xml:space="preserve">　当該利用者の意欲の向上につながるよう長期目標・短期目標のように段階的な目標とするなど可能な限り具体的かつ分かりやすい目標としていますか。
</t>
    <phoneticPr fontId="5"/>
  </si>
  <si>
    <t xml:space="preserve">　単に身体機能の向上を目指すことのみを目標とするのではなく、日常生活における生活機能の維持・向上を目指すことを含めた目標としていますか。
</t>
    <phoneticPr fontId="5"/>
  </si>
  <si>
    <t xml:space="preserve">　個別機能訓練項目の設定にあたっては、利用者の生活機能の向上に資するよう複数の種類の機能訓練の項目を準備し、その項目の選択に当たっては、利用者の生活意欲の向上に繋がるよう利用者を援助していますか。
</t>
    <phoneticPr fontId="5"/>
  </si>
  <si>
    <t>　個別機能訓練計画に相当する内容を通所介護計画の中に記載する場合は、その記載をもって個別機能訓練計画の作成に代えることができます。</t>
    <phoneticPr fontId="5"/>
  </si>
  <si>
    <t>個別機能訓練の実施体制・実施回数</t>
    <phoneticPr fontId="5"/>
  </si>
  <si>
    <t>　個別機能訓練は、類似の目標を持ち、同様の訓練項目を選択した５人程度以下の小集団（個別対応含む）に対して機能訓練指導員が直接行っていますか。</t>
    <phoneticPr fontId="5"/>
  </si>
  <si>
    <t xml:space="preserve">　必要に応じて事業所内外の設備等を用いた実践的かつ反復的な訓練としていますか。
</t>
    <phoneticPr fontId="5"/>
  </si>
  <si>
    <t xml:space="preserve">　訓練時間については、個別機能訓練計画に定めた訓練項目の実施に必要な１回あたりの訓練時間を考慮し適切に設定していますか。
</t>
    <phoneticPr fontId="5"/>
  </si>
  <si>
    <t>　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ますか。</t>
    <rPh sb="93" eb="95">
      <t>メヤス</t>
    </rPh>
    <phoneticPr fontId="5"/>
  </si>
  <si>
    <t>個別機能訓練実施後の対応</t>
    <phoneticPr fontId="5"/>
  </si>
  <si>
    <t>　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ますか。</t>
    <phoneticPr fontId="5"/>
  </si>
  <si>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ますか。
</t>
    <phoneticPr fontId="5"/>
  </si>
  <si>
    <t>その他の留意事項</t>
    <rPh sb="4" eb="6">
      <t>リュウイ</t>
    </rPh>
    <rPh sb="6" eb="8">
      <t>ジコウ</t>
    </rPh>
    <phoneticPr fontId="5"/>
  </si>
  <si>
    <t xml:space="preserve">　定員超過利用・人員基準欠如に該当している場合、個別機能訓練加算（Ⅰ）イ及び個別機能訓練加算（Ⅰ）ロを算定していませんか。
</t>
    <rPh sb="21" eb="23">
      <t>バアイ</t>
    </rPh>
    <rPh sb="24" eb="32">
      <t>コベツキノウクンレンカサン</t>
    </rPh>
    <rPh sb="36" eb="37">
      <t>オヨ</t>
    </rPh>
    <rPh sb="38" eb="46">
      <t>コベツキノウクンレンカサン</t>
    </rPh>
    <rPh sb="51" eb="53">
      <t>サンテイ</t>
    </rPh>
    <phoneticPr fontId="5"/>
  </si>
  <si>
    <t>　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ますか。</t>
    <phoneticPr fontId="5"/>
  </si>
  <si>
    <t>令和3年度介護報酬改定に関するQ&amp;A（令和3年3月26日）問58</t>
    <rPh sb="0" eb="2">
      <t>レイワ</t>
    </rPh>
    <rPh sb="3" eb="5">
      <t>ネンド</t>
    </rPh>
    <rPh sb="19" eb="21">
      <t>レイワ</t>
    </rPh>
    <rPh sb="22" eb="23">
      <t>ネン</t>
    </rPh>
    <rPh sb="24" eb="25">
      <t>ガツ</t>
    </rPh>
    <rPh sb="27" eb="28">
      <t>ニチ</t>
    </rPh>
    <phoneticPr fontId="5"/>
  </si>
  <si>
    <t>令和3年度介護報酬改定に関するQ&amp;A（令和3年3月26日）問59</t>
    <rPh sb="0" eb="2">
      <t>レイワ</t>
    </rPh>
    <rPh sb="3" eb="5">
      <t>ネンド</t>
    </rPh>
    <rPh sb="19" eb="21">
      <t>レイワ</t>
    </rPh>
    <rPh sb="22" eb="23">
      <t>ネン</t>
    </rPh>
    <rPh sb="24" eb="25">
      <t>ガツ</t>
    </rPh>
    <rPh sb="27" eb="28">
      <t>ニチ</t>
    </rPh>
    <phoneticPr fontId="5"/>
  </si>
  <si>
    <t>令和3年度介護報酬改定に関するQ&amp;A（令和3年3月26日）問65</t>
    <rPh sb="0" eb="2">
      <t>レイワ</t>
    </rPh>
    <rPh sb="3" eb="5">
      <t>ネンド</t>
    </rPh>
    <rPh sb="19" eb="21">
      <t>レイワ</t>
    </rPh>
    <rPh sb="22" eb="23">
      <t>ネン</t>
    </rPh>
    <rPh sb="24" eb="25">
      <t>ガツ</t>
    </rPh>
    <rPh sb="27" eb="28">
      <t>ニチ</t>
    </rPh>
    <phoneticPr fontId="5"/>
  </si>
  <si>
    <t>個別機能訓練加算（Ⅱ）</t>
    <rPh sb="6" eb="8">
      <t>カサン</t>
    </rPh>
    <phoneticPr fontId="5"/>
  </si>
  <si>
    <t>　厚生労働省への情報の提出については、ＬＩＦＥを用いて行うことします。</t>
    <phoneticPr fontId="5"/>
  </si>
  <si>
    <t>　ＡＤＬ維持等加算（Ⅰ）（Ⅱ）</t>
    <rPh sb="4" eb="6">
      <t>イジ</t>
    </rPh>
    <rPh sb="6" eb="7">
      <t>トウ</t>
    </rPh>
    <rPh sb="7" eb="9">
      <t>カサン</t>
    </rPh>
    <phoneticPr fontId="5"/>
  </si>
  <si>
    <t>　厚生労働大臣が定める基準</t>
    <rPh sb="1" eb="3">
      <t>コウセイ</t>
    </rPh>
    <rPh sb="3" eb="5">
      <t>ロウドウ</t>
    </rPh>
    <rPh sb="5" eb="7">
      <t>ダイジン</t>
    </rPh>
    <rPh sb="8" eb="9">
      <t>サダ</t>
    </rPh>
    <rPh sb="11" eb="13">
      <t>キジュン</t>
    </rPh>
    <phoneticPr fontId="5"/>
  </si>
  <si>
    <t>ＡＤＬ維持等加算（Ⅰ）（Ⅱ）の算定上の留意事項</t>
    <rPh sb="3" eb="5">
      <t>イジ</t>
    </rPh>
    <rPh sb="5" eb="6">
      <t>トウ</t>
    </rPh>
    <rPh sb="6" eb="8">
      <t>カサン</t>
    </rPh>
    <rPh sb="15" eb="17">
      <t>サンテイ</t>
    </rPh>
    <rPh sb="17" eb="18">
      <t>ジョウ</t>
    </rPh>
    <rPh sb="19" eb="21">
      <t>リュウイ</t>
    </rPh>
    <rPh sb="21" eb="23">
      <t>ジコウ</t>
    </rPh>
    <phoneticPr fontId="5"/>
  </si>
  <si>
    <t>⑧</t>
    <phoneticPr fontId="5"/>
  </si>
  <si>
    <t>　認知症加算</t>
    <rPh sb="1" eb="4">
      <t>ニンチショウ</t>
    </rPh>
    <rPh sb="4" eb="6">
      <t>カサン</t>
    </rPh>
    <phoneticPr fontId="5"/>
  </si>
  <si>
    <t>　次に掲げる基準のいずれにも適合すること。
ア　指定居宅サービス等基準第９３条第１項第２号又
　は第３号に規定する看護職員又は介護職員の員数に
　加え、看護職員又は介護職員を常勤換算方法で２以
　上確保していること。</t>
    <phoneticPr fontId="5"/>
  </si>
  <si>
    <t>ウ　通所介護を行う時間帯を通じて、専ら当該通所介
　護の提供に当たる認知症介護の指導に係る専門的な
　研修、認知症介護に係る専門的な研修又は認知症介
  護に係る実践的な研修等を修了した者を１名以上配
  置していること。</t>
    <rPh sb="68" eb="69">
      <t>マタ</t>
    </rPh>
    <phoneticPr fontId="5"/>
  </si>
  <si>
    <t>　厚生労働大臣が定める利用者</t>
    <phoneticPr fontId="5"/>
  </si>
  <si>
    <t>　日常生活に支障を来すおそれのある症状又は行動が認められることから介護を必要とする認知症の者</t>
    <phoneticPr fontId="5"/>
  </si>
  <si>
    <t>　認知症加算は、共生型通所介護を算定している場合は、算定しません。</t>
    <rPh sb="1" eb="4">
      <t>ニンチショウ</t>
    </rPh>
    <rPh sb="4" eb="6">
      <t>カサン</t>
    </rPh>
    <rPh sb="8" eb="11">
      <t>キョウセイガタ</t>
    </rPh>
    <rPh sb="11" eb="15">
      <t>ツウショカイゴ</t>
    </rPh>
    <rPh sb="16" eb="18">
      <t>サンテイ</t>
    </rPh>
    <rPh sb="22" eb="24">
      <t>バアイ</t>
    </rPh>
    <rPh sb="26" eb="28">
      <t>サンテイ</t>
    </rPh>
    <phoneticPr fontId="5"/>
  </si>
  <si>
    <t>　具体的な計算方法については、平成27年度介護報酬改定に関するQ&amp;A（平成27年4月1日）の問25を参照してください。</t>
    <phoneticPr fontId="5"/>
  </si>
  <si>
    <t>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りの実績の平均について、利用実人員数又は利用延人員数を用いて算定するものとし、要支援者に関しては人員数には含めません。</t>
    <rPh sb="2" eb="6">
      <t>ニチジョウセイカツ</t>
    </rPh>
    <rPh sb="7" eb="9">
      <t>シショウ</t>
    </rPh>
    <rPh sb="10" eb="11">
      <t>キタ</t>
    </rPh>
    <rPh sb="18" eb="21">
      <t>ショウジョウマタ</t>
    </rPh>
    <rPh sb="22" eb="24">
      <t>コウドウ</t>
    </rPh>
    <rPh sb="25" eb="26">
      <t>ミト</t>
    </rPh>
    <rPh sb="34" eb="36">
      <t>カイゴ</t>
    </rPh>
    <rPh sb="37" eb="39">
      <t>ヒツヨウ</t>
    </rPh>
    <rPh sb="42" eb="45">
      <t>ニンチショウ</t>
    </rPh>
    <rPh sb="46" eb="47">
      <t>モノ</t>
    </rPh>
    <rPh sb="51" eb="53">
      <t>ニチジョウ</t>
    </rPh>
    <rPh sb="65" eb="66">
      <t>マタ</t>
    </rPh>
    <rPh sb="69" eb="71">
      <t>ガイトウ</t>
    </rPh>
    <rPh sb="73" eb="74">
      <t>モノ</t>
    </rPh>
    <rPh sb="75" eb="76">
      <t>サ</t>
    </rPh>
    <rPh sb="86" eb="87">
      <t>モノ</t>
    </rPh>
    <rPh sb="88" eb="90">
      <t>ワリアイ</t>
    </rPh>
    <rPh sb="107" eb="108">
      <t>マタ</t>
    </rPh>
    <rPh sb="109" eb="111">
      <t>トドケデ</t>
    </rPh>
    <rPh sb="118" eb="119">
      <t>マエ</t>
    </rPh>
    <rPh sb="123" eb="124">
      <t>ツキ</t>
    </rPh>
    <rPh sb="137" eb="139">
      <t>リヨウ</t>
    </rPh>
    <rPh sb="139" eb="140">
      <t>ジツ</t>
    </rPh>
    <rPh sb="140" eb="142">
      <t>ジンイン</t>
    </rPh>
    <rPh sb="142" eb="143">
      <t>スウ</t>
    </rPh>
    <rPh sb="143" eb="144">
      <t>マタ</t>
    </rPh>
    <rPh sb="145" eb="147">
      <t>リヨウ</t>
    </rPh>
    <rPh sb="147" eb="148">
      <t>ノ</t>
    </rPh>
    <rPh sb="148" eb="150">
      <t>ジンイン</t>
    </rPh>
    <rPh sb="150" eb="151">
      <t>スウ</t>
    </rPh>
    <rPh sb="152" eb="153">
      <t>モチ</t>
    </rPh>
    <rPh sb="155" eb="157">
      <t>サンテイ</t>
    </rPh>
    <rPh sb="164" eb="165">
      <t>ヨウ</t>
    </rPh>
    <rPh sb="165" eb="168">
      <t>シエンシャ</t>
    </rPh>
    <rPh sb="169" eb="170">
      <t>カン</t>
    </rPh>
    <rPh sb="173" eb="175">
      <t>ジンイン</t>
    </rPh>
    <rPh sb="175" eb="176">
      <t>スウ</t>
    </rPh>
    <rPh sb="178" eb="179">
      <t>フク</t>
    </rPh>
    <phoneticPr fontId="5"/>
  </si>
  <si>
    <t>　なお、利用実人員数による計算を行う場合、月途中で認知症高齢者の日常生活自立度が変更になった場合は、月末の認知症高齢者の日常生活自立度を用いて計算します。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7">
      <t>ニンチ</t>
    </rPh>
    <rPh sb="27" eb="28">
      <t>ショウ</t>
    </rPh>
    <rPh sb="28" eb="31">
      <t>コウレイシャ</t>
    </rPh>
    <rPh sb="32" eb="34">
      <t>ニチジョウ</t>
    </rPh>
    <rPh sb="34" eb="36">
      <t>セイカツ</t>
    </rPh>
    <rPh sb="36" eb="39">
      <t>ジリツド</t>
    </rPh>
    <rPh sb="40" eb="42">
      <t>ヘンコウ</t>
    </rPh>
    <rPh sb="46" eb="48">
      <t>バアイ</t>
    </rPh>
    <rPh sb="50" eb="52">
      <t>ゲツマツ</t>
    </rPh>
    <rPh sb="53" eb="55">
      <t>ニンチ</t>
    </rPh>
    <rPh sb="55" eb="56">
      <t>ショウ</t>
    </rPh>
    <rPh sb="56" eb="59">
      <t>コウレイシャ</t>
    </rPh>
    <rPh sb="60" eb="62">
      <t>ニチジョウ</t>
    </rPh>
    <rPh sb="62" eb="64">
      <t>セイカツ</t>
    </rPh>
    <rPh sb="64" eb="67">
      <t>ジリツド</t>
    </rPh>
    <rPh sb="68" eb="69">
      <t>モチ</t>
    </rPh>
    <rPh sb="71" eb="73">
      <t>ケイサン</t>
    </rPh>
    <phoneticPr fontId="5"/>
  </si>
  <si>
    <t>　認知症介護指導者研修、認知症介護実践リーダー研修、認知症介護実践者研修、認知症看護に係る適切な研修の修了者は、通所介護を行う時間帯を通じて１名以上配置する必要があります。</t>
    <rPh sb="1" eb="4">
      <t>ニンチショウ</t>
    </rPh>
    <rPh sb="4" eb="6">
      <t>カイゴ</t>
    </rPh>
    <rPh sb="6" eb="9">
      <t>シドウシャ</t>
    </rPh>
    <rPh sb="9" eb="11">
      <t>ケンシュウ</t>
    </rPh>
    <rPh sb="12" eb="15">
      <t>ニンチショウ</t>
    </rPh>
    <rPh sb="15" eb="17">
      <t>カイゴ</t>
    </rPh>
    <rPh sb="17" eb="19">
      <t>ジッセン</t>
    </rPh>
    <rPh sb="23" eb="24">
      <t>ケン</t>
    </rPh>
    <rPh sb="26" eb="29">
      <t>ニンチショウ</t>
    </rPh>
    <rPh sb="29" eb="31">
      <t>カイゴ</t>
    </rPh>
    <rPh sb="31" eb="34">
      <t>ジッセンシャ</t>
    </rPh>
    <rPh sb="34" eb="36">
      <t>ケンシュウ</t>
    </rPh>
    <rPh sb="37" eb="40">
      <t>ニンチショウ</t>
    </rPh>
    <rPh sb="40" eb="42">
      <t>カンゴ</t>
    </rPh>
    <rPh sb="43" eb="44">
      <t>カカ</t>
    </rPh>
    <rPh sb="45" eb="47">
      <t>テキセツ</t>
    </rPh>
    <rPh sb="48" eb="50">
      <t>ケンシュウ</t>
    </rPh>
    <rPh sb="51" eb="54">
      <t>シュウリョウシャ</t>
    </rPh>
    <rPh sb="56" eb="60">
      <t>ツウショカイゴ</t>
    </rPh>
    <rPh sb="61" eb="62">
      <t>オコナ</t>
    </rPh>
    <rPh sb="63" eb="66">
      <t>ジカンタイ</t>
    </rPh>
    <rPh sb="67" eb="68">
      <t>ツウ</t>
    </rPh>
    <rPh sb="71" eb="74">
      <t>メイイジョウ</t>
    </rPh>
    <rPh sb="74" eb="76">
      <t>ハイチ</t>
    </rPh>
    <rPh sb="78" eb="80">
      <t>ヒツヨウ</t>
    </rPh>
    <phoneticPr fontId="5"/>
  </si>
  <si>
    <t>　認知症加算について、日常生活自立度のランクⅢ、Ⅳ又はＭに該当する者に対して算定することができます。また、中重度者ケア体制加算の算定要件も満たす場合は、認知症加算の算定とともに、中重度者ケア体制加算も算定できます。</t>
    <rPh sb="1" eb="4">
      <t>ニンチショウ</t>
    </rPh>
    <rPh sb="4" eb="6">
      <t>カサン</t>
    </rPh>
    <rPh sb="15" eb="18">
      <t>ジリツド</t>
    </rPh>
    <rPh sb="25" eb="26">
      <t>マタ</t>
    </rPh>
    <rPh sb="29" eb="31">
      <t>ガイトウ</t>
    </rPh>
    <rPh sb="33" eb="34">
      <t>モノ</t>
    </rPh>
    <rPh sb="35" eb="36">
      <t>タイ</t>
    </rPh>
    <rPh sb="38" eb="40">
      <t>サンテイ</t>
    </rPh>
    <rPh sb="53" eb="54">
      <t>チュウ</t>
    </rPh>
    <rPh sb="54" eb="56">
      <t>ジュウド</t>
    </rPh>
    <rPh sb="56" eb="57">
      <t>シャ</t>
    </rPh>
    <rPh sb="59" eb="61">
      <t>タイセイ</t>
    </rPh>
    <rPh sb="61" eb="63">
      <t>カサン</t>
    </rPh>
    <rPh sb="64" eb="66">
      <t>サンテイ</t>
    </rPh>
    <rPh sb="66" eb="68">
      <t>ヨウケン</t>
    </rPh>
    <rPh sb="69" eb="70">
      <t>ミ</t>
    </rPh>
    <rPh sb="72" eb="74">
      <t>バアイ</t>
    </rPh>
    <rPh sb="76" eb="79">
      <t>ニンチショウ</t>
    </rPh>
    <rPh sb="79" eb="81">
      <t>カサン</t>
    </rPh>
    <rPh sb="82" eb="84">
      <t>サンテイ</t>
    </rPh>
    <rPh sb="89" eb="90">
      <t>チュウ</t>
    </rPh>
    <rPh sb="90" eb="92">
      <t>ジュウド</t>
    </rPh>
    <rPh sb="92" eb="93">
      <t>シャ</t>
    </rPh>
    <rPh sb="95" eb="97">
      <t>タイセイ</t>
    </rPh>
    <rPh sb="97" eb="99">
      <t>カサン</t>
    </rPh>
    <rPh sb="100" eb="102">
      <t>サンテイ</t>
    </rPh>
    <phoneticPr fontId="5"/>
  </si>
  <si>
    <t>　認知症加算を算定している事業所にあっては、認知症の症状の進行の緩和に資するケアを計画的に実施するプログラムを作成してください。</t>
    <rPh sb="1" eb="4">
      <t>ニンチショウ</t>
    </rPh>
    <rPh sb="4" eb="6">
      <t>カサン</t>
    </rPh>
    <rPh sb="7" eb="9">
      <t>サンテイ</t>
    </rPh>
    <rPh sb="13" eb="16">
      <t>ジギョウショ</t>
    </rPh>
    <rPh sb="22" eb="25">
      <t>ニンチショウ</t>
    </rPh>
    <rPh sb="26" eb="28">
      <t>ショウジョウ</t>
    </rPh>
    <rPh sb="29" eb="31">
      <t>シンコウ</t>
    </rPh>
    <rPh sb="32" eb="34">
      <t>カンワ</t>
    </rPh>
    <rPh sb="35" eb="36">
      <t>シ</t>
    </rPh>
    <rPh sb="41" eb="44">
      <t>ケイカクテキ</t>
    </rPh>
    <rPh sb="45" eb="47">
      <t>ジッシ</t>
    </rPh>
    <rPh sb="55" eb="57">
      <t>サクセイ</t>
    </rPh>
    <phoneticPr fontId="5"/>
  </si>
  <si>
    <t>　なお、利用者の認知症の症状の進行の緩和に資するケアを行うなどの目標を通所介護計画又は別途作成する計画に設定し、通所介護の提供を行うことが必要です。</t>
    <rPh sb="4" eb="7">
      <t>リヨウシャ</t>
    </rPh>
    <rPh sb="8" eb="11">
      <t>ニンチショウ</t>
    </rPh>
    <rPh sb="12" eb="14">
      <t>ショウジョウ</t>
    </rPh>
    <rPh sb="15" eb="17">
      <t>シンコウ</t>
    </rPh>
    <rPh sb="18" eb="20">
      <t>カンワ</t>
    </rPh>
    <rPh sb="21" eb="22">
      <t>シ</t>
    </rPh>
    <rPh sb="27" eb="28">
      <t>オコナ</t>
    </rPh>
    <rPh sb="32" eb="34">
      <t>モクヒョウ</t>
    </rPh>
    <rPh sb="35" eb="37">
      <t>ツウショ</t>
    </rPh>
    <rPh sb="37" eb="39">
      <t>カイゴ</t>
    </rPh>
    <rPh sb="39" eb="41">
      <t>ケイカク</t>
    </rPh>
    <rPh sb="41" eb="42">
      <t>マタ</t>
    </rPh>
    <rPh sb="43" eb="45">
      <t>ベット</t>
    </rPh>
    <rPh sb="45" eb="47">
      <t>サクセイ</t>
    </rPh>
    <rPh sb="49" eb="51">
      <t>ケイカク</t>
    </rPh>
    <rPh sb="52" eb="54">
      <t>セッテイ</t>
    </rPh>
    <rPh sb="56" eb="58">
      <t>ツウショ</t>
    </rPh>
    <rPh sb="58" eb="60">
      <t>カイゴ</t>
    </rPh>
    <rPh sb="61" eb="63">
      <t>テイキョウ</t>
    </rPh>
    <rPh sb="64" eb="65">
      <t>オコナ</t>
    </rPh>
    <rPh sb="69" eb="71">
      <t>ヒツヨウ</t>
    </rPh>
    <phoneticPr fontId="5"/>
  </si>
  <si>
    <t>平成27年度介護報酬改定に関するQ&amp;A（平成27年4月1日）問36</t>
    <phoneticPr fontId="5"/>
  </si>
  <si>
    <t>　若年性認知症利用者受入加算</t>
    <phoneticPr fontId="5"/>
  </si>
  <si>
    <t>　受け入れた若年性認知症利用者ごとに個別の担当者を定めていること。</t>
    <phoneticPr fontId="5"/>
  </si>
  <si>
    <t>　受け入れた若年性認知症利用者ごとに個別に担当者を定め、その者を中心に、当該利用者の特性やニーズに応じたサービス提供を行ってください。</t>
    <rPh sb="1" eb="2">
      <t>ウ</t>
    </rPh>
    <rPh sb="3" eb="4">
      <t>イ</t>
    </rPh>
    <rPh sb="6" eb="9">
      <t>ジャクネンセイ</t>
    </rPh>
    <rPh sb="9" eb="11">
      <t>ニンチ</t>
    </rPh>
    <rPh sb="11" eb="12">
      <t>ショウ</t>
    </rPh>
    <rPh sb="12" eb="15">
      <t>リヨウシャ</t>
    </rPh>
    <rPh sb="18" eb="20">
      <t>コベツ</t>
    </rPh>
    <rPh sb="25" eb="26">
      <t>サダ</t>
    </rPh>
    <rPh sb="30" eb="31">
      <t>モノ</t>
    </rPh>
    <rPh sb="36" eb="38">
      <t>トウガイ</t>
    </rPh>
    <phoneticPr fontId="5"/>
  </si>
  <si>
    <t>　若年性認知症利用者受入加算は、認知症加算を算定している場合は算定しません。</t>
    <rPh sb="16" eb="19">
      <t>ニンチショウ</t>
    </rPh>
    <rPh sb="19" eb="21">
      <t>カサン</t>
    </rPh>
    <rPh sb="22" eb="24">
      <t>サンテイ</t>
    </rPh>
    <rPh sb="28" eb="30">
      <t>バアイ</t>
    </rPh>
    <rPh sb="31" eb="33">
      <t>サンテイ</t>
    </rPh>
    <phoneticPr fontId="5"/>
  </si>
  <si>
    <t>　栄養アセスメント加算</t>
    <phoneticPr fontId="5"/>
  </si>
  <si>
    <t>　定員超過利用・人員基準欠如に該当していないこと。</t>
    <phoneticPr fontId="5"/>
  </si>
  <si>
    <t>　栄養アセスメント加算の算定に係る栄養アセスメントは、利用者ごとに行われるケアマネジメントの一環として行われることに留意してください。</t>
    <phoneticPr fontId="5"/>
  </si>
  <si>
    <t xml:space="preserve">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
</t>
    <phoneticPr fontId="5"/>
  </si>
  <si>
    <t>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t>
    <phoneticPr fontId="5"/>
  </si>
  <si>
    <t>　 厚生労働省への情報の提出については、ＬＩＦＥを用いて行うこととします。</t>
    <phoneticPr fontId="5"/>
  </si>
  <si>
    <t>　栄養改善加算</t>
    <rPh sb="1" eb="3">
      <t>エイヨウ</t>
    </rPh>
    <rPh sb="3" eb="5">
      <t>カイゼン</t>
    </rPh>
    <rPh sb="5" eb="7">
      <t>カサン</t>
    </rPh>
    <phoneticPr fontId="5"/>
  </si>
  <si>
    <t>　栄養改善加算の算定に係る栄養改善サービスの提供は、利用者ごとに行われるケアマネジメントの一環として行われることに留意してください。</t>
    <rPh sb="3" eb="5">
      <t>カイゼン</t>
    </rPh>
    <rPh sb="15" eb="17">
      <t>カイゼン</t>
    </rPh>
    <rPh sb="22" eb="24">
      <t>テイキョウ</t>
    </rPh>
    <phoneticPr fontId="5"/>
  </si>
  <si>
    <t>イ　利用者の栄養状態を利用開始時に把握し、管理栄
　養士等が共同して、利用者ごとの摂食・嚥下機能及
　び食形態にも配慮した栄養ケア計画を作成している
　こと。</t>
    <phoneticPr fontId="5"/>
  </si>
  <si>
    <t>ウ　利用者ごとの栄養ケア計画に従い、必要に応じて
　当該利用者の居宅を訪問し、管理栄養士等が栄養改
　善サービスを行っているとともに、利用者の栄養状
　態を定期的に記録していること。</t>
    <rPh sb="18" eb="20">
      <t>ヒツヨウ</t>
    </rPh>
    <rPh sb="21" eb="22">
      <t>オウ</t>
    </rPh>
    <rPh sb="26" eb="28">
      <t>トウガイ</t>
    </rPh>
    <rPh sb="28" eb="31">
      <t>リヨウシャ</t>
    </rPh>
    <rPh sb="32" eb="34">
      <t>キョタク</t>
    </rPh>
    <rPh sb="35" eb="37">
      <t>ホウモン</t>
    </rPh>
    <phoneticPr fontId="5"/>
  </si>
  <si>
    <t>エ　利用者ごとの栄養ケア計画の進捗状況を定期的に
　評価していること。</t>
    <phoneticPr fontId="5"/>
  </si>
  <si>
    <t>オ　定員超過利用・人員基準欠如に該当していないこ
　と。</t>
    <phoneticPr fontId="5"/>
  </si>
  <si>
    <t>　栄養改善サービスを算定できる利用者は、次のアからオのいずれかに該当する者であって、栄養改善サービスの提供が必要と認められる者としていますか。</t>
    <rPh sb="1" eb="3">
      <t>エイヨウ</t>
    </rPh>
    <rPh sb="3" eb="5">
      <t>カイゼン</t>
    </rPh>
    <rPh sb="10" eb="12">
      <t>サンテイ</t>
    </rPh>
    <rPh sb="15" eb="18">
      <t>リヨウシャ</t>
    </rPh>
    <rPh sb="20" eb="21">
      <t>ツギ</t>
    </rPh>
    <rPh sb="32" eb="34">
      <t>ガイトウ</t>
    </rPh>
    <rPh sb="36" eb="37">
      <t>モノ</t>
    </rPh>
    <rPh sb="44" eb="46">
      <t>カイゼン</t>
    </rPh>
    <rPh sb="51" eb="53">
      <t>テイキョウ</t>
    </rPh>
    <rPh sb="54" eb="56">
      <t>ヒツヨウ</t>
    </rPh>
    <rPh sb="57" eb="58">
      <t>ミト</t>
    </rPh>
    <rPh sb="62" eb="63">
      <t>モノ</t>
    </rPh>
    <phoneticPr fontId="5"/>
  </si>
  <si>
    <t>　次のような問題を有する者については、上記ア～オのいずれかの項目に該当するかどうか、適宜確認してください。</t>
    <phoneticPr fontId="5"/>
  </si>
  <si>
    <t>　利用者ごとの低栄養状態のリスクを、利用開始時に把握していますか。</t>
    <phoneticPr fontId="5"/>
  </si>
  <si>
    <t>　利用開始時に、管理栄養士が中心となって、利用者ごとの摂食・嚥下機能及び食形態にも配慮しつつ、栄養状態に関する解決すべき課題の把握（以下「栄養アセスメント」という。）を行っていますか。</t>
    <rPh sb="66" eb="68">
      <t>イカ</t>
    </rPh>
    <rPh sb="69" eb="71">
      <t>エイヨウ</t>
    </rPh>
    <phoneticPr fontId="5"/>
  </si>
  <si>
    <t xml:space="preserve">　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していますか。
</t>
    <phoneticPr fontId="5"/>
  </si>
  <si>
    <t>　作成した栄養ケア計画については、栄養改善サービスの対象となる利用者又はその家族に説明し、その同意を得ていますか。</t>
    <phoneticPr fontId="5"/>
  </si>
  <si>
    <t>　栄養ケア計画に相当する内容を通所介護計画の中に記載する場合は、その記載をもって栄養ケア計画の作成に代えることができます。</t>
    <phoneticPr fontId="5"/>
  </si>
  <si>
    <t>　栄養ケア計画に基づき、管理栄養士等が利用者ごとに栄養改善サービスを提供していますか。</t>
    <phoneticPr fontId="5"/>
  </si>
  <si>
    <t>　栄養ケア計画に実施上の問題点があれば直ちに当該計画を修正していますか。</t>
    <phoneticPr fontId="5"/>
  </si>
  <si>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ますか。</t>
    <phoneticPr fontId="5"/>
  </si>
  <si>
    <t>　利用者の栄養状態に応じて、定期的に、利用者の生活機能の状況を検討し、おおむね３月ごとに体重を測定する等により栄養状態の評価を行っていますか。</t>
    <phoneticPr fontId="5"/>
  </si>
  <si>
    <t>⑨</t>
    <phoneticPr fontId="5"/>
  </si>
  <si>
    <t>⑩</t>
    <phoneticPr fontId="5"/>
  </si>
  <si>
    <t>　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ありません。</t>
    <rPh sb="6" eb="8">
      <t>テイキョウ</t>
    </rPh>
    <rPh sb="9" eb="11">
      <t>キロク</t>
    </rPh>
    <rPh sb="16" eb="19">
      <t>リヨウシャ</t>
    </rPh>
    <rPh sb="26" eb="28">
      <t>ケイカク</t>
    </rPh>
    <rPh sb="29" eb="30">
      <t>シタガ</t>
    </rPh>
    <rPh sb="32" eb="34">
      <t>カンリ</t>
    </rPh>
    <rPh sb="34" eb="37">
      <t>エイヨウシ</t>
    </rPh>
    <rPh sb="38" eb="41">
      <t>リヨウシャ</t>
    </rPh>
    <rPh sb="42" eb="44">
      <t>エイヨウ</t>
    </rPh>
    <rPh sb="44" eb="46">
      <t>ジョウタイ</t>
    </rPh>
    <rPh sb="47" eb="50">
      <t>テイキテキ</t>
    </rPh>
    <rPh sb="51" eb="53">
      <t>キロク</t>
    </rPh>
    <rPh sb="55" eb="57">
      <t>バアイ</t>
    </rPh>
    <rPh sb="59" eb="61">
      <t>トウガイ</t>
    </rPh>
    <rPh sb="61" eb="63">
      <t>キロク</t>
    </rPh>
    <rPh sb="65" eb="66">
      <t>ベツ</t>
    </rPh>
    <rPh sb="67" eb="69">
      <t>エイヨウ</t>
    </rPh>
    <rPh sb="69" eb="71">
      <t>カイゼン</t>
    </rPh>
    <rPh sb="71" eb="73">
      <t>カサン</t>
    </rPh>
    <rPh sb="74" eb="76">
      <t>サンテイ</t>
    </rPh>
    <rPh sb="80" eb="83">
      <t>リヨウシャ</t>
    </rPh>
    <rPh sb="84" eb="86">
      <t>エイヨウ</t>
    </rPh>
    <rPh sb="86" eb="88">
      <t>ジョウタイ</t>
    </rPh>
    <rPh sb="89" eb="92">
      <t>テイキテキ</t>
    </rPh>
    <rPh sb="93" eb="95">
      <t>キロク</t>
    </rPh>
    <rPh sb="97" eb="99">
      <t>ヒツヨウ</t>
    </rPh>
    <phoneticPr fontId="5"/>
  </si>
  <si>
    <t>口腔・栄養スクリーニング加算（Ⅰ）（Ⅱ）</t>
    <phoneticPr fontId="5"/>
  </si>
  <si>
    <t>口腔・栄養スクリーニング加算（Ⅰ）</t>
    <phoneticPr fontId="5"/>
  </si>
  <si>
    <t>口腔・栄養スクリーニング加算（Ⅱ）</t>
    <phoneticPr fontId="5"/>
  </si>
  <si>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ください。</t>
    <phoneticPr fontId="5"/>
  </si>
  <si>
    <t xml:space="preserve">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ます。</t>
    <phoneticPr fontId="5"/>
  </si>
  <si>
    <t>　口腔機能向上加算（Ⅰ）（Ⅱ）</t>
    <phoneticPr fontId="5"/>
  </si>
  <si>
    <t>　ただし、次に掲げるいずれかの加算を算定している場合においては、次に掲げるその他の加算は算定しません。</t>
    <rPh sb="32" eb="33">
      <t>ツギ</t>
    </rPh>
    <rPh sb="34" eb="35">
      <t>カカ</t>
    </rPh>
    <phoneticPr fontId="5"/>
  </si>
  <si>
    <t>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phoneticPr fontId="5"/>
  </si>
  <si>
    <t>　口腔機能向上加算を算定できる利用者は、次のア～ウまでのいずれかに該当する者であって、口腔機能向上サービスの提供が必要と認められる者としていますか。</t>
    <phoneticPr fontId="5"/>
  </si>
  <si>
    <t>　利用開始時に、言語聴覚士、歯科衛生士又は看護職員が中心となって、利用者ごとの口腔衛生、摂食・嚥下機能に関する解決すべき課題の把握を行っていますか。</t>
    <phoneticPr fontId="5"/>
  </si>
  <si>
    <t>　言語聴覚士、歯科衛生士、看護職員、介護職員、生活相談員その他の職種の者が共同して取り組むべき事項等を記載した口腔機能改善管理指導計画を作成していますか。</t>
    <phoneticPr fontId="5"/>
  </si>
  <si>
    <t>　作成した口腔機能改善管理指導計画については、口腔機能向上サービスの対象となる利用者又はその家族に説明し、その同意を得ていますか。</t>
    <phoneticPr fontId="5"/>
  </si>
  <si>
    <t>　口腔機能改善管理指導計画に相当する内容を通所介護計画の中に記載する場合は、その記載をもって口腔機能改善管理指導計画の作成に代えることができます。　</t>
    <phoneticPr fontId="5"/>
  </si>
  <si>
    <t>　口腔機能改善管理指導計画に基づき、言語聴覚士、歯科衛生士又は看護職員等が利用者ごとに口腔機能向上サービスを提供していますか。</t>
    <phoneticPr fontId="5"/>
  </si>
  <si>
    <t>　口腔機能改善管理指導計画に実施上の問題点があれば直ちに当該計画を修正していますか。</t>
    <phoneticPr fontId="5"/>
  </si>
  <si>
    <t>　利用者の口腔機能の状態に応じて、定期的に、利用者の生活機能の状況を検討し、おおむね３月ごとに口腔機能の状態の評価を行っていますか。</t>
    <phoneticPr fontId="5"/>
  </si>
  <si>
    <t>ア　口腔清潔・唾液分泌・咀嚼・嚥下・食事摂取等の
　口腔機能の低下が認められる状態の者
イ　口腔機能向上サービスを継続しないことにより、
　口腔機能が著しく低下するおそれのある者</t>
    <rPh sb="20" eb="21">
      <t>セツ</t>
    </rPh>
    <phoneticPr fontId="5"/>
  </si>
  <si>
    <t>　厚生労働省への情報の提出については、ＬＩＦＥを用いて行うこととします。</t>
    <phoneticPr fontId="5"/>
  </si>
  <si>
    <t>　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ありません。</t>
    <phoneticPr fontId="5"/>
  </si>
  <si>
    <t>　科学的介護推進体制加算</t>
    <phoneticPr fontId="5"/>
  </si>
  <si>
    <t>　事業所と同一建物に居住する利用者又は同一建物から通う利用者に通所介護を行う場合</t>
    <phoneticPr fontId="5"/>
  </si>
  <si>
    <t>　通所介護事業所と同一建物に居住する者又は通所介護事業所と同一建物から当該通所介護事業所に通う者に対し、通所介護を行った場合は、１日につき９４単位を所定単位数から減算していますか。
　ただし、傷病その他やむを得ない事情により送迎が必要であると認められる利用者に対して送迎を行った場合は、この限りではありません。</t>
    <phoneticPr fontId="5"/>
  </si>
  <si>
    <t>　「同一建物」とは、当該通所介護事業所と構造上又は外形上、一体的な建築物を指すものであり、具体的には、当該建物の１階部分に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また、ここでいう同一建物については、当該建築物の管理、運営法人が当該通所介護事業所の通所介護事業者と異なる場合であっても該当します。</t>
    <phoneticPr fontId="5"/>
  </si>
  <si>
    <t>　送迎を行わない場合</t>
    <rPh sb="1" eb="3">
      <t>ソウゲイ</t>
    </rPh>
    <rPh sb="4" eb="5">
      <t>オコナ</t>
    </rPh>
    <rPh sb="8" eb="10">
      <t>バアイ</t>
    </rPh>
    <phoneticPr fontId="5"/>
  </si>
  <si>
    <t>　利用者に対して、その居宅と通所介護事業所との間の送迎を行わない場合は、片道につき４７単位を所定単位数から減算していますか。</t>
    <rPh sb="1" eb="4">
      <t>リヨウシャ</t>
    </rPh>
    <rPh sb="5" eb="6">
      <t>タイ</t>
    </rPh>
    <rPh sb="11" eb="13">
      <t>キョタク</t>
    </rPh>
    <rPh sb="14" eb="16">
      <t>ツウショ</t>
    </rPh>
    <rPh sb="16" eb="18">
      <t>カイゴ</t>
    </rPh>
    <rPh sb="18" eb="21">
      <t>ジギョウショ</t>
    </rPh>
    <rPh sb="23" eb="24">
      <t>アイダ</t>
    </rPh>
    <rPh sb="25" eb="27">
      <t>ソウゲイ</t>
    </rPh>
    <rPh sb="28" eb="29">
      <t>オコナ</t>
    </rPh>
    <rPh sb="32" eb="34">
      <t>バアイ</t>
    </rPh>
    <rPh sb="36" eb="38">
      <t>カタミチ</t>
    </rPh>
    <rPh sb="43" eb="45">
      <t>タンイ</t>
    </rPh>
    <rPh sb="46" eb="48">
      <t>ショテイ</t>
    </rPh>
    <rPh sb="48" eb="51">
      <t>タンイスウ</t>
    </rPh>
    <rPh sb="53" eb="55">
      <t>ゲンサン</t>
    </rPh>
    <phoneticPr fontId="5"/>
  </si>
  <si>
    <t>令和3年度介護報酬改定に関するQ&amp;A（令和3年3月26日）問30</t>
    <rPh sb="0" eb="2">
      <t>レイワ</t>
    </rPh>
    <rPh sb="3" eb="5">
      <t>ネンド</t>
    </rPh>
    <rPh sb="19" eb="21">
      <t>レイワ</t>
    </rPh>
    <rPh sb="22" eb="23">
      <t>ネン</t>
    </rPh>
    <rPh sb="24" eb="25">
      <t>ガツ</t>
    </rPh>
    <rPh sb="27" eb="28">
      <t>ニチ</t>
    </rPh>
    <phoneticPr fontId="5"/>
  </si>
  <si>
    <t>平12厚告19
別表6のニ</t>
    <phoneticPr fontId="5"/>
  </si>
  <si>
    <t xml:space="preserve">  職員の割合の算出に当たっては、常勤換算方法により算出した前年度（３月を除く）の平均を用います。
</t>
    <phoneticPr fontId="5"/>
  </si>
  <si>
    <t>　介護福祉士については、各月の前月の末日時点で 資格を取得している者とします。</t>
    <phoneticPr fontId="5"/>
  </si>
  <si>
    <t>　勤続年数とは、各月の前月の末日時点における勤続年数をいうものとします。</t>
    <phoneticPr fontId="5"/>
  </si>
  <si>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5"/>
  </si>
  <si>
    <t>　サービス種類相互の算定関係</t>
    <phoneticPr fontId="5"/>
  </si>
  <si>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通所介護費は算定していませんか。</t>
    <rPh sb="101" eb="102">
      <t>モ</t>
    </rPh>
    <rPh sb="105" eb="108">
      <t>フクゴウガタ</t>
    </rPh>
    <phoneticPr fontId="5"/>
  </si>
  <si>
    <t>平12厚告19
別表6の注20</t>
    <phoneticPr fontId="5"/>
  </si>
  <si>
    <t>第８　その他</t>
    <phoneticPr fontId="5"/>
  </si>
  <si>
    <t xml:space="preserve">（平成13年3月28日 運営基準等に係るＱ＆Ａから）　･･･通所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t>
    <phoneticPr fontId="5"/>
  </si>
  <si>
    <t>　介護サービス情報の公表</t>
    <phoneticPr fontId="5"/>
  </si>
  <si>
    <t xml:space="preserve">法第115条の35第1項
施行規則
第140条の44
</t>
    <phoneticPr fontId="5"/>
  </si>
  <si>
    <t xml:space="preserve">　原則として、前年度に介護サービスの対価として支払を受けた金額が１００万円を超えるサービスが対象。
</t>
    <phoneticPr fontId="5"/>
  </si>
  <si>
    <t>　法令遵守等の業務管理体制の整備</t>
    <phoneticPr fontId="5"/>
  </si>
  <si>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5"/>
  </si>
  <si>
    <t xml:space="preserve">法第115条の32第1項、第2項
</t>
    <rPh sb="13" eb="14">
      <t>ダイ</t>
    </rPh>
    <rPh sb="15" eb="16">
      <t>コウ</t>
    </rPh>
    <phoneticPr fontId="5"/>
  </si>
  <si>
    <t>　　法令遵守責任者　職名[　　　　　　　　　　]</t>
    <phoneticPr fontId="5"/>
  </si>
  <si>
    <t>　　　　　　　　　　氏名[　　　　　　　　　　]</t>
    <phoneticPr fontId="5"/>
  </si>
  <si>
    <t xml:space="preserve">　事業者が整備等する業務管理体制の内容
</t>
    <phoneticPr fontId="5"/>
  </si>
  <si>
    <t xml:space="preserve">施行規則
第140条の39
</t>
    <phoneticPr fontId="5"/>
  </si>
  <si>
    <t>　業務管理体制（法令等遵守）についての考え(方針)を定め、職員に周知していますか。</t>
    <phoneticPr fontId="5"/>
  </si>
  <si>
    <t xml:space="preserve">　業務管理体制（法令等遵守）について、具体的な取組を行っていますか。   </t>
    <phoneticPr fontId="5"/>
  </si>
  <si>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5"/>
  </si>
  <si>
    <t>　業務管理体制（法令等遵守）の取組について、評価・改善活動を行っていますか。</t>
    <phoneticPr fontId="5"/>
  </si>
  <si>
    <t>　</t>
    <phoneticPr fontId="6"/>
  </si>
  <si>
    <t>　生活相談員は、特別養護老人ホームの設備及び運営に関する基準第５条第２項に定める生活相談員に準ずるものとしています。</t>
    <phoneticPr fontId="5"/>
  </si>
  <si>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1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5"/>
  </si>
  <si>
    <t>　生活相談員又は介護職員のうち1人以上を常勤としていますか。</t>
    <phoneticPr fontId="5"/>
  </si>
  <si>
    <t>　生活相談員及び介護職員の配置基準について、「生活相談員又は介護職員 のうち1人以上は、常勤でなければならない」こととなっていますが、営業日ごと又は単位ごとに生活相談員又は介護職員について、常勤職員を配置する必要はなく、事業所として常勤の生活相談員を1名以上確保していれば足りるものです。</t>
    <phoneticPr fontId="5"/>
  </si>
  <si>
    <t>　利用者について
　当該事業者が法第１１５条の４５第１項第１号ロに規定する第１号通所事業（旧介護予防通所介護に相当するものとして市町村が定めるものに限る。）の指定を併せて受け、かつ、これらが同一の事業所において一体的に運営されている場合は、当該第１号通所事業の利用者を含みます。</t>
    <rPh sb="1" eb="4">
      <t>リヨウシャ</t>
    </rPh>
    <rPh sb="45" eb="46">
      <t>キュウ</t>
    </rPh>
    <rPh sb="134" eb="135">
      <t>フク</t>
    </rPh>
    <phoneticPr fontId="5"/>
  </si>
  <si>
    <t>（電磁的方法による重要事項の提供）</t>
    <rPh sb="1" eb="4">
      <t>デンジテキ</t>
    </rPh>
    <rPh sb="4" eb="6">
      <t>ホウホウ</t>
    </rPh>
    <rPh sb="9" eb="11">
      <t>ジュウヨウ</t>
    </rPh>
    <rPh sb="11" eb="13">
      <t>ジコウ</t>
    </rPh>
    <rPh sb="14" eb="16">
      <t>テイキョウ</t>
    </rPh>
    <phoneticPr fontId="6"/>
  </si>
  <si>
    <t xml:space="preserve">一　電子情報処理組織を使用する方法のうちイ又はロ
　に掲げるもの
　イ　事業者の使用に係る電子計算機と利用申込者又
　　はその家族の使用に係る電子計算機とを接続する
　　電気通信回線を通じて送信し、受信者の使用に係
　　る電子計算機に備えられたファイルに記録する方
　　法
</t>
    <phoneticPr fontId="5"/>
  </si>
  <si>
    <t xml:space="preserve">　ロ　事業者の使用に係る電子計算機に備えられファ
　　イルに記録された前項に規定する重要事項を電気
　　通信回線を通じて利用申込者又はその家族の閲覧
　　に供し、当該利用申込者又はその家族の使用に係
　　る電子計算機に備えられたファイルに当該重要事
　　項を記録する方法(電磁的方法による提供を受ける
　　旨の承諾又は受けない旨の申出をする場合にあっ
　　ては、事業者の使用に係る電子計算機に備えられ
　　たファイルにその旨を記録する方法)
</t>
    <phoneticPr fontId="6"/>
  </si>
  <si>
    <t>二　磁気ディスク、シー・ディー・ロムその他これら
　に準ずる方法により一定の事項を確実に記録してお
　くことができる物をもって調製するファイルに前項
　に規定する重要事項を記録したものを交付する方法</t>
    <phoneticPr fontId="6"/>
  </si>
  <si>
    <t>　機能訓練指導員は、次のいずれかの資格を有している必要があります。
　ア　理学療法士　
　イ　作業療法士　
　ウ　言語聴覚士　　
　エ　看護職員　
　オ　柔道整復師　　
　カ　あん摩マッサージ指圧師
  キ　はり師又はきゅう師</t>
    <rPh sb="106" eb="107">
      <t>シ</t>
    </rPh>
    <rPh sb="107" eb="108">
      <t>マタ</t>
    </rPh>
    <rPh sb="112" eb="113">
      <t>シ</t>
    </rPh>
    <phoneticPr fontId="5"/>
  </si>
  <si>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5"/>
  </si>
  <si>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5"/>
  </si>
  <si>
    <t>　事業者は、自らその提供するサービスの質の評価を行い、常にその改善を図っていますか。</t>
    <phoneticPr fontId="5"/>
  </si>
  <si>
    <t>イ　偽りその他不正な行為によって保険給付を受け、
　又は受けようとしたとき</t>
    <phoneticPr fontId="5"/>
  </si>
  <si>
    <t>　共生型通所介護の指定を受ける指定生活介護事業所等において同時にサービスの提供を受けることができる利用者数の上限をいいます。
　つまり、介護給付の対象となる利用者（要介護者）の数と障害給付の対象となる利用者（障害者及び障害児）の数との合計数により、定員を定めてください。
　例えば、利用定員が20人という場合、要介護者と障害者及び障害児を合わせて20人という意味であり、利用日によって、要介護者が10人、障害者及び障害児が10人であっても、要介護者が５人、障害者及び障害児が15人であっても、差し支えありません。</t>
    <rPh sb="1" eb="4">
      <t>キョウセイガタ</t>
    </rPh>
    <rPh sb="4" eb="8">
      <t>ツウショカイゴ</t>
    </rPh>
    <rPh sb="9" eb="11">
      <t>シテイ</t>
    </rPh>
    <rPh sb="12" eb="13">
      <t>ウ</t>
    </rPh>
    <rPh sb="15" eb="17">
      <t>シテイ</t>
    </rPh>
    <rPh sb="17" eb="19">
      <t>セイカツ</t>
    </rPh>
    <rPh sb="19" eb="21">
      <t>カイゴ</t>
    </rPh>
    <rPh sb="21" eb="24">
      <t>ジギョウショ</t>
    </rPh>
    <rPh sb="24" eb="25">
      <t>トウ</t>
    </rPh>
    <rPh sb="29" eb="31">
      <t>ドウジ</t>
    </rPh>
    <rPh sb="37" eb="39">
      <t>テイキョウ</t>
    </rPh>
    <rPh sb="40" eb="41">
      <t>ウ</t>
    </rPh>
    <rPh sb="49" eb="51">
      <t>リヨウ</t>
    </rPh>
    <rPh sb="51" eb="52">
      <t>シャ</t>
    </rPh>
    <rPh sb="52" eb="53">
      <t>スウ</t>
    </rPh>
    <rPh sb="54" eb="56">
      <t>ジョウゲン</t>
    </rPh>
    <rPh sb="68" eb="70">
      <t>カイゴ</t>
    </rPh>
    <rPh sb="70" eb="72">
      <t>キュウフ</t>
    </rPh>
    <rPh sb="73" eb="75">
      <t>タイショウ</t>
    </rPh>
    <rPh sb="78" eb="81">
      <t>リヨウシャ</t>
    </rPh>
    <rPh sb="82" eb="83">
      <t>ヨウ</t>
    </rPh>
    <rPh sb="83" eb="86">
      <t>カイゴシャ</t>
    </rPh>
    <rPh sb="88" eb="89">
      <t>カズ</t>
    </rPh>
    <rPh sb="90" eb="92">
      <t>ショウガイ</t>
    </rPh>
    <rPh sb="92" eb="94">
      <t>キュウフ</t>
    </rPh>
    <rPh sb="95" eb="97">
      <t>タイショウ</t>
    </rPh>
    <rPh sb="100" eb="103">
      <t>リヨウシャ</t>
    </rPh>
    <rPh sb="104" eb="106">
      <t>ショウガイ</t>
    </rPh>
    <rPh sb="106" eb="107">
      <t>シャ</t>
    </rPh>
    <rPh sb="107" eb="108">
      <t>オヨ</t>
    </rPh>
    <rPh sb="109" eb="112">
      <t>ショウガイジ</t>
    </rPh>
    <rPh sb="114" eb="115">
      <t>カズ</t>
    </rPh>
    <rPh sb="117" eb="119">
      <t>ゴウケイ</t>
    </rPh>
    <rPh sb="119" eb="120">
      <t>スウ</t>
    </rPh>
    <rPh sb="124" eb="126">
      <t>テイイン</t>
    </rPh>
    <rPh sb="127" eb="128">
      <t>サダ</t>
    </rPh>
    <rPh sb="137" eb="138">
      <t>タト</t>
    </rPh>
    <rPh sb="141" eb="143">
      <t>リヨウ</t>
    </rPh>
    <rPh sb="143" eb="145">
      <t>テイイン</t>
    </rPh>
    <rPh sb="148" eb="149">
      <t>ニン</t>
    </rPh>
    <rPh sb="152" eb="154">
      <t>バアイ</t>
    </rPh>
    <rPh sb="155" eb="156">
      <t>ヨウ</t>
    </rPh>
    <rPh sb="156" eb="159">
      <t>カイゴシャ</t>
    </rPh>
    <rPh sb="160" eb="163">
      <t>ショウガイシャ</t>
    </rPh>
    <rPh sb="163" eb="164">
      <t>オヨ</t>
    </rPh>
    <rPh sb="165" eb="168">
      <t>ショウガイジ</t>
    </rPh>
    <rPh sb="169" eb="170">
      <t>ア</t>
    </rPh>
    <rPh sb="175" eb="176">
      <t>ニン</t>
    </rPh>
    <rPh sb="179" eb="181">
      <t>イミ</t>
    </rPh>
    <rPh sb="185" eb="188">
      <t>リヨウビ</t>
    </rPh>
    <rPh sb="193" eb="194">
      <t>ヨウ</t>
    </rPh>
    <rPh sb="194" eb="196">
      <t>カイゴ</t>
    </rPh>
    <rPh sb="196" eb="197">
      <t>シャ</t>
    </rPh>
    <rPh sb="200" eb="201">
      <t>ニン</t>
    </rPh>
    <rPh sb="202" eb="205">
      <t>ショウガイシャ</t>
    </rPh>
    <rPh sb="205" eb="206">
      <t>オヨ</t>
    </rPh>
    <rPh sb="207" eb="210">
      <t>ショウガイジ</t>
    </rPh>
    <rPh sb="213" eb="214">
      <t>ニン</t>
    </rPh>
    <rPh sb="220" eb="221">
      <t>ヨウ</t>
    </rPh>
    <rPh sb="221" eb="224">
      <t>カイゴシャ</t>
    </rPh>
    <rPh sb="226" eb="227">
      <t>ニン</t>
    </rPh>
    <rPh sb="228" eb="231">
      <t>ショウガイシャ</t>
    </rPh>
    <rPh sb="231" eb="232">
      <t>オヨ</t>
    </rPh>
    <rPh sb="233" eb="236">
      <t>ショウガイジ</t>
    </rPh>
    <rPh sb="239" eb="240">
      <t>ニン</t>
    </rPh>
    <rPh sb="246" eb="247">
      <t>サ</t>
    </rPh>
    <rPh sb="248" eb="249">
      <t>ツカ</t>
    </rPh>
    <phoneticPr fontId="5"/>
  </si>
  <si>
    <t xml:space="preserve">　中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2">
      <t>チュウ</t>
    </rPh>
    <phoneticPr fontId="5"/>
  </si>
  <si>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t>
    <phoneticPr fontId="6"/>
  </si>
  <si>
    <t xml:space="preserve">　通所介護従業者の資質の向上のために、研修の機会を確保していますか。
</t>
    <rPh sb="1" eb="3">
      <t>ツウショ</t>
    </rPh>
    <rPh sb="3" eb="5">
      <t>カイゴ</t>
    </rPh>
    <phoneticPr fontId="5"/>
  </si>
  <si>
    <t>　雇用の分野における男女の均等な機会及び待遇の確保等に関する法律（昭和47 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5"/>
  </si>
  <si>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5"/>
  </si>
  <si>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5"/>
  </si>
  <si>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6"/>
  </si>
  <si>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者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159" eb="160">
      <t>オヨ</t>
    </rPh>
    <rPh sb="205" eb="207">
      <t>キテイ</t>
    </rPh>
    <rPh sb="263" eb="265">
      <t>ジョウキ</t>
    </rPh>
    <phoneticPr fontId="5"/>
  </si>
  <si>
    <t>策定済・未策定</t>
    <rPh sb="0" eb="2">
      <t>サクテイ</t>
    </rPh>
    <rPh sb="2" eb="3">
      <t>スミ</t>
    </rPh>
    <rPh sb="4" eb="5">
      <t>ミ</t>
    </rPh>
    <rPh sb="5" eb="7">
      <t>サクテイ</t>
    </rPh>
    <phoneticPr fontId="6"/>
  </si>
  <si>
    <t>　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5"/>
  </si>
  <si>
    <t>　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6"/>
  </si>
  <si>
    <t xml:space="preserve">　感染症の予防及びまん延の防止のための対策を検討する委員会
</t>
    <phoneticPr fontId="5"/>
  </si>
  <si>
    <t xml:space="preserve">　感染症の予防及びまん延の防止のための指針
</t>
    <phoneticPr fontId="5"/>
  </si>
  <si>
    <t>　当該事業所における「感染症の予防及びまん延の防止のための指針」には、平常時の対策及び発生時の対応を規定します。</t>
    <phoneticPr fontId="6"/>
  </si>
  <si>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6"/>
  </si>
  <si>
    <t>　なお、それぞれの項目の記載内容の例については、「介護現場における感染対策の手引き」を参照してください。</t>
    <phoneticPr fontId="6"/>
  </si>
  <si>
    <t xml:space="preserve">　 感染症の予防及びまん延の防止のための研修及び
　訓練
</t>
    <phoneticPr fontId="5"/>
  </si>
  <si>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6"/>
  </si>
  <si>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6"/>
  </si>
  <si>
    <t>　訓練の実施は、机上を含めその実施手法は問わないものの、机上及び実地で実施するものを適切に組み合わせながら実施することが適切です。</t>
    <phoneticPr fontId="6"/>
  </si>
  <si>
    <t xml:space="preserve"> 事業所の見やすい場所に、運営規程の概要、通所介護従業者の勤務の体制その他の利用申込者のサ－ビスの選択に資すると認められる重要事項を掲示していますか。
</t>
    <phoneticPr fontId="5"/>
  </si>
  <si>
    <t>　「個人情報の保護に関する法律」及び「医療・介護関係事業者における個人情報の適切な取扱いのためのガイダンス」に基づき、利用者及びその家族の個人情報を適切に取り扱っていますか。</t>
    <phoneticPr fontId="5"/>
  </si>
  <si>
    <t xml:space="preserve">　個人情報については、安全管理の観点（第三者の目につかないようにする等）から、鍵のかかるロッカー
・キャビネット等への保管が望ましいです。
</t>
    <phoneticPr fontId="5"/>
  </si>
  <si>
    <t xml:space="preserve">　事故が生じた際にはその原因を解明し、再発生を防ぐための対策を講じていますか。
</t>
    <rPh sb="4" eb="5">
      <t>ショウ</t>
    </rPh>
    <rPh sb="7" eb="8">
      <t>サイ</t>
    </rPh>
    <phoneticPr fontId="5"/>
  </si>
  <si>
    <t>　夜間及び深夜に通所介護以外のサービスの提供により事故が発生した場合は、上記①及び②に準じた必要な措置を講じていますか。</t>
    <rPh sb="1" eb="3">
      <t>ヤカン</t>
    </rPh>
    <rPh sb="3" eb="4">
      <t>オヨ</t>
    </rPh>
    <rPh sb="5" eb="7">
      <t>シンヤ</t>
    </rPh>
    <rPh sb="8" eb="12">
      <t>ツウショカイゴ</t>
    </rPh>
    <rPh sb="12" eb="14">
      <t>イガイ</t>
    </rPh>
    <rPh sb="20" eb="22">
      <t>テイキョウ</t>
    </rPh>
    <rPh sb="25" eb="27">
      <t>ジコ</t>
    </rPh>
    <rPh sb="28" eb="30">
      <t>ハッセイ</t>
    </rPh>
    <rPh sb="32" eb="34">
      <t>バアイ</t>
    </rPh>
    <rPh sb="36" eb="38">
      <t>ジョウキ</t>
    </rPh>
    <rPh sb="39" eb="40">
      <t>オヨ</t>
    </rPh>
    <rPh sb="43" eb="44">
      <t>ジュン</t>
    </rPh>
    <rPh sb="46" eb="48">
      <t>ヒツヨウ</t>
    </rPh>
    <rPh sb="49" eb="51">
      <t>ソチ</t>
    </rPh>
    <rPh sb="52" eb="53">
      <t>コウ</t>
    </rPh>
    <phoneticPr fontId="5"/>
  </si>
  <si>
    <t>①</t>
    <phoneticPr fontId="6"/>
  </si>
  <si>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5"/>
  </si>
  <si>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6"/>
  </si>
  <si>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6"/>
  </si>
  <si>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6"/>
  </si>
  <si>
    <t>　虐待防止検討委員会は、具体的には、次のような事項について検討することとします。その際、そこで得た結果（事業所における虐待に対する体制、虐待等の再発防止策等）は、従業者に周知徹底を図る必要があります。
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5"/>
  </si>
  <si>
    <t>②</t>
    <phoneticPr fontId="6"/>
  </si>
  <si>
    <t>③</t>
    <phoneticPr fontId="6"/>
  </si>
  <si>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5"/>
  </si>
  <si>
    <t>④</t>
    <phoneticPr fontId="6"/>
  </si>
  <si>
    <t>　虐待の防止に関する措置を適切に実施するための担当者（第四号）</t>
    <rPh sb="28" eb="29">
      <t>４</t>
    </rPh>
    <phoneticPr fontId="5"/>
  </si>
  <si>
    <t>エ　また、電磁的記録により行う場合は、個人情報保
　護委員会・厚生労働省「医療・介護関係事業者にお
　ける個人情報の適切な取扱いのためのガイダンス」
　及び厚生労働省「医療情報システムの安全管理に関
　するガイドライン」等を遵守すること。</t>
    <phoneticPr fontId="6"/>
  </si>
  <si>
    <t xml:space="preserve">　費用の額は、平成12年厚生省告示第19号の別表「指定居宅サービス介護給付費単位数表」により算定していますか。
</t>
    <phoneticPr fontId="5"/>
  </si>
  <si>
    <t>　費用の額は、平成27年厚生労働省告示第93号の「厚生労働大臣が定める１単位の単価」に、別表に定める単位数を乗じて算定していますか。</t>
    <rPh sb="14" eb="16">
      <t>ロウドウ</t>
    </rPh>
    <rPh sb="27" eb="29">
      <t>ロウドウ</t>
    </rPh>
    <phoneticPr fontId="5"/>
  </si>
  <si>
    <t xml:space="preserve">　毎年度3月31日時点において事業を実施している事業者であって、４月以降も引き続き事業を実施するものの当該年度の通所介護費の算定に当たっては、前年度の平均利用延人員数は、前年度において通所介護費を算定している月（３月を除く。）の１月当たりの平均利用延人員数とします。
</t>
    <phoneticPr fontId="5"/>
  </si>
  <si>
    <t>ア　看護職員の数は、１月間の職員の数の平均を用い
　ます。この場合、１月間の職員の平均は、当該月の
　サービス提供日に配置された延べ人数を当該月の
　サービス提供日数で除して得た数とします。</t>
    <phoneticPr fontId="5"/>
  </si>
  <si>
    <t xml:space="preserve">イ　介護職員の数は、利用者数及び提供時間数から算
　出する勤務延時間数を用います。この場合、１月間　
　の勤務延時間数は、配置された職員の１月の勤務延
　時間数を、当該月において本来確保すべき勤務延時
　間数で除して得た数とします。　　　
</t>
    <rPh sb="2" eb="4">
      <t>カイゴ</t>
    </rPh>
    <rPh sb="10" eb="13">
      <t>リヨウシャ</t>
    </rPh>
    <rPh sb="13" eb="14">
      <t>スウ</t>
    </rPh>
    <rPh sb="14" eb="15">
      <t>オヨ</t>
    </rPh>
    <rPh sb="16" eb="18">
      <t>テイキョウ</t>
    </rPh>
    <rPh sb="18" eb="21">
      <t>ジカンスウ</t>
    </rPh>
    <rPh sb="29" eb="31">
      <t>キンム</t>
    </rPh>
    <rPh sb="31" eb="32">
      <t>ノ</t>
    </rPh>
    <rPh sb="32" eb="35">
      <t>ジカンスウ</t>
    </rPh>
    <rPh sb="36" eb="37">
      <t>モチ</t>
    </rPh>
    <rPh sb="53" eb="55">
      <t>キンム</t>
    </rPh>
    <rPh sb="55" eb="56">
      <t>ノ</t>
    </rPh>
    <rPh sb="56" eb="59">
      <t>ジカンスウ</t>
    </rPh>
    <rPh sb="61" eb="63">
      <t>ハイチ</t>
    </rPh>
    <rPh sb="70" eb="71">
      <t>ツキ</t>
    </rPh>
    <rPh sb="72" eb="74">
      <t>キンム</t>
    </rPh>
    <rPh sb="74" eb="75">
      <t>ノ</t>
    </rPh>
    <rPh sb="77" eb="80">
      <t>ジカンスウ</t>
    </rPh>
    <rPh sb="89" eb="91">
      <t>ホンライ</t>
    </rPh>
    <rPh sb="91" eb="93">
      <t>カクホ</t>
    </rPh>
    <rPh sb="96" eb="98">
      <t>キンム</t>
    </rPh>
    <rPh sb="98" eb="99">
      <t>ノ</t>
    </rPh>
    <phoneticPr fontId="5"/>
  </si>
  <si>
    <t>　延長加算は、所要時間８時間以上９時間未満の通所介護の前後に連続して日常生活上の世話を行う場合について、５時間を限度として算定されるものであり、　例えば、
 ・　９時間の通所介護の後に連続して５時間の延長
   　サービスを行った場合
 ・　９時間の通所介護の前に連続して２時間、後に
   連続して３時間、合計５時間の延長サービスを
   行った場合
には、５時間分の延長サービスとして２５０単位が算定されます。</t>
    <rPh sb="1" eb="3">
      <t>エンチョウ</t>
    </rPh>
    <rPh sb="3" eb="5">
      <t>カサン</t>
    </rPh>
    <rPh sb="7" eb="9">
      <t>ショヨウ</t>
    </rPh>
    <rPh sb="9" eb="11">
      <t>ジカン</t>
    </rPh>
    <rPh sb="12" eb="14">
      <t>ジカン</t>
    </rPh>
    <rPh sb="14" eb="16">
      <t>イジョウ</t>
    </rPh>
    <rPh sb="17" eb="19">
      <t>ジカン</t>
    </rPh>
    <rPh sb="19" eb="21">
      <t>ミマン</t>
    </rPh>
    <rPh sb="22" eb="24">
      <t>ツウショ</t>
    </rPh>
    <rPh sb="24" eb="26">
      <t>カイゴ</t>
    </rPh>
    <rPh sb="27" eb="29">
      <t>ゼンゴ</t>
    </rPh>
    <rPh sb="30" eb="32">
      <t>レンゾク</t>
    </rPh>
    <rPh sb="34" eb="36">
      <t>ニチジョウ</t>
    </rPh>
    <rPh sb="36" eb="39">
      <t>セイカツジョウ</t>
    </rPh>
    <rPh sb="40" eb="42">
      <t>セワ</t>
    </rPh>
    <rPh sb="43" eb="44">
      <t>オコナ</t>
    </rPh>
    <rPh sb="45" eb="47">
      <t>バアイ</t>
    </rPh>
    <rPh sb="53" eb="55">
      <t>ジカン</t>
    </rPh>
    <rPh sb="56" eb="58">
      <t>ゲンド</t>
    </rPh>
    <rPh sb="61" eb="63">
      <t>サンテイ</t>
    </rPh>
    <rPh sb="73" eb="74">
      <t>タト</t>
    </rPh>
    <rPh sb="82" eb="84">
      <t>ジカン</t>
    </rPh>
    <rPh sb="85" eb="87">
      <t>ツウショ</t>
    </rPh>
    <rPh sb="87" eb="89">
      <t>カイゴ</t>
    </rPh>
    <rPh sb="90" eb="91">
      <t>アト</t>
    </rPh>
    <rPh sb="92" eb="94">
      <t>レンゾク</t>
    </rPh>
    <rPh sb="97" eb="99">
      <t>ジカン</t>
    </rPh>
    <rPh sb="100" eb="102">
      <t>エンチョウ</t>
    </rPh>
    <rPh sb="112" eb="113">
      <t>オコナ</t>
    </rPh>
    <rPh sb="115" eb="117">
      <t>バアイ</t>
    </rPh>
    <rPh sb="122" eb="124">
      <t>ジカン</t>
    </rPh>
    <rPh sb="125" eb="127">
      <t>ツウショ</t>
    </rPh>
    <rPh sb="127" eb="129">
      <t>カイゴ</t>
    </rPh>
    <rPh sb="130" eb="131">
      <t>マエ</t>
    </rPh>
    <rPh sb="132" eb="134">
      <t>レンゾク</t>
    </rPh>
    <rPh sb="137" eb="139">
      <t>ジカン</t>
    </rPh>
    <rPh sb="140" eb="141">
      <t>ウシ</t>
    </rPh>
    <rPh sb="151" eb="153">
      <t>ジカン</t>
    </rPh>
    <rPh sb="154" eb="156">
      <t>ゴウケイ</t>
    </rPh>
    <rPh sb="157" eb="159">
      <t>ジカン</t>
    </rPh>
    <rPh sb="160" eb="162">
      <t>エンチョウ</t>
    </rPh>
    <rPh sb="171" eb="172">
      <t>オコナ</t>
    </rPh>
    <rPh sb="174" eb="176">
      <t>バアイ</t>
    </rPh>
    <rPh sb="181" eb="184">
      <t>ジカンブン</t>
    </rPh>
    <rPh sb="185" eb="187">
      <t>エンチョウ</t>
    </rPh>
    <rPh sb="197" eb="199">
      <t>タンイ</t>
    </rPh>
    <phoneticPr fontId="5"/>
  </si>
  <si>
    <t>　また、当該加算は通所介護と延長サービスを通算した時間が９時間以上の部分について算定されるものであるため、例えば、
 ・　８時間の通所介護の後に連続して５時間の延長
   サービスを行った場合
には、通所介護と延長サービスの通算時間は１３時間であり、４時間分（＝１３時間－９時間）の延長サービスとして２００単位が算定されます。</t>
    <rPh sb="4" eb="6">
      <t>トウガイ</t>
    </rPh>
    <rPh sb="6" eb="8">
      <t>カサン</t>
    </rPh>
    <rPh sb="9" eb="11">
      <t>ツウショ</t>
    </rPh>
    <rPh sb="11" eb="13">
      <t>カイゴ</t>
    </rPh>
    <rPh sb="14" eb="16">
      <t>エンチョウ</t>
    </rPh>
    <rPh sb="25" eb="27">
      <t>ジカン</t>
    </rPh>
    <rPh sb="29" eb="31">
      <t>ジカン</t>
    </rPh>
    <rPh sb="31" eb="33">
      <t>イジョウ</t>
    </rPh>
    <rPh sb="34" eb="36">
      <t>ブブン</t>
    </rPh>
    <rPh sb="40" eb="42">
      <t>サンテイ</t>
    </rPh>
    <rPh sb="53" eb="54">
      <t>タト</t>
    </rPh>
    <rPh sb="62" eb="64">
      <t>ジカン</t>
    </rPh>
    <rPh sb="65" eb="67">
      <t>ツウショ</t>
    </rPh>
    <rPh sb="67" eb="69">
      <t>カイゴ</t>
    </rPh>
    <rPh sb="70" eb="71">
      <t>アト</t>
    </rPh>
    <rPh sb="72" eb="74">
      <t>レンゾク</t>
    </rPh>
    <rPh sb="77" eb="79">
      <t>ジカン</t>
    </rPh>
    <rPh sb="80" eb="82">
      <t>エンチョウ</t>
    </rPh>
    <rPh sb="91" eb="92">
      <t>オコナ</t>
    </rPh>
    <rPh sb="94" eb="96">
      <t>バアイ</t>
    </rPh>
    <rPh sb="100" eb="102">
      <t>ツウショ</t>
    </rPh>
    <rPh sb="102" eb="104">
      <t>カイゴ</t>
    </rPh>
    <rPh sb="105" eb="107">
      <t>エンチョウ</t>
    </rPh>
    <rPh sb="112" eb="114">
      <t>ツウサン</t>
    </rPh>
    <rPh sb="114" eb="116">
      <t>ジカン</t>
    </rPh>
    <rPh sb="119" eb="121">
      <t>ジカン</t>
    </rPh>
    <rPh sb="126" eb="129">
      <t>ジカンブン</t>
    </rPh>
    <rPh sb="133" eb="135">
      <t>ジカン</t>
    </rPh>
    <rPh sb="137" eb="139">
      <t>ジカン</t>
    </rPh>
    <rPh sb="141" eb="143">
      <t>エンチョウ</t>
    </rPh>
    <rPh sb="153" eb="155">
      <t>タンイ</t>
    </rPh>
    <rPh sb="156" eb="158">
      <t>サンテイ</t>
    </rPh>
    <phoneticPr fontId="5"/>
  </si>
  <si>
    <t>（1） 入浴介助加算(Ⅰ)　４０単位</t>
    <rPh sb="4" eb="8">
      <t>ニュウヨクカイジョ</t>
    </rPh>
    <phoneticPr fontId="5"/>
  </si>
  <si>
    <t>（2） 入浴介助加算(Ⅱ)　５５単位</t>
    <rPh sb="4" eb="8">
      <t>ニュウヨクカイジョ</t>
    </rPh>
    <phoneticPr fontId="5"/>
  </si>
  <si>
    <t>（1）アに掲げる基準に適合すること。</t>
    <phoneticPr fontId="5"/>
  </si>
  <si>
    <t>①　入浴介助加算（Ⅰ）は、入浴中の利用者の観察を
　含む介助を行う場合について算定されるものです
　が、この場合の「観察」とは、自立生活支援のため
　の見守り的援助のことであり、利用者の自立支援や
　日常生活動作能力などの向上のために、極力利用者
　自身の力で入浴し、必要に応じて介助、転倒予防の
　ための声かけ、気分の確認などを行うことにより、
　結果として、身体に直接接触する介助を行わなかっ
　た場合についても、加算の対象となるものです。</t>
    <phoneticPr fontId="5"/>
  </si>
  <si>
    <t xml:space="preserve">　　なお、この場合の入浴には、利用者の自立生活を
　支援する上で最適と考えられる入浴手法が、部分浴
　（シャワー浴含む）等である場合は、これを含むも
　のとします。
</t>
    <phoneticPr fontId="6"/>
  </si>
  <si>
    <t>　　なお、入浴介助加算（Ⅱ）の算定に関係する者
　は、利用者の状態に応じ、自身で又は家族・訪問介
　護員等の介助により尊厳を保持しつつ入浴ができる
　ようになるためには、どのような介護技術を用いて
　行うことが適切であるかを念頭に置いた上で、ａ～
　ｃを実施します。</t>
    <phoneticPr fontId="6"/>
  </si>
  <si>
    <t>（1）　生活機能向上連携加算(Ⅰ) 　１００単位</t>
    <phoneticPr fontId="5"/>
  </si>
  <si>
    <t>（2）　生活機能向上連携加算(Ⅱ) 　２００単位</t>
    <phoneticPr fontId="5"/>
  </si>
  <si>
    <t>生活機能向上連携加算（Ⅰ）の算定上の留意事項</t>
    <phoneticPr fontId="5"/>
  </si>
  <si>
    <t>　生活機能向上連携加算（Ⅱ）</t>
    <phoneticPr fontId="5"/>
  </si>
  <si>
    <t>　生活機能向上連携加算（Ⅰ）</t>
    <phoneticPr fontId="5"/>
  </si>
  <si>
    <t>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phoneticPr fontId="6"/>
  </si>
  <si>
    <t>生活機能向上連携加算（Ⅱ）の算定上の留意事項</t>
    <phoneticPr fontId="5"/>
  </si>
  <si>
    <t xml:space="preserve">　個別機能訓練計画の進捗状況等の評価について
・　機能訓練指導員等は、各月における評価内容や目
　標の達成度合いについて、利用者又はその家族及び
　理学療法士等に報告・相談し、理学療法士等から必
　要な助言を得た上で、必要に応じて当該利用者又は
　その家族の意向を確認の上、当該利用者のＡＤＬや
　ＩＡＤＬの改善状況を踏まえた目標の見直しや訓練
　内容の変更など適切な対応を行ってください。
</t>
    <phoneticPr fontId="5"/>
  </si>
  <si>
    <t>（3）個別機能訓練加算（Ⅱ）　　２０単位</t>
    <phoneticPr fontId="5"/>
  </si>
  <si>
    <t>（1）個別機能訓練加算（Ⅰ）イ　５６単位</t>
    <phoneticPr fontId="5"/>
  </si>
  <si>
    <t>　個別機能訓練加算（Ⅰ）イ</t>
    <phoneticPr fontId="5"/>
  </si>
  <si>
    <t xml:space="preserve">　個別機能訓練加算（Ⅰ）イ及び個別機能訓練加算（Ⅰ）ロに係る個別機能訓練は、機能訓練指導員等が共同して、利用者ごとにその目標、目標を踏まえた訓練項目、訓練実施時間、訓練実施回数等を内容とする個別機能訓練計画を作成していますか。
</t>
    <rPh sb="28" eb="29">
      <t>カカ</t>
    </rPh>
    <rPh sb="30" eb="32">
      <t>コベツ</t>
    </rPh>
    <rPh sb="32" eb="34">
      <t>キノウ</t>
    </rPh>
    <rPh sb="34" eb="36">
      <t>クンレン</t>
    </rPh>
    <phoneticPr fontId="5"/>
  </si>
  <si>
    <t xml:space="preserve">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っていますか。
</t>
    <phoneticPr fontId="5"/>
  </si>
  <si>
    <t>　個別機能訓練加算（Ⅰ）イを算定している場合に個別機能訓練加算（Ⅰ）ロを算定していませんか。</t>
    <phoneticPr fontId="5"/>
  </si>
  <si>
    <t xml:space="preserve">　個別機能訓練加算（Ⅰ）ロを算定している場合に、個別機能訓練加算（Ⅰ）イを算定していませんんか。
</t>
    <phoneticPr fontId="5"/>
  </si>
  <si>
    <t xml:space="preserve">　個別機能訓練計画に基づく個別機能訓練の実施が予定されていた場合で、利用者の都合等により実際に個別機能訓練が実施されなかった場合に、個別機能訓練加算（Ⅰ）イ及び個別機能訓練加算（Ⅰ）ロを算定していませんか。
</t>
    <phoneticPr fontId="5"/>
  </si>
  <si>
    <t xml:space="preserve">　個別機能訓練加算（Ⅰ）ロにおいては、合計で２名以上の理学療法士等を配置している時間帯において個別機能訓練を実施した利用者に対してのみ算定することができます。
</t>
    <phoneticPr fontId="5"/>
  </si>
  <si>
    <t>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ありません。</t>
    <phoneticPr fontId="6"/>
  </si>
  <si>
    <t>　これらの訓練内容を踏まえて利用日当日の訓練時間を適正に設定するものであり、訓練の目的・趣旨を損なうような著しく短時間の訓練は好ましくありません。
　なお、訓練時間については、利用者の状態の変化や目標の達成度等を踏まえ、必要に応じて適宜見直し・変更されるべきものです。</t>
    <phoneticPr fontId="6"/>
  </si>
  <si>
    <t>（1）ＡＤＬ維持等加算（Ⅰ）　　３０単位</t>
    <rPh sb="6" eb="8">
      <t>イジ</t>
    </rPh>
    <rPh sb="8" eb="9">
      <t>トウ</t>
    </rPh>
    <phoneticPr fontId="5"/>
  </si>
  <si>
    <t>（2）ＡＤＬ維持等加算（Ⅱ）　　６０単位</t>
    <rPh sb="6" eb="8">
      <t>イジ</t>
    </rPh>
    <rPh sb="8" eb="9">
      <t>トウ</t>
    </rPh>
    <rPh sb="9" eb="11">
      <t>カサン</t>
    </rPh>
    <phoneticPr fontId="5"/>
  </si>
  <si>
    <t>　ＡＤＬ維持等加算（Ⅱ）</t>
    <rPh sb="4" eb="6">
      <t>イジ</t>
    </rPh>
    <rPh sb="6" eb="7">
      <t>トウ</t>
    </rPh>
    <phoneticPr fontId="5"/>
  </si>
  <si>
    <t>ア　当該事業所の職員として、又は外部（他の介護事
　業所（栄養改善加算の対象事業所に限る。）、医療
　機関、介護保険施設（栄養マネジメント強化加算の
　算定要件として規定する員数を超えて管理栄養士を
　置いているもの又は常勤の管理栄養士を1名以上配
　置しているものに限る。）又は公益社団法人日本栄
　養士会若しくは都道府県栄養士会が設置し、運営す
　る「栄養ケア・ステーション」）との連携により、
　管理栄養士を1名以上配置して行うものであること。</t>
    <phoneticPr fontId="5"/>
  </si>
  <si>
    <t>（1） 口腔機能向上加算（Ⅰ）　　１５０単位</t>
    <rPh sb="4" eb="6">
      <t>コウクウ</t>
    </rPh>
    <rPh sb="6" eb="8">
      <t>キノウ</t>
    </rPh>
    <rPh sb="8" eb="10">
      <t>コウジョウ</t>
    </rPh>
    <rPh sb="10" eb="12">
      <t>カサン</t>
    </rPh>
    <phoneticPr fontId="5"/>
  </si>
  <si>
    <t>（2） 口腔機能向上加算（Ⅱ）　　１６０単位</t>
    <rPh sb="4" eb="6">
      <t>コウクウ</t>
    </rPh>
    <rPh sb="6" eb="8">
      <t>キノウ</t>
    </rPh>
    <rPh sb="8" eb="10">
      <t>コウジョウ</t>
    </rPh>
    <rPh sb="10" eb="12">
      <t>カサン</t>
    </rPh>
    <phoneticPr fontId="5"/>
  </si>
  <si>
    <t>　利用者が、居宅から病院等の目的地を経由して通所サービスの事業所へ行く場合や、通所サービスの事業所から病院等の目的地を経由して居宅へ帰る場合等において、令和3年度から訪問介護費を算定することができることとされましたが、訪問介護員等により送迎が行われる場合、当該利用者が利用している通所サービスの事業所の従業者が当該利用者の居宅と事業所間の送迎を実施していないため、送迎減算が適用されることに留意してください。</t>
    <phoneticPr fontId="5"/>
  </si>
  <si>
    <t>（1）サービス提供体制強化加算（Ⅰ）　２２単位</t>
    <phoneticPr fontId="5"/>
  </si>
  <si>
    <t>（2）サービス提供体制強化加算（Ⅱ）　１８単位</t>
    <phoneticPr fontId="5"/>
  </si>
  <si>
    <t>（3）サービス提供体制強化加算（Ⅲ）　　６単位</t>
    <phoneticPr fontId="5"/>
  </si>
  <si>
    <t xml:space="preserve">　(三)介護職員の資質の向上の支援に関する計画を策
　　定し、当該計画に係る研修の実施又は研修の機会
　　を確保していること。
　(四)(三)について、全ての介護職員に周知している
　　こと。
</t>
    <rPh sb="2" eb="3">
      <t>サン</t>
    </rPh>
    <rPh sb="4" eb="6">
      <t>カイゴ</t>
    </rPh>
    <rPh sb="6" eb="8">
      <t>ショクイン</t>
    </rPh>
    <rPh sb="9" eb="11">
      <t>シシツ</t>
    </rPh>
    <rPh sb="12" eb="14">
      <t>コウジョウ</t>
    </rPh>
    <rPh sb="15" eb="17">
      <t>シエン</t>
    </rPh>
    <rPh sb="18" eb="19">
      <t>カン</t>
    </rPh>
    <rPh sb="21" eb="23">
      <t>ケイカク</t>
    </rPh>
    <rPh sb="31" eb="33">
      <t>トウガイ</t>
    </rPh>
    <rPh sb="33" eb="35">
      <t>ケイカク</t>
    </rPh>
    <rPh sb="36" eb="37">
      <t>カカ</t>
    </rPh>
    <rPh sb="38" eb="40">
      <t>ケンシュウ</t>
    </rPh>
    <rPh sb="41" eb="43">
      <t>ジッシ</t>
    </rPh>
    <rPh sb="43" eb="44">
      <t>マタ</t>
    </rPh>
    <rPh sb="48" eb="50">
      <t>キカイ</t>
    </rPh>
    <rPh sb="54" eb="56">
      <t>カクホ</t>
    </rPh>
    <rPh sb="66" eb="67">
      <t>ヨン</t>
    </rPh>
    <rPh sb="69" eb="70">
      <t>サン</t>
    </rPh>
    <rPh sb="76" eb="77">
      <t>スベ</t>
    </rPh>
    <rPh sb="79" eb="81">
      <t>カイゴ</t>
    </rPh>
    <rPh sb="81" eb="83">
      <t>ショクイン</t>
    </rPh>
    <rPh sb="84" eb="86">
      <t>シュウチ</t>
    </rPh>
    <phoneticPr fontId="5"/>
  </si>
  <si>
    <t xml:space="preserve">　(五)介護職員の経験若しくは資格等に応じて昇給す
　　る仕組み又は一定の基準に基づき定期に昇給を判
　　定する仕組みを設けていること。
　(六)(五)について書面をもって作成し、全ての介護
　　職員に周知していること。
</t>
    <rPh sb="2" eb="3">
      <t>ゴ</t>
    </rPh>
    <rPh sb="4" eb="6">
      <t>カイゴ</t>
    </rPh>
    <rPh sb="6" eb="8">
      <t>ショクイン</t>
    </rPh>
    <rPh sb="9" eb="11">
      <t>ケイケン</t>
    </rPh>
    <rPh sb="11" eb="12">
      <t>モ</t>
    </rPh>
    <rPh sb="15" eb="17">
      <t>シカク</t>
    </rPh>
    <rPh sb="17" eb="18">
      <t>トウ</t>
    </rPh>
    <rPh sb="19" eb="20">
      <t>オウ</t>
    </rPh>
    <rPh sb="22" eb="24">
      <t>ショウキュウ</t>
    </rPh>
    <rPh sb="29" eb="31">
      <t>シク</t>
    </rPh>
    <rPh sb="32" eb="33">
      <t>マタ</t>
    </rPh>
    <rPh sb="34" eb="36">
      <t>イッテイ</t>
    </rPh>
    <rPh sb="37" eb="39">
      <t>キジュン</t>
    </rPh>
    <rPh sb="40" eb="41">
      <t>モト</t>
    </rPh>
    <rPh sb="43" eb="45">
      <t>テイキ</t>
    </rPh>
    <rPh sb="46" eb="48">
      <t>ショウキュウ</t>
    </rPh>
    <rPh sb="56" eb="58">
      <t>シク</t>
    </rPh>
    <rPh sb="60" eb="61">
      <t>モウ</t>
    </rPh>
    <rPh sb="71" eb="72">
      <t>ロク</t>
    </rPh>
    <rPh sb="74" eb="75">
      <t>ゴ</t>
    </rPh>
    <rPh sb="80" eb="82">
      <t>ショメン</t>
    </rPh>
    <rPh sb="86" eb="88">
      <t>サクセイ</t>
    </rPh>
    <rPh sb="90" eb="91">
      <t>スベ</t>
    </rPh>
    <rPh sb="93" eb="95">
      <t>カイゴ</t>
    </rPh>
    <rPh sb="98" eb="100">
      <t>ショクイン</t>
    </rPh>
    <rPh sb="101" eb="103">
      <t>シュウチ</t>
    </rPh>
    <phoneticPr fontId="5"/>
  </si>
  <si>
    <t xml:space="preserve">　指定生活介護事業所等として満たすべき設備基準を満たしていますか。
</t>
    <rPh sb="1" eb="3">
      <t>シテイ</t>
    </rPh>
    <rPh sb="3" eb="5">
      <t>セイカツ</t>
    </rPh>
    <rPh sb="5" eb="7">
      <t>カイゴ</t>
    </rPh>
    <rPh sb="7" eb="10">
      <t>ジギョウショ</t>
    </rPh>
    <rPh sb="10" eb="11">
      <t>トウ</t>
    </rPh>
    <rPh sb="14" eb="15">
      <t>ミ</t>
    </rPh>
    <rPh sb="19" eb="21">
      <t>セツビ</t>
    </rPh>
    <rPh sb="21" eb="23">
      <t>キジュン</t>
    </rPh>
    <rPh sb="24" eb="25">
      <t>ミ</t>
    </rPh>
    <phoneticPr fontId="5"/>
  </si>
  <si>
    <t>四　前記一から三に掲げる措置を適切に実施するため
　の担当者を置くこと。</t>
    <rPh sb="0" eb="1">
      <t>ヨン</t>
    </rPh>
    <rPh sb="2" eb="4">
      <t>ゼンキ</t>
    </rPh>
    <rPh sb="4" eb="5">
      <t>イチ</t>
    </rPh>
    <phoneticPr fontId="5"/>
  </si>
  <si>
    <t>虐待の防止のための対策を検討する委員会（第一号）</t>
    <rPh sb="21" eb="22">
      <t>１</t>
    </rPh>
    <phoneticPr fontId="5"/>
  </si>
  <si>
    <t>虐待の防止のための従業者に対する研修（第三号）</t>
    <rPh sb="20" eb="21">
      <t>３</t>
    </rPh>
    <phoneticPr fontId="5"/>
  </si>
  <si>
    <t>虐待の防止のための指針（第二号）</t>
    <rPh sb="13" eb="14">
      <t>２</t>
    </rPh>
    <phoneticPr fontId="5"/>
  </si>
  <si>
    <t xml:space="preserve">ア　電磁的記録による作成は、事業者等の使用に係る
　電子計算機に備えられたファイルに記録する方法ま
　たは磁気ディスク等をもって調製する方法によって
　ください。
</t>
    <phoneticPr fontId="5"/>
  </si>
  <si>
    <t>※</t>
    <phoneticPr fontId="6"/>
  </si>
  <si>
    <t>　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76" eb="78">
      <t>セイカツ</t>
    </rPh>
    <rPh sb="78" eb="80">
      <t>キノウ</t>
    </rPh>
    <rPh sb="81" eb="83">
      <t>イジ</t>
    </rPh>
    <rPh sb="83" eb="84">
      <t>マタ</t>
    </rPh>
    <rPh sb="85" eb="87">
      <t>コウジョウ</t>
    </rPh>
    <rPh sb="88" eb="90">
      <t>メザ</t>
    </rPh>
    <phoneticPr fontId="5"/>
  </si>
  <si>
    <t>　従業者の員数
  通所介護の「単位」とは、同時に、一体的に提供される指定通所介護をいうものです。
　例えば、次のような場合には、２単位として扱われ、それぞれの単位ごとに必要な従業者を確保する必要があります。</t>
    <rPh sb="35" eb="37">
      <t>シテイ</t>
    </rPh>
    <phoneticPr fontId="5"/>
  </si>
  <si>
    <t>　ア　通所介護が同時に一定の距離を置いた２つの場
　　所で行われ、これらのサービスの提供が一体的に
　　行われているとはいえない場合</t>
    <rPh sb="3" eb="5">
      <t>ツウショ</t>
    </rPh>
    <phoneticPr fontId="5"/>
  </si>
  <si>
    <t>　イ　午前と午後とで別の利用者に対して通所介護を
　　提供する場合</t>
    <rPh sb="19" eb="21">
      <t>ツウショ</t>
    </rPh>
    <phoneticPr fontId="5"/>
  </si>
  <si>
    <t>　また、利用者ごとに策定した通所介護計画に位置づけられた内容の通所介護が一体的に提供されていると認められる場合は、同一単位で提供時間数の異なる利用者に対して通所介護を行うことも可能です。
　なお、同時一体的に行われているとは認められない場合は、別単位となることに留意してください。</t>
    <rPh sb="4" eb="7">
      <t>リヨウシャ</t>
    </rPh>
    <rPh sb="10" eb="12">
      <t>サクテイ</t>
    </rPh>
    <rPh sb="14" eb="16">
      <t>ツウショ</t>
    </rPh>
    <rPh sb="16" eb="18">
      <t>カイゴ</t>
    </rPh>
    <rPh sb="18" eb="20">
      <t>ケイカク</t>
    </rPh>
    <rPh sb="28" eb="30">
      <t>ナイヨウ</t>
    </rPh>
    <rPh sb="31" eb="33">
      <t>ツウショ</t>
    </rPh>
    <rPh sb="33" eb="35">
      <t>カイゴ</t>
    </rPh>
    <rPh sb="36" eb="39">
      <t>イッタイテキ</t>
    </rPh>
    <rPh sb="40" eb="42">
      <t>テイキョウ</t>
    </rPh>
    <rPh sb="48" eb="49">
      <t>ミト</t>
    </rPh>
    <rPh sb="53" eb="55">
      <t>バアイ</t>
    </rPh>
    <rPh sb="57" eb="59">
      <t>ドウイツ</t>
    </rPh>
    <rPh sb="59" eb="61">
      <t>タンイ</t>
    </rPh>
    <rPh sb="62" eb="64">
      <t>テイキョウ</t>
    </rPh>
    <rPh sb="68" eb="69">
      <t>コト</t>
    </rPh>
    <rPh sb="71" eb="74">
      <t>リヨウシャ</t>
    </rPh>
    <rPh sb="75" eb="76">
      <t>タイ</t>
    </rPh>
    <rPh sb="78" eb="80">
      <t>ツウショ</t>
    </rPh>
    <rPh sb="80" eb="82">
      <t>カイゴ</t>
    </rPh>
    <rPh sb="83" eb="84">
      <t>オコナ</t>
    </rPh>
    <rPh sb="88" eb="90">
      <t>カノウ</t>
    </rPh>
    <rPh sb="98" eb="100">
      <t>ドウジ</t>
    </rPh>
    <rPh sb="100" eb="103">
      <t>イッタイテキ</t>
    </rPh>
    <rPh sb="104" eb="105">
      <t>オコナ</t>
    </rPh>
    <rPh sb="112" eb="113">
      <t>ミト</t>
    </rPh>
    <rPh sb="118" eb="120">
      <t>バアイ</t>
    </rPh>
    <rPh sb="122" eb="123">
      <t>ベツ</t>
    </rPh>
    <rPh sb="123" eb="125">
      <t>タンイ</t>
    </rPh>
    <rPh sb="131" eb="133">
      <t>リュウイ</t>
    </rPh>
    <phoneticPr fontId="5"/>
  </si>
  <si>
    <t>　８時間以上９時間未満の通所介護の前後に連続して延長サービスを行う場合にあっては、事業所の実情に応じて、適当数の従業者を配置してください。</t>
    <rPh sb="2" eb="4">
      <t>ジカン</t>
    </rPh>
    <rPh sb="4" eb="6">
      <t>イジョウ</t>
    </rPh>
    <rPh sb="7" eb="9">
      <t>ジカン</t>
    </rPh>
    <rPh sb="9" eb="11">
      <t>ミマン</t>
    </rPh>
    <rPh sb="12" eb="14">
      <t>ツウショ</t>
    </rPh>
    <rPh sb="14" eb="16">
      <t>カイゴ</t>
    </rPh>
    <rPh sb="17" eb="19">
      <t>ゼンゴ</t>
    </rPh>
    <rPh sb="20" eb="22">
      <t>レンゾク</t>
    </rPh>
    <rPh sb="24" eb="26">
      <t>エンチョウ</t>
    </rPh>
    <rPh sb="31" eb="32">
      <t>オコナ</t>
    </rPh>
    <rPh sb="33" eb="35">
      <t>バアイ</t>
    </rPh>
    <rPh sb="41" eb="44">
      <t>ジギョウショ</t>
    </rPh>
    <rPh sb="45" eb="47">
      <t>ジツジョウ</t>
    </rPh>
    <rPh sb="48" eb="49">
      <t>オウ</t>
    </rPh>
    <rPh sb="52" eb="54">
      <t>テキトウ</t>
    </rPh>
    <rPh sb="54" eb="55">
      <t>スウ</t>
    </rPh>
    <rPh sb="56" eb="59">
      <t>ジュウギョウシャ</t>
    </rPh>
    <rPh sb="60" eb="62">
      <t>ハイチ</t>
    </rPh>
    <phoneticPr fontId="5"/>
  </si>
  <si>
    <t>　同一事業所で複数の単位の通所介護を同時に行う場合であっても、常勤の従業者は事業所ごとに確保すれば足りるものです。</t>
    <rPh sb="1" eb="3">
      <t>ドウイツ</t>
    </rPh>
    <rPh sb="3" eb="6">
      <t>ジギョウショ</t>
    </rPh>
    <rPh sb="7" eb="9">
      <t>フクスウ</t>
    </rPh>
    <rPh sb="10" eb="12">
      <t>タンイ</t>
    </rPh>
    <rPh sb="13" eb="15">
      <t>ツウショ</t>
    </rPh>
    <rPh sb="15" eb="17">
      <t>カイゴ</t>
    </rPh>
    <rPh sb="18" eb="20">
      <t>ドウジ</t>
    </rPh>
    <rPh sb="21" eb="22">
      <t>オコナ</t>
    </rPh>
    <rPh sb="23" eb="25">
      <t>バアイ</t>
    </rPh>
    <rPh sb="31" eb="33">
      <t>ジョウキン</t>
    </rPh>
    <rPh sb="34" eb="37">
      <t>ジュウギョウシャ</t>
    </rPh>
    <rPh sb="38" eb="41">
      <t>ジギョウショ</t>
    </rPh>
    <rPh sb="44" eb="46">
      <t>カクホ</t>
    </rPh>
    <rPh sb="49" eb="50">
      <t>タ</t>
    </rPh>
    <phoneticPr fontId="5"/>
  </si>
  <si>
    <t xml:space="preserve">　指定通所介護の提供日ごとに、当該通所介護を提供している時間帯に、専ら当該通所介護の提供に当たる生活相談員を1人以上配置していますか。
</t>
    <rPh sb="1" eb="3">
      <t>シテイ</t>
    </rPh>
    <rPh sb="8" eb="10">
      <t>テイキョウ</t>
    </rPh>
    <rPh sb="10" eb="11">
      <t>ビ</t>
    </rPh>
    <rPh sb="15" eb="17">
      <t>トウガイ</t>
    </rPh>
    <rPh sb="17" eb="19">
      <t>ツウショ</t>
    </rPh>
    <rPh sb="19" eb="21">
      <t>カイゴ</t>
    </rPh>
    <rPh sb="22" eb="24">
      <t>テイキョウ</t>
    </rPh>
    <rPh sb="28" eb="31">
      <t>ジカンタイ</t>
    </rPh>
    <rPh sb="37" eb="39">
      <t>ツウショ</t>
    </rPh>
    <phoneticPr fontId="5"/>
  </si>
  <si>
    <t>　通所介護事業所が、利用者の地域での暮らしを支えるため、医療機関、他の居宅サービス事業者、地域の住民活動等と連携し、通所介護事業所を利用しない日でも利用者の地域生活を支える地域連携の拠点としての機能を展開できるように、生活相談員の確保すべき勤務延時間数には、
・　サービス担当者会議や地域ケア会議に出席するた
　めの時間
・　利用者宅を訪問し、在宅生活の状況を確認した上
　で、利用者の家族も含めた相談・援助のための時間
・　地域の町内会、自治会、ボランティア団体等と連　
　携し、利用者に必要な生活支援を担ってもらうなど　
　の社会資源の発掘・活用のための時間（例えば、地
　域における買い物支援、移動支援、見守りなどの体
　制を構築するため、地域住民等が参加する会議等に
　参加する場合、利用者が生活支援サービスを受けら
　れるよう地域のボランティア団体との調整に出かけ
　てく場合）
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t>
    <rPh sb="1" eb="5">
      <t>ツウショカイゴ</t>
    </rPh>
    <rPh sb="5" eb="8">
      <t>ジギョウショ</t>
    </rPh>
    <rPh sb="10" eb="13">
      <t>リヨウシャ</t>
    </rPh>
    <rPh sb="14" eb="16">
      <t>チイキ</t>
    </rPh>
    <rPh sb="18" eb="19">
      <t>ク</t>
    </rPh>
    <rPh sb="22" eb="23">
      <t>ササ</t>
    </rPh>
    <rPh sb="28" eb="30">
      <t>イリョウ</t>
    </rPh>
    <rPh sb="30" eb="32">
      <t>キカン</t>
    </rPh>
    <rPh sb="33" eb="34">
      <t>タ</t>
    </rPh>
    <rPh sb="35" eb="37">
      <t>キョタク</t>
    </rPh>
    <rPh sb="41" eb="44">
      <t>ジギョウシャ</t>
    </rPh>
    <rPh sb="45" eb="47">
      <t>チイキ</t>
    </rPh>
    <rPh sb="48" eb="50">
      <t>ジュウミン</t>
    </rPh>
    <rPh sb="50" eb="52">
      <t>カツドウ</t>
    </rPh>
    <rPh sb="52" eb="53">
      <t>トウ</t>
    </rPh>
    <rPh sb="54" eb="56">
      <t>レンケイ</t>
    </rPh>
    <rPh sb="58" eb="62">
      <t>ツウショカイゴ</t>
    </rPh>
    <rPh sb="62" eb="65">
      <t>ジギョウショ</t>
    </rPh>
    <rPh sb="66" eb="68">
      <t>リヨウ</t>
    </rPh>
    <rPh sb="71" eb="72">
      <t>ヒ</t>
    </rPh>
    <rPh sb="74" eb="77">
      <t>リヨウシャ</t>
    </rPh>
    <rPh sb="78" eb="80">
      <t>チイキ</t>
    </rPh>
    <rPh sb="80" eb="82">
      <t>セイカツ</t>
    </rPh>
    <rPh sb="83" eb="84">
      <t>ササ</t>
    </rPh>
    <rPh sb="86" eb="88">
      <t>チイキ</t>
    </rPh>
    <rPh sb="88" eb="90">
      <t>レンケイ</t>
    </rPh>
    <rPh sb="91" eb="93">
      <t>キョテン</t>
    </rPh>
    <rPh sb="97" eb="99">
      <t>キノウ</t>
    </rPh>
    <rPh sb="100" eb="102">
      <t>テンカイ</t>
    </rPh>
    <rPh sb="109" eb="111">
      <t>セイカツ</t>
    </rPh>
    <rPh sb="111" eb="114">
      <t>ソウダンイン</t>
    </rPh>
    <rPh sb="115" eb="117">
      <t>カクホ</t>
    </rPh>
    <rPh sb="120" eb="122">
      <t>キンム</t>
    </rPh>
    <rPh sb="122" eb="123">
      <t>ノ</t>
    </rPh>
    <rPh sb="123" eb="125">
      <t>ジカン</t>
    </rPh>
    <rPh sb="125" eb="126">
      <t>スウ</t>
    </rPh>
    <rPh sb="136" eb="139">
      <t>タントウシャ</t>
    </rPh>
    <rPh sb="139" eb="141">
      <t>カイギ</t>
    </rPh>
    <rPh sb="142" eb="144">
      <t>チイキ</t>
    </rPh>
    <rPh sb="146" eb="148">
      <t>カイギ</t>
    </rPh>
    <rPh sb="149" eb="151">
      <t>シュッセキ</t>
    </rPh>
    <rPh sb="158" eb="160">
      <t>ジカン</t>
    </rPh>
    <rPh sb="163" eb="166">
      <t>リヨウシャ</t>
    </rPh>
    <rPh sb="166" eb="167">
      <t>タク</t>
    </rPh>
    <rPh sb="168" eb="170">
      <t>ホウモン</t>
    </rPh>
    <rPh sb="172" eb="174">
      <t>ザイタク</t>
    </rPh>
    <rPh sb="174" eb="176">
      <t>セイカツ</t>
    </rPh>
    <rPh sb="177" eb="179">
      <t>ジョウキョウ</t>
    </rPh>
    <rPh sb="180" eb="182">
      <t>カクニン</t>
    </rPh>
    <rPh sb="184" eb="185">
      <t>ウエ</t>
    </rPh>
    <rPh sb="189" eb="192">
      <t>リヨウシャ</t>
    </rPh>
    <rPh sb="193" eb="195">
      <t>カゾク</t>
    </rPh>
    <rPh sb="196" eb="197">
      <t>フク</t>
    </rPh>
    <rPh sb="199" eb="201">
      <t>ソウダン</t>
    </rPh>
    <rPh sb="202" eb="204">
      <t>エンジョ</t>
    </rPh>
    <rPh sb="208" eb="210">
      <t>ジカン</t>
    </rPh>
    <rPh sb="213" eb="215">
      <t>チイキ</t>
    </rPh>
    <rPh sb="216" eb="218">
      <t>チョウナイ</t>
    </rPh>
    <rPh sb="218" eb="219">
      <t>カイ</t>
    </rPh>
    <rPh sb="220" eb="223">
      <t>ジチカイ</t>
    </rPh>
    <rPh sb="230" eb="232">
      <t>ダンタイ</t>
    </rPh>
    <rPh sb="232" eb="233">
      <t>トウ</t>
    </rPh>
    <rPh sb="241" eb="244">
      <t>リヨウシャ</t>
    </rPh>
    <rPh sb="245" eb="247">
      <t>ヒツヨウ</t>
    </rPh>
    <rPh sb="248" eb="250">
      <t>セイカツ</t>
    </rPh>
    <rPh sb="250" eb="252">
      <t>シエン</t>
    </rPh>
    <rPh sb="253" eb="254">
      <t>ニナ</t>
    </rPh>
    <rPh sb="265" eb="267">
      <t>シャカイ</t>
    </rPh>
    <rPh sb="267" eb="269">
      <t>シゲン</t>
    </rPh>
    <rPh sb="270" eb="272">
      <t>ハックツ</t>
    </rPh>
    <rPh sb="273" eb="275">
      <t>カツヨウ</t>
    </rPh>
    <rPh sb="279" eb="281">
      <t>ジカン</t>
    </rPh>
    <rPh sb="282" eb="283">
      <t>タト</t>
    </rPh>
    <rPh sb="294" eb="295">
      <t>カ</t>
    </rPh>
    <rPh sb="296" eb="297">
      <t>モノ</t>
    </rPh>
    <rPh sb="297" eb="299">
      <t>シエン</t>
    </rPh>
    <rPh sb="300" eb="302">
      <t>イドウ</t>
    </rPh>
    <rPh sb="302" eb="304">
      <t>シエン</t>
    </rPh>
    <rPh sb="316" eb="318">
      <t>コウチク</t>
    </rPh>
    <rPh sb="323" eb="325">
      <t>チイキ</t>
    </rPh>
    <rPh sb="325" eb="327">
      <t>ジュウミン</t>
    </rPh>
    <rPh sb="327" eb="328">
      <t>トウ</t>
    </rPh>
    <rPh sb="329" eb="331">
      <t>サンカ</t>
    </rPh>
    <rPh sb="333" eb="335">
      <t>カイギ</t>
    </rPh>
    <rPh sb="335" eb="336">
      <t>トウ</t>
    </rPh>
    <rPh sb="339" eb="341">
      <t>サンカ</t>
    </rPh>
    <rPh sb="343" eb="345">
      <t>バアイ</t>
    </rPh>
    <rPh sb="346" eb="349">
      <t>リヨウシャ</t>
    </rPh>
    <rPh sb="350" eb="352">
      <t>セイカツ</t>
    </rPh>
    <rPh sb="352" eb="354">
      <t>シエン</t>
    </rPh>
    <rPh sb="359" eb="360">
      <t>ウ</t>
    </rPh>
    <rPh sb="368" eb="370">
      <t>チイキ</t>
    </rPh>
    <rPh sb="377" eb="379">
      <t>ダンタイ</t>
    </rPh>
    <rPh sb="381" eb="383">
      <t>チョウセイ</t>
    </rPh>
    <rPh sb="384" eb="385">
      <t>デ</t>
    </rPh>
    <rPh sb="391" eb="393">
      <t>バアイ</t>
    </rPh>
    <rPh sb="398" eb="401">
      <t>リヨウシャ</t>
    </rPh>
    <rPh sb="402" eb="404">
      <t>チイキ</t>
    </rPh>
    <rPh sb="404" eb="406">
      <t>セイカツ</t>
    </rPh>
    <rPh sb="407" eb="408">
      <t>ササ</t>
    </rPh>
    <rPh sb="410" eb="411">
      <t>ト</t>
    </rPh>
    <rPh sb="411" eb="412">
      <t>ク</t>
    </rPh>
    <rPh sb="416" eb="418">
      <t>ヒツヨウ</t>
    </rPh>
    <rPh sb="419" eb="421">
      <t>ジカン</t>
    </rPh>
    <rPh sb="422" eb="423">
      <t>フク</t>
    </rPh>
    <rPh sb="439" eb="441">
      <t>セイカツ</t>
    </rPh>
    <rPh sb="441" eb="444">
      <t>ソウダンイン</t>
    </rPh>
    <rPh sb="446" eb="449">
      <t>リヨウシャ</t>
    </rPh>
    <rPh sb="450" eb="452">
      <t>セイカツ</t>
    </rPh>
    <rPh sb="453" eb="455">
      <t>コウジョウ</t>
    </rPh>
    <rPh sb="456" eb="457">
      <t>ハカ</t>
    </rPh>
    <rPh sb="460" eb="462">
      <t>テキセツ</t>
    </rPh>
    <rPh sb="463" eb="465">
      <t>ソウダン</t>
    </rPh>
    <rPh sb="466" eb="468">
      <t>エンジョ</t>
    </rPh>
    <rPh sb="468" eb="469">
      <t>トウ</t>
    </rPh>
    <rPh sb="470" eb="471">
      <t>オコナ</t>
    </rPh>
    <rPh sb="472" eb="474">
      <t>ヒツヨウ</t>
    </rPh>
    <rPh sb="482" eb="484">
      <t>シショウ</t>
    </rPh>
    <rPh sb="487" eb="489">
      <t>ハンイ</t>
    </rPh>
    <rPh sb="490" eb="491">
      <t>ミト</t>
    </rPh>
    <phoneticPr fontId="5"/>
  </si>
  <si>
    <t>　通所介護の単位ごとに、専ら当該通所介護の提供に当たる看護職員を1人以上配置していますか。</t>
    <rPh sb="1" eb="3">
      <t>ツウショ</t>
    </rPh>
    <rPh sb="16" eb="18">
      <t>ツウショ</t>
    </rPh>
    <phoneticPr fontId="5"/>
  </si>
  <si>
    <t>　看護職員については、通所介護事業所の従業者により確保することに加え、病院、診療所、訪問看護ステーションとの連携により確保することも可能です。
　具体的な取扱いは以下のとおりとします。</t>
    <phoneticPr fontId="5"/>
  </si>
  <si>
    <t>　介護職員については、通所介護の単位ごとに、提供時間数に応じた配置が必要となるものであり、確保すべき勤務延時間数は、次の計算式のとおり提供時間数及び利用者数から算出されます。
　なお、ここでいう提供時間数とは、当該単位における平均提供時間数（利用者ごとの提供時間数の合計を利用者数で除して得た数）とします。
（確保すべき介護職員の勤務延時間数の計算式）
　・利用者数15人まで
　　  単位ごとに確保すべき勤務延時間数
　  　＝平均提供時間数
　・利用者数16人以上
　　  単位ごとに確保すべき勤務延時間数
　  　＝【（利用者数－１５）÷５＋１】×
　　　平均提供時間数
　※平均提供時間数
　　＝利用者ごとの提供時間数の合計÷利用者数
　</t>
    <phoneticPr fontId="5"/>
  </si>
  <si>
    <t>　なお、介護職員については、通所介護の単位ごとに常時1名以上確保することとされています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1名以上が確保されるよう配置を行う必要があることに留意してください。</t>
    <phoneticPr fontId="5"/>
  </si>
  <si>
    <t>　通所介護事業所ごとに、専らその職務に従事する常勤の管理者を置いていますか。</t>
    <rPh sb="1" eb="3">
      <t>ツウショ</t>
    </rPh>
    <rPh sb="3" eb="5">
      <t>カイゴ</t>
    </rPh>
    <phoneticPr fontId="5"/>
  </si>
  <si>
    <t>　管理者
　通所介護の基準と同様です。
　なお、共生型通所介護事業所の管理者と指定生活介護事業所等の管理者を兼務することは差し支えありません。
　</t>
    <rPh sb="1" eb="4">
      <t>カンリシャ</t>
    </rPh>
    <rPh sb="6" eb="10">
      <t>ツウショカイゴ</t>
    </rPh>
    <rPh sb="11" eb="13">
      <t>キジュン</t>
    </rPh>
    <rPh sb="14" eb="16">
      <t>ドウヨウ</t>
    </rPh>
    <rPh sb="24" eb="27">
      <t>キョウセイガタ</t>
    </rPh>
    <rPh sb="27" eb="31">
      <t>ツウショカイゴ</t>
    </rPh>
    <rPh sb="31" eb="34">
      <t>ジギョウショ</t>
    </rPh>
    <rPh sb="35" eb="38">
      <t>カンリシャ</t>
    </rPh>
    <rPh sb="39" eb="41">
      <t>シテイ</t>
    </rPh>
    <rPh sb="41" eb="43">
      <t>セイカツ</t>
    </rPh>
    <rPh sb="43" eb="45">
      <t>カイゴ</t>
    </rPh>
    <rPh sb="45" eb="48">
      <t>ジギョウショ</t>
    </rPh>
    <rPh sb="48" eb="49">
      <t>トウ</t>
    </rPh>
    <rPh sb="50" eb="53">
      <t>カンリシャ</t>
    </rPh>
    <rPh sb="54" eb="56">
      <t>ケンム</t>
    </rPh>
    <rPh sb="61" eb="62">
      <t>サ</t>
    </rPh>
    <rPh sb="63" eb="64">
      <t>ツカ</t>
    </rPh>
    <phoneticPr fontId="5"/>
  </si>
  <si>
    <t>　設備は、専ら当該通所介護の事業の用に供するものでなければなりません。ただし、利用者に対する通所介護の提供に支障がない場合はこの限りではありません。</t>
    <rPh sb="9" eb="11">
      <t>ツウショ</t>
    </rPh>
    <rPh sb="46" eb="48">
      <t>ツウショ</t>
    </rPh>
    <phoneticPr fontId="5"/>
  </si>
  <si>
    <t>　通所介護事業所と居宅サービス事業所等を併設している場合に、利用者へのサービス提供に支障がない場合は、設備基準上両方のサービスに規定があるもの（訪問介護事業所の場合は事務室）は共用が可能です。
　ただし、通所介護事業所の機能訓練室等と、通所介護事業所と併設の関係にある病院、診療所、介護老人保健施設又は介護医療院における通所リハビリテーション等を行うためのスペースについて共用する場合にあっては、以下の条件に適合することをもって、これらが同一の部屋等であっても差し支えないものとします。</t>
    <rPh sb="1" eb="5">
      <t>ツウショカイゴ</t>
    </rPh>
    <rPh sb="5" eb="8">
      <t>ジギョウショ</t>
    </rPh>
    <rPh sb="9" eb="11">
      <t>キョタク</t>
    </rPh>
    <rPh sb="15" eb="18">
      <t>ジギョウショ</t>
    </rPh>
    <rPh sb="18" eb="19">
      <t>トウ</t>
    </rPh>
    <rPh sb="20" eb="22">
      <t>ヘイセツ</t>
    </rPh>
    <rPh sb="26" eb="28">
      <t>バアイ</t>
    </rPh>
    <rPh sb="30" eb="33">
      <t>リヨウシャ</t>
    </rPh>
    <rPh sb="39" eb="41">
      <t>テイキョウ</t>
    </rPh>
    <rPh sb="42" eb="44">
      <t>シショウ</t>
    </rPh>
    <rPh sb="47" eb="49">
      <t>バアイ</t>
    </rPh>
    <rPh sb="51" eb="53">
      <t>セツビ</t>
    </rPh>
    <rPh sb="53" eb="55">
      <t>キジュン</t>
    </rPh>
    <rPh sb="55" eb="56">
      <t>ジョウ</t>
    </rPh>
    <rPh sb="56" eb="58">
      <t>リョウホウ</t>
    </rPh>
    <rPh sb="64" eb="66">
      <t>キテイ</t>
    </rPh>
    <rPh sb="72" eb="74">
      <t>ホウモン</t>
    </rPh>
    <rPh sb="74" eb="76">
      <t>カイゴ</t>
    </rPh>
    <rPh sb="76" eb="79">
      <t>ジギョウショ</t>
    </rPh>
    <rPh sb="80" eb="82">
      <t>バアイ</t>
    </rPh>
    <rPh sb="83" eb="86">
      <t>ジムシツ</t>
    </rPh>
    <rPh sb="88" eb="90">
      <t>キョウヨウ</t>
    </rPh>
    <rPh sb="91" eb="93">
      <t>カノウ</t>
    </rPh>
    <rPh sb="102" eb="106">
      <t>ツウショカイゴ</t>
    </rPh>
    <rPh sb="106" eb="109">
      <t>ジギョウショ</t>
    </rPh>
    <rPh sb="110" eb="112">
      <t>キノウ</t>
    </rPh>
    <rPh sb="112" eb="114">
      <t>クンレン</t>
    </rPh>
    <rPh sb="114" eb="115">
      <t>シツ</t>
    </rPh>
    <rPh sb="115" eb="116">
      <t>トウ</t>
    </rPh>
    <rPh sb="118" eb="120">
      <t>ツウショ</t>
    </rPh>
    <rPh sb="120" eb="122">
      <t>カイゴ</t>
    </rPh>
    <rPh sb="122" eb="125">
      <t>ジギョウショ</t>
    </rPh>
    <rPh sb="126" eb="128">
      <t>ヘイセツ</t>
    </rPh>
    <rPh sb="129" eb="131">
      <t>カンケイ</t>
    </rPh>
    <rPh sb="134" eb="136">
      <t>ビョウイン</t>
    </rPh>
    <rPh sb="137" eb="140">
      <t>シンリョウジョ</t>
    </rPh>
    <rPh sb="141" eb="143">
      <t>カイゴ</t>
    </rPh>
    <rPh sb="143" eb="145">
      <t>ロウジン</t>
    </rPh>
    <rPh sb="145" eb="147">
      <t>ホケン</t>
    </rPh>
    <rPh sb="147" eb="149">
      <t>シセツ</t>
    </rPh>
    <rPh sb="149" eb="150">
      <t>マタ</t>
    </rPh>
    <rPh sb="151" eb="153">
      <t>カイゴ</t>
    </rPh>
    <rPh sb="153" eb="155">
      <t>イリョウ</t>
    </rPh>
    <rPh sb="155" eb="156">
      <t>イン</t>
    </rPh>
    <rPh sb="160" eb="162">
      <t>ツウショ</t>
    </rPh>
    <rPh sb="171" eb="172">
      <t>トウ</t>
    </rPh>
    <rPh sb="173" eb="174">
      <t>オコナ</t>
    </rPh>
    <rPh sb="186" eb="188">
      <t>キョウヨウ</t>
    </rPh>
    <rPh sb="190" eb="192">
      <t>バアイ</t>
    </rPh>
    <rPh sb="198" eb="200">
      <t>イカ</t>
    </rPh>
    <rPh sb="201" eb="203">
      <t>ジョウケン</t>
    </rPh>
    <rPh sb="204" eb="206">
      <t>テキゴウ</t>
    </rPh>
    <phoneticPr fontId="5"/>
  </si>
  <si>
    <t>ア　当該部屋等において通所介護事業所の機能訓
　練室等と指定通所リハビリテーション等を行うため
　のスペースが明確に区分されていること。</t>
    <rPh sb="11" eb="13">
      <t>ツウショ</t>
    </rPh>
    <rPh sb="15" eb="17">
      <t>ジギョウ</t>
    </rPh>
    <rPh sb="17" eb="18">
      <t>ショ</t>
    </rPh>
    <rPh sb="28" eb="30">
      <t>シテイ</t>
    </rPh>
    <rPh sb="41" eb="42">
      <t>トウ</t>
    </rPh>
    <phoneticPr fontId="5"/>
  </si>
  <si>
    <t>　設備を共用する場合、通所介護事業者は、事業所において感染症が発生し、又はまん延しないように必要な措置を講じるよう努めなければならないと定めているところですが、衛生管理等に一層努めてください。</t>
    <rPh sb="1" eb="3">
      <t>セツビ</t>
    </rPh>
    <rPh sb="4" eb="6">
      <t>キョウヨウ</t>
    </rPh>
    <rPh sb="8" eb="10">
      <t>バアイ</t>
    </rPh>
    <rPh sb="11" eb="15">
      <t>ツウショカイゴ</t>
    </rPh>
    <rPh sb="15" eb="17">
      <t>ジギョウ</t>
    </rPh>
    <rPh sb="17" eb="18">
      <t>シャ</t>
    </rPh>
    <rPh sb="20" eb="23">
      <t>ジギョウショ</t>
    </rPh>
    <rPh sb="27" eb="30">
      <t>カンセンショウ</t>
    </rPh>
    <rPh sb="31" eb="33">
      <t>ハッセイ</t>
    </rPh>
    <rPh sb="35" eb="36">
      <t>マタ</t>
    </rPh>
    <rPh sb="39" eb="40">
      <t>エン</t>
    </rPh>
    <rPh sb="46" eb="48">
      <t>ヒツヨウ</t>
    </rPh>
    <rPh sb="49" eb="51">
      <t>ソチ</t>
    </rPh>
    <rPh sb="52" eb="53">
      <t>コウ</t>
    </rPh>
    <rPh sb="57" eb="58">
      <t>ツト</t>
    </rPh>
    <rPh sb="68" eb="69">
      <t>サダ</t>
    </rPh>
    <rPh sb="80" eb="82">
      <t>エイセイ</t>
    </rPh>
    <rPh sb="82" eb="84">
      <t>カンリ</t>
    </rPh>
    <rPh sb="84" eb="85">
      <t>トウ</t>
    </rPh>
    <rPh sb="86" eb="88">
      <t>イッソウ</t>
    </rPh>
    <rPh sb="88" eb="89">
      <t>ツト</t>
    </rPh>
    <phoneticPr fontId="5"/>
  </si>
  <si>
    <t>　狭隘な部屋を多数設置することにより面積を確保すべきものではありません。ただし、通所介護の単位をさらにグループ分けして効果的な通所介護の提供が期待される場合はこの限りではありません。</t>
    <rPh sb="40" eb="42">
      <t>ツウショ</t>
    </rPh>
    <rPh sb="63" eb="65">
      <t>ツウショ</t>
    </rPh>
    <phoneticPr fontId="5"/>
  </si>
  <si>
    <t>　同意は、利用者及び通所介護事業者双方の保護の立場から書面によって確認することが望ましいです。</t>
    <rPh sb="10" eb="12">
      <t>ツウショ</t>
    </rPh>
    <phoneticPr fontId="5"/>
  </si>
  <si>
    <t>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供することができます。この場合において、当該通
　所介護事業者は、当該文書を交付したものとみなさ
　れます。</t>
    <rPh sb="2" eb="5">
      <t>ジギョウシャ</t>
    </rPh>
    <phoneticPr fontId="5"/>
  </si>
  <si>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5"/>
  </si>
  <si>
    <t>　サービスの提供に当たっては、サービス担当者会議等を通じて、利用者の心身の状況、その置かれている環境、他の保健医療サービス又は福祉サービスの利用状況等の把握に努めていますか。</t>
    <phoneticPr fontId="5"/>
  </si>
  <si>
    <t xml:space="preserve">　記載すべき事項とは、次にあげるものが考えられます。
ア　通所介護の提供日
イ　サービスの内容
ウ　保険給付の額
エ　その他必要な事項
</t>
    <rPh sb="29" eb="31">
      <t>ツウショ</t>
    </rPh>
    <phoneticPr fontId="5"/>
  </si>
  <si>
    <t>　法定代理受領サービスとして提供される通所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5"/>
  </si>
  <si>
    <t>　法定代理受領サービスに該当しない通所介護を提供した際に、その利用者から支払を受ける利用料の額と、通所介護に係る居宅介護サービス費用基準額との間に、不合理な差額が生じないようにしていますか。</t>
    <rPh sb="17" eb="19">
      <t>ツウショ</t>
    </rPh>
    <rPh sb="49" eb="51">
      <t>ツウショ</t>
    </rPh>
    <phoneticPr fontId="5"/>
  </si>
  <si>
    <t>　介護保険給付の対象となる通所介護のサービスと明確に区分されるサービスについては、次のような方法により別の料金設定をして差し支えありません。</t>
    <rPh sb="3" eb="5">
      <t>ホケン</t>
    </rPh>
    <phoneticPr fontId="5"/>
  </si>
  <si>
    <t>ア　利用者に、当該事業が通所介護の事業とは別
　事業であり、当該サービスが介護保険給付の対象と
　ならないサービスであることを説明し、理解を得る
　こと。
イ　当該事業の目的、運営方針、利用料等が、通所介
  護事業所の運営規程とは別に定められていること。
ウ　会計が通所介護の事業の会計と区分されているこ
 と。</t>
    <phoneticPr fontId="5"/>
  </si>
  <si>
    <t>　利用者の選定により、通常の事業の実施地域以外の地域に居住する利用者に対して行う送迎に要する費用
　通常要する時間を超える通所介護であって､利用者の選定に係るものの提供に伴い必要となる費用の範囲内において、通常の通所介護に係る居宅介護サービス費用基準額を超える費用
　食事の提供に要する費用
　おむつ代
　通所介護の提供において提供される便宜のうち、日常生活においても通常必要となるものに係る費用であって、その利用者に負担させることが適当と認められる費用</t>
    <phoneticPr fontId="5"/>
  </si>
  <si>
    <t>　上記⑥の領収証に、サービスについて利用者から支払を受けた費用の額のうち、法第４１条第４項第１号に規定する厚生労働大臣が定める基準により算定した費用の額（その額が現に当該通所介護に要した費用の額を超えるときは、当該現に通所介護に要した費用の額とする。)及びその他の費用の額を区分して記載し、当該その他の費用の額についてはそれぞれ個別の費用ごとに区分して記載していますか。</t>
    <phoneticPr fontId="5"/>
  </si>
  <si>
    <t>　法定代理受領サ－ビスに該当しない通所介護に係る利用料の支払を受けた場合は、提供した通所介護の内容、費用の額その他必要と認められる事項を記載したサービス提供証明書を利用者に交付していますか。</t>
    <rPh sb="42" eb="44">
      <t>ツウショ</t>
    </rPh>
    <rPh sb="44" eb="46">
      <t>カイゴ</t>
    </rPh>
    <phoneticPr fontId="5"/>
  </si>
  <si>
    <t>　通所介護は、利用者の要介護状態の軽減又は悪化の防止に資するよう、その目標を設定し、計画的に行われていますか。</t>
    <rPh sb="1" eb="3">
      <t>ツウショ</t>
    </rPh>
    <phoneticPr fontId="5"/>
  </si>
  <si>
    <t>　通所介護は、個々の利用者に応じて作成された通所介護計画に基づいて行われるものですが、グループごとにサービス提供が行われることを妨げるものではありません。</t>
    <rPh sb="1" eb="3">
      <t>ツウショ</t>
    </rPh>
    <phoneticPr fontId="5"/>
  </si>
  <si>
    <t>　通所介護の提供に当たっては、懇切丁寧に行うことを旨とし、利用者又はその家族に対し、サ－ビスの提供方法等について、理解しやすいように説明を行っていますか。</t>
    <rPh sb="1" eb="3">
      <t>ツウショ</t>
    </rPh>
    <phoneticPr fontId="5"/>
  </si>
  <si>
    <t>　通所介護の提供に当たっては、介護技術の進歩に対応し、適切な介護技術をもってサ－ビスの提供を行っていますか。</t>
    <rPh sb="1" eb="3">
      <t>ツウショ</t>
    </rPh>
    <phoneticPr fontId="5"/>
  </si>
  <si>
    <t>　通所介護は、常に利用者の心身の状況を的確に把握しつつ、相談援助等の生活指導、機能訓練その他必要なサ－ビスを利用者の希望に添って適切に提供していますか。</t>
    <rPh sb="1" eb="3">
      <t>ツウショ</t>
    </rPh>
    <phoneticPr fontId="5"/>
  </si>
  <si>
    <t>　認知症の状態にある要介護者で、他の要介護者と同じグループとして通所介護を提供することが困難な場合には、必要に応じグループを分けて対応してください。</t>
    <rPh sb="32" eb="34">
      <t>ツウショ</t>
    </rPh>
    <phoneticPr fontId="5"/>
  </si>
  <si>
    <t>　通所介護は、事業所内でサービスを提供することが原則ですが、次に掲げる条件を満たす場合においては、事業所の屋外でサービスを提供することができるものです。</t>
    <rPh sb="1" eb="3">
      <t>ツウショ</t>
    </rPh>
    <phoneticPr fontId="5"/>
  </si>
  <si>
    <t>　通所介護計画は利用者の心身の状況、希望及びその置かれている環境を踏まえて作成されなければならないものであり、サービス内容等への利用者の意向の反映の機会を保障するため、通所介護事業所の管理者は、通所介護計画の作成に当たっては、その内容等を説明した上で、利用者の同意を得てください。</t>
    <phoneticPr fontId="5"/>
  </si>
  <si>
    <t>　利用者が、次のいずれかに該当する場合は、遅滞なく、意見を付してその旨を市町村に通知していますか。</t>
    <phoneticPr fontId="5"/>
  </si>
  <si>
    <t>ア　正当な理由なしに通所介護の利用に関する指
　示に従わないことにより、要介護状態の程度を増進
　させたと認められるとき</t>
    <rPh sb="10" eb="12">
      <t>ツウショ</t>
    </rPh>
    <phoneticPr fontId="5"/>
  </si>
  <si>
    <t>　管理者は、当該事業所の従業者に「運営に関する基準」を遵守させるために必要な指揮命令を行っていますか。</t>
    <rPh sb="1" eb="4">
      <t>カンリシャ</t>
    </rPh>
    <rPh sb="6" eb="8">
      <t>トウガイ</t>
    </rPh>
    <rPh sb="8" eb="11">
      <t>ジギョウショ</t>
    </rPh>
    <rPh sb="12" eb="15">
      <t>ジュウギョウシャ</t>
    </rPh>
    <rPh sb="17" eb="19">
      <t>ウンエイ</t>
    </rPh>
    <rPh sb="20" eb="21">
      <t>カン</t>
    </rPh>
    <rPh sb="23" eb="25">
      <t>キジュン</t>
    </rPh>
    <rPh sb="27" eb="29">
      <t>ジュンシュ</t>
    </rPh>
    <rPh sb="35" eb="37">
      <t>ヒツヨウ</t>
    </rPh>
    <rPh sb="38" eb="40">
      <t>シキ</t>
    </rPh>
    <rPh sb="40" eb="42">
      <t>メイレイ</t>
    </rPh>
    <rPh sb="43" eb="44">
      <t>オコナ</t>
    </rPh>
    <phoneticPr fontId="5"/>
  </si>
  <si>
    <t>　運営規程には、次の事項を定めるものとします。
ア　事業の目的及び運営の方針
イ　従業者の職種、員数及び職務の内容
ウ　営業日及び営業時間
エ　通所介護の利用定員
オ　通所介護の内容及び利用料その他の費用の額
カ　通常の事業の実施地域
キ　サービス利用に当たっての留意事項
ク　緊急時等における対応方法
ケ　非常災害対策
コ　虐待の防止のための措置に関する事項
サ　その他運営に関する重要事項</t>
    <phoneticPr fontId="5"/>
  </si>
  <si>
    <t>　ウの「営業日及び営業時間」について、８時間以上９時間未満の通所介護の前後に連続して延長サービスを行う通所介護事業所にあっては、サービス提供時間とは別に当該延長サービスを行う時間を運営規程に併せて明記してください。
　例えば、サービス提供時間（9時間）の前に連続して1時間、後に連続して2時間、合計3時間の延長サービスを行う通所介護事業所にあっては、当該通所介護事業所の営業時間は12時間ですが、運営規程には、サービス提供時間9時間、延長サービスを行う時間3時間とそれぞれ記載してください。</t>
    <rPh sb="51" eb="53">
      <t>ツウショ</t>
    </rPh>
    <rPh sb="53" eb="55">
      <t>カイゴ</t>
    </rPh>
    <rPh sb="90" eb="92">
      <t>ウンエイ</t>
    </rPh>
    <rPh sb="92" eb="94">
      <t>キテイ</t>
    </rPh>
    <rPh sb="109" eb="110">
      <t>タト</t>
    </rPh>
    <rPh sb="117" eb="119">
      <t>テイキョウ</t>
    </rPh>
    <rPh sb="119" eb="121">
      <t>ジカン</t>
    </rPh>
    <rPh sb="123" eb="125">
      <t>ジカン</t>
    </rPh>
    <rPh sb="127" eb="128">
      <t>マエ</t>
    </rPh>
    <rPh sb="129" eb="131">
      <t>レンゾク</t>
    </rPh>
    <rPh sb="134" eb="136">
      <t>ジカン</t>
    </rPh>
    <rPh sb="137" eb="138">
      <t>ウシ</t>
    </rPh>
    <rPh sb="139" eb="141">
      <t>レンゾク</t>
    </rPh>
    <rPh sb="144" eb="146">
      <t>ジカン</t>
    </rPh>
    <rPh sb="147" eb="149">
      <t>ゴウケイ</t>
    </rPh>
    <rPh sb="150" eb="152">
      <t>ジカン</t>
    </rPh>
    <rPh sb="153" eb="155">
      <t>エンチョウ</t>
    </rPh>
    <rPh sb="160" eb="161">
      <t>オコナ</t>
    </rPh>
    <rPh sb="162" eb="164">
      <t>ツウショ</t>
    </rPh>
    <rPh sb="164" eb="166">
      <t>カイゴ</t>
    </rPh>
    <rPh sb="166" eb="169">
      <t>ジギョウショ</t>
    </rPh>
    <rPh sb="175" eb="177">
      <t>トウガイ</t>
    </rPh>
    <rPh sb="177" eb="179">
      <t>ツウショ</t>
    </rPh>
    <rPh sb="179" eb="181">
      <t>カイゴ</t>
    </rPh>
    <rPh sb="181" eb="184">
      <t>ジギョウショ</t>
    </rPh>
    <rPh sb="185" eb="187">
      <t>エイギョウ</t>
    </rPh>
    <rPh sb="187" eb="189">
      <t>ジカン</t>
    </rPh>
    <rPh sb="192" eb="194">
      <t>ジカン</t>
    </rPh>
    <rPh sb="198" eb="200">
      <t>ウンエイ</t>
    </rPh>
    <rPh sb="200" eb="202">
      <t>キテイ</t>
    </rPh>
    <rPh sb="209" eb="211">
      <t>テイキョウ</t>
    </rPh>
    <rPh sb="211" eb="213">
      <t>ジカン</t>
    </rPh>
    <rPh sb="214" eb="216">
      <t>ジカン</t>
    </rPh>
    <rPh sb="217" eb="219">
      <t>エンチョウ</t>
    </rPh>
    <rPh sb="224" eb="225">
      <t>オコナ</t>
    </rPh>
    <rPh sb="226" eb="228">
      <t>ジカン</t>
    </rPh>
    <rPh sb="229" eb="231">
      <t>ジカン</t>
    </rPh>
    <rPh sb="236" eb="238">
      <t>キサイ</t>
    </rPh>
    <phoneticPr fontId="5"/>
  </si>
  <si>
    <t>　エの「通所介護の利用定員」は、同時に通所介護の提供を受けることができる利用者の数の上限をいうものです。</t>
    <rPh sb="4" eb="6">
      <t>ツウショ</t>
    </rPh>
    <phoneticPr fontId="5"/>
  </si>
  <si>
    <t xml:space="preserve">  オの「通所介護の内容」については、入浴、食事の有無等のサ－ビスの内容を指すものです。
　「利用料」には、法定代理受領サ－ビスである通所介護に係る利用料（１割負担、２割負担又は３割負担）及び法定代理受領サ－ビスでない通所介護の利用料を、「その他の費用の額」としては、基準第９６条第３項（自主点検表5-12③）の額及び必要に応じてその他のサ－ビスに係る費用の額を規定してください。</t>
    <rPh sb="69" eb="71">
      <t>カイゴ</t>
    </rPh>
    <rPh sb="84" eb="85">
      <t>ワリ</t>
    </rPh>
    <rPh sb="85" eb="87">
      <t>フタン</t>
    </rPh>
    <rPh sb="87" eb="88">
      <t>マタ</t>
    </rPh>
    <rPh sb="90" eb="91">
      <t>ワリ</t>
    </rPh>
    <rPh sb="91" eb="93">
      <t>フタン</t>
    </rPh>
    <phoneticPr fontId="5"/>
  </si>
  <si>
    <t>　キの「サービス利用に当たっての留意事項」は、利用者が通所介護の提供を受ける際に、利用者側が留意すべき事項（機能訓練室を利用する際の注意事項等）を指すものです。</t>
    <phoneticPr fontId="5"/>
  </si>
  <si>
    <t xml:space="preserve">　利用者に対して適切な通所介護を提供できるよう、事業所ごとに、通所介護従業者の勤務体制を定めていますか。
</t>
    <rPh sb="11" eb="13">
      <t>ツウショ</t>
    </rPh>
    <rPh sb="13" eb="15">
      <t>カイゴ</t>
    </rPh>
    <phoneticPr fontId="5"/>
  </si>
  <si>
    <t>　原則として月ごとの勤務表を作成し、従業者の日々の勤務時間、常勤・非常勤の別、専従の生活相談員、看護職員、介護職員及び機能訓練指導員の配置、管理者との兼務関係等を明確にしてください。</t>
    <phoneticPr fontId="5"/>
  </si>
  <si>
    <t>　当該事業所の従業者とは、雇用契約、労働者派遣法に規定する労働者派遣契約その他の契約により、当該事業所の管理者の指揮命令下にある従業者を指します。</t>
    <phoneticPr fontId="5"/>
  </si>
  <si>
    <t>　適切な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79" eb="82">
      <t>ジュウギョウシャ</t>
    </rPh>
    <phoneticPr fontId="5"/>
  </si>
  <si>
    <t>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ますか。</t>
    <rPh sb="22" eb="24">
      <t>ケイゾク</t>
    </rPh>
    <rPh sb="28" eb="30">
      <t>ツウショ</t>
    </rPh>
    <rPh sb="30" eb="32">
      <t>カイゴ</t>
    </rPh>
    <rPh sb="36" eb="37">
      <t>ウ</t>
    </rPh>
    <rPh sb="44" eb="46">
      <t>ツウショ</t>
    </rPh>
    <rPh sb="46" eb="48">
      <t>カイゴ</t>
    </rPh>
    <rPh sb="49" eb="51">
      <t>テイキョウ</t>
    </rPh>
    <rPh sb="52" eb="55">
      <t>ケイゾクテキ</t>
    </rPh>
    <phoneticPr fontId="5"/>
  </si>
  <si>
    <t>一　当該事業所における感染症の予防及
　びまん延の防止のための対策を検討する委員会
　（テレビ電話装置その他の情報通信機器（以下「テ
　レビ電話装置等」という。）を活用して行うことが
　できるものとする。）をおおむね６月に１回以上開
　催するとともに、その結果について、通所介護従業
　者に周知徹底を図ること。</t>
    <phoneticPr fontId="5"/>
  </si>
  <si>
    <t>二　当該事業所における感染症の予
　防及びまん延の防止のための指針を整備すること。</t>
    <phoneticPr fontId="5"/>
  </si>
  <si>
    <t>三　当該事業所において、通所介護介護
　従業者に対し、感染症の予防及びまん延の防止のた
　めの研修及び訓練を定期的に実施すること。</t>
    <rPh sb="4" eb="7">
      <t>ジギョウショ</t>
    </rPh>
    <rPh sb="20" eb="23">
      <t>ジュウギョウシャ</t>
    </rPh>
    <phoneticPr fontId="5"/>
  </si>
  <si>
    <t>　通所介護の事業が地域に開かれた事業として行われるよう、通所介護事業者は、地域の住民やボランティア団体等との連携及び協力を行う等の地域との交流に努めなければならないととしたものです。</t>
    <rPh sb="1" eb="3">
      <t>ツウショ</t>
    </rPh>
    <phoneticPr fontId="5"/>
  </si>
  <si>
    <t>　利用者からの苦情に関して、市町村等が派遣する者が相談及び援助を行う事業その他の市町村が実施する事業に協力するよう努めていますか。</t>
    <phoneticPr fontId="5"/>
  </si>
  <si>
    <t>　事業所の所在する建物と同一の建物に居住する利用者に対して通所介護を提供する場合には、当該建物に居住する利用者以外の者に対しても通所介護の提供を行うよう努めていますか。</t>
    <phoneticPr fontId="5"/>
  </si>
  <si>
    <t>　高齢者向け集合住宅等と同一の建物に所在する通所介護事業所が当該高齢者向け集合住宅等に居住する要介護者にして通所介護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ツウショ</t>
    </rPh>
    <rPh sb="24" eb="26">
      <t>カイゴ</t>
    </rPh>
    <rPh sb="54" eb="56">
      <t>ツウショ</t>
    </rPh>
    <rPh sb="56" eb="58">
      <t>カイゴ</t>
    </rPh>
    <rPh sb="58" eb="60">
      <t>カイゴ</t>
    </rPh>
    <phoneticPr fontId="5"/>
  </si>
  <si>
    <t>　従業者であった者が、正当な理由がなく、その業務上知り得た利用者又はその家族の秘密を漏らすことがないよう、必要な措置を講じていますか。</t>
    <phoneticPr fontId="5"/>
  </si>
  <si>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5"/>
  </si>
  <si>
    <t>　虐待の発生又はその再発を防止するため、次の各号に掲げる措置を講じていますか。</t>
    <phoneticPr fontId="5"/>
  </si>
  <si>
    <t>一　当該通所介護事業所における虐待の防止
　のための対策を検討する委員会（テレビ電話装置等
　を活用して行うことができるものとする。）を定期
　的に開催するとともに、その結果について、通所介
　護従業者に周知徹底を図ること。</t>
    <rPh sb="92" eb="94">
      <t>ツウショ</t>
    </rPh>
    <phoneticPr fontId="5"/>
  </si>
  <si>
    <t>　虐待は、法の目的の一つである高齢者の尊厳の保持や、高齢者の人格の尊重に深刻な影響を及ぼす可能性が極めて高く、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9" eb="61">
      <t>ジギョウ</t>
    </rPh>
    <phoneticPr fontId="5"/>
  </si>
  <si>
    <t>　通所介護事業者が整備する「虐待の防止のための指針」には、次のような項目を盛り込むこととします。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5"/>
  </si>
  <si>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67" eb="269">
      <t>イカ</t>
    </rPh>
    <rPh sb="273" eb="274">
      <t>ト</t>
    </rPh>
    <rPh sb="275" eb="276">
      <t>アツカ</t>
    </rPh>
    <phoneticPr fontId="5"/>
  </si>
  <si>
    <t xml:space="preserve">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5"/>
  </si>
  <si>
    <t>　共生型通所介護の利用者に対して適正なサービスを提供するため、通所介護事業所その他の関係施設から必要な技術的支援を受けていますか。</t>
    <rPh sb="1" eb="4">
      <t>キョウセイガタ</t>
    </rPh>
    <rPh sb="4" eb="8">
      <t>ツウショカイゴ</t>
    </rPh>
    <rPh sb="9" eb="12">
      <t>リヨウシャ</t>
    </rPh>
    <rPh sb="13" eb="14">
      <t>タイ</t>
    </rPh>
    <rPh sb="16" eb="18">
      <t>テキセイ</t>
    </rPh>
    <rPh sb="24" eb="26">
      <t>テイキョウ</t>
    </rPh>
    <rPh sb="31" eb="35">
      <t>ツウショカイゴ</t>
    </rPh>
    <rPh sb="35" eb="38">
      <t>ジギョウショ</t>
    </rPh>
    <rPh sb="40" eb="41">
      <t>タ</t>
    </rPh>
    <rPh sb="42" eb="44">
      <t>カンケイ</t>
    </rPh>
    <rPh sb="44" eb="46">
      <t>シセツ</t>
    </rPh>
    <rPh sb="48" eb="50">
      <t>ヒツヨウ</t>
    </rPh>
    <rPh sb="51" eb="54">
      <t>ギジュツテキ</t>
    </rPh>
    <rPh sb="54" eb="56">
      <t>シエン</t>
    </rPh>
    <rPh sb="57" eb="58">
      <t>ウ</t>
    </rPh>
    <phoneticPr fontId="5"/>
  </si>
  <si>
    <t>　平均利用延人員数の計算に当たっては、当該通所介護事業所に係る通所介護事業者が、第１号通所事業の指定を併せて受け一体的に事業を実施している場合は、当該第１号通所事業における前年度の１月当たりの平均利用延人員数を含むこととされているところです。
　したがって、仮に通所介護事業者が第１号通所事業の指定を併せて受けている場合であっても、事業が一体的に実施されず、実態として両事業が分離されて実施されている場合には、当該平均利用延人員数には当該第１号通所事業の平均利用延人員数は含めない取扱いとします。</t>
    <rPh sb="40" eb="41">
      <t>ダイ</t>
    </rPh>
    <rPh sb="42" eb="43">
      <t>ゴウ</t>
    </rPh>
    <rPh sb="43" eb="45">
      <t>ツウショ</t>
    </rPh>
    <rPh sb="45" eb="47">
      <t>ジギョウ</t>
    </rPh>
    <phoneticPr fontId="5"/>
  </si>
  <si>
    <t>　延長加算は、所要時間８時間以上９時間未満の通所介護等を行った後に 引き続き日常生活上の世話を行った場合等に算定するものであることから、所要時間が８時間未満の場合は算定できません。</t>
    <phoneticPr fontId="5"/>
  </si>
  <si>
    <t>　　その際、当該利用者の居宅を訪問し評価した者
　が、入浴に係る適切な介護技術に基づいて、利用者
　の動作を踏まえ、利用者自身で又は家族・訪問介護
　員等の介助により入浴を行うことが可能であると判
　断した場合、通所介護事業所に対しその旨情報
　共有します。</t>
    <phoneticPr fontId="6"/>
  </si>
  <si>
    <t>　　また、当該利用者の居宅を訪問し評価した者が、
　通所介護事業所の従業者以外の者である場合は、書
　面等を活用し、十分な情報共有を行うよう留意して
　ください。</t>
    <phoneticPr fontId="6"/>
  </si>
  <si>
    <t>（※）当該利用者の居宅を訪問し評価した者が、入浴
　に係る適切な介護技術に基づいて、利用者の動作を
　踏まえ、利用者自身で又は家族・訪問介護員等の介
　助により入浴を行うことが難しいと判断した場合
　は、居宅介護支援事業所の介護支援専門員又は福祉
　用具貸与事業所若しくは特定福祉用具販売事業所の
　福祉用具専門相談員と連携し、利用者及び当該利用
　者を担当する介護支援専門員等に対し、福祉用具の
　貸与若しくは購入又は住宅改修等の浴室の環境整備
　に係る助言を行います。</t>
    <phoneticPr fontId="5"/>
  </si>
  <si>
    <t>ｂ　通所介護事業所の機能訓練指導員等が共同して、
　利用者の居宅を訪問し評価した者との連携の下で、
　当該利用者の身体の状況や訪問により把握した利用
　者の居宅の浴室の環境等を踏まえた個別の入浴計画
　を作成します。
　　なお、個別の入浴計画に相当する内容を通所介護
　計画の中に記載する場合は、その記載をもって個別
　の入浴計画の作成に代えることができるものとしま
　す。</t>
    <phoneticPr fontId="5"/>
  </si>
  <si>
    <t>（2）個別機能訓練計画に基づき、利用者の身体機能又
　は生活機能向上を目的とする機能訓練の項目を準備
　し、機能訓練指導員等が、利用者の心身の状況に応
　じた機能訓練を適切に提供していること。</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8" eb="30">
      <t>セイカツ</t>
    </rPh>
    <rPh sb="30" eb="32">
      <t>キノウ</t>
    </rPh>
    <rPh sb="32" eb="34">
      <t>コウジョウ</t>
    </rPh>
    <rPh sb="35" eb="37">
      <t>モクテキ</t>
    </rPh>
    <rPh sb="40" eb="42">
      <t>キノウ</t>
    </rPh>
    <rPh sb="42" eb="44">
      <t>クンレン</t>
    </rPh>
    <rPh sb="45" eb="47">
      <t>コウモク</t>
    </rPh>
    <rPh sb="48" eb="50">
      <t>ジュンビ</t>
    </rPh>
    <rPh sb="54" eb="56">
      <t>キノウ</t>
    </rPh>
    <rPh sb="56" eb="58">
      <t>クンレン</t>
    </rPh>
    <rPh sb="58" eb="61">
      <t>シドウイン</t>
    </rPh>
    <rPh sb="61" eb="62">
      <t>トウ</t>
    </rPh>
    <rPh sb="64" eb="67">
      <t>リヨウシャ</t>
    </rPh>
    <rPh sb="68" eb="70">
      <t>シンシン</t>
    </rPh>
    <rPh sb="71" eb="73">
      <t>ジョウキョウ</t>
    </rPh>
    <rPh sb="74" eb="75">
      <t>オウ</t>
    </rPh>
    <rPh sb="79" eb="81">
      <t>キノウ</t>
    </rPh>
    <rPh sb="81" eb="83">
      <t>クンレン</t>
    </rPh>
    <rPh sb="84" eb="86">
      <t>テキセツ</t>
    </rPh>
    <rPh sb="87" eb="89">
      <t>テイキョウ</t>
    </rPh>
    <phoneticPr fontId="5"/>
  </si>
  <si>
    <t>（3）（1）の評価に基づき、個別機能訓練計画の進捗
　状況等を３月ごとに１回以上評価し、利用者又はそ
  の家族に対して機能訓練の内容と個別機能訓練計画
  の進捗状況等を説明し、必要に応じて訓練内容の見
  直し等を行っていること。</t>
    <rPh sb="14" eb="16">
      <t>コベツ</t>
    </rPh>
    <rPh sb="16" eb="18">
      <t>キノウ</t>
    </rPh>
    <rPh sb="18" eb="20">
      <t>クンレン</t>
    </rPh>
    <rPh sb="20" eb="22">
      <t>ケイカク</t>
    </rPh>
    <rPh sb="23" eb="25">
      <t>シンチョク</t>
    </rPh>
    <rPh sb="27" eb="29">
      <t>ジョウキョウ</t>
    </rPh>
    <rPh sb="29" eb="30">
      <t>トウ</t>
    </rPh>
    <phoneticPr fontId="5"/>
  </si>
  <si>
    <t>（1）訪問リハビリテーション事業所、通所リハビリ
　テーション事業所又はリハビリテーションを実施し
　ている医療提供施設の理学療法士等が、当該通所介
　護事業所を訪問し、当該事業所の機能訓練指導員等
　が共同して利用者の身体状況等の評価及び個別機能
　訓練計画の作成を行っていること。</t>
    <phoneticPr fontId="5"/>
  </si>
  <si>
    <t>（2）個別機能訓練計画に基づき、利用者の身体機能又
　は生活機能の向上を目的とする機能訓練の項目を準
　備し、機能訓練指導員等が利用者の心身の状況に応
　じた機能訓練を適切に提供していること。</t>
    <phoneticPr fontId="5"/>
  </si>
  <si>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5"/>
  </si>
  <si>
    <t>　個別機能訓練計画の作成に当たっては、訪問リハビリテーション事業所、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通所リハビリテーション事業所又はリハビリテーションを実施している医療提供施設の場において把握し、又は、通所介護事業所の機能訓練指導員等と連携してＩＣＴを活用した動画やテレビ電話を用いて把握した上で、当該指定通所介護事業所の機能訓練指導員等に助言を行うこととします。</t>
    <phoneticPr fontId="5"/>
  </si>
  <si>
    <t xml:space="preserve">　訪問リハビリテーション事業所、通所リハビリテーション事業所又はリハビリテーションを実施している医療提供施設の理学療法士等が、当該通所介護事業所を訪問し、当該事業所の機能訓練指導員等と共同して、利用者の身体の状況等の評価及び個別機能訓練計画の作成を行っていることとします。
</t>
    <phoneticPr fontId="5"/>
  </si>
  <si>
    <t>・　理学療法士等は、３月ごとに１回以上通所介護事
　業所を訪問し、機能訓練指導員等と共同で個別機能
　訓練の進捗状況等について評価した上で、機能訓練
　指導員等が、利用者又はその家族に対して個別機能
　訓練計画の内容（評価を含む。）や進捗状況等を説
　明し記録するとともに、必要に応じて訓練内容の見
　直し等を行ってください。</t>
    <phoneticPr fontId="6"/>
  </si>
  <si>
    <t>　通所介護事業所の看護職員が当該加算に係る理学療法士等の職務に従事する場合に、当該職務の時間を、通所介護事業所における看護職員としての人員基準の算定に含めていませんか。</t>
    <phoneticPr fontId="5"/>
  </si>
  <si>
    <t>　通所介護事業所の看護職員が当該加算に係る機能訓練指導員の職務に従事する場合に、当該職務の時間を、指定通所介護事業所における看護職員としての人員基準の算定に含めていませんか。</t>
    <phoneticPr fontId="5"/>
  </si>
  <si>
    <t>　個別機能訓練加算（Ⅰ）イ又は（Ⅰ）ロにおける人員配置基準は、専ら機能訓練指導員の職務に従事する理学療法士等を配置することを求めていますので、通所介護（指定地域密着型通所介護）に配置が義務づけられている管理者が、管理者としての職務に加えて、機能訓練指導員の職務に従事する理学療法士等を兼ねることにより、同基準を満たすことはできません。</t>
    <phoneticPr fontId="5"/>
  </si>
  <si>
    <t xml:space="preserve">　個別機能訓練加算（Ⅰ）イ又はロと中重度者ケア体制加算を併算定する場合、中重度者ケア体制加算を算定するにあたっての人員配置に係る要件は、
</t>
    <phoneticPr fontId="5"/>
  </si>
  <si>
    <t xml:space="preserve">ａ　通所介護等事業所に配置が必要とされる看護職員
　又は看護介護職員の数に加え、看護職員又は介護職
  員を常勤換算方法で２以上確保していること。
ｂ　通所介護等を行う時間帯を通じて、専ら当該
　通所介護等の提供に当たる看護職員を１名以上配置
　していること。
</t>
    <phoneticPr fontId="6"/>
  </si>
  <si>
    <t>　ｂにより配置された看護職員は、「通所介護等を行う時間帯を通じて、専ら通所介護等の提供に当たる看護職員」である必要があることから、同一営業日において「専ら機能訓練指導員の職務に従事する理学療法士等」として勤務することはできません。</t>
    <phoneticPr fontId="6"/>
  </si>
  <si>
    <t>　別に厚生労働大臣が定める基準に適合す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t>
    <phoneticPr fontId="5"/>
  </si>
  <si>
    <t>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t>
    <phoneticPr fontId="5"/>
  </si>
  <si>
    <t>　利用者が自ら通所介護事業所に通う場合、利用者の家族等が、当該通所介護事業所への送迎を行う場合など、当該通所介護事業所の従業者が利用者の居宅と通所介護事業所との間の送迎を実施していない場合は、片道につき減算の対象となります。
　ただし、事業所と同一建物に居住する利用者又は同一建物から通う利用者に通所介護を行った場合の減算の対象となっている場合には、本減算の対象となりません。</t>
    <rPh sb="1" eb="4">
      <t>リヨウシャ</t>
    </rPh>
    <rPh sb="5" eb="6">
      <t>ミズカ</t>
    </rPh>
    <rPh sb="15" eb="16">
      <t>カヨ</t>
    </rPh>
    <rPh sb="17" eb="19">
      <t>バアイ</t>
    </rPh>
    <rPh sb="20" eb="23">
      <t>リヨウシャ</t>
    </rPh>
    <rPh sb="24" eb="26">
      <t>カゾク</t>
    </rPh>
    <rPh sb="26" eb="27">
      <t>トウ</t>
    </rPh>
    <rPh sb="29" eb="31">
      <t>トウガイ</t>
    </rPh>
    <rPh sb="40" eb="42">
      <t>ソウゲイ</t>
    </rPh>
    <rPh sb="43" eb="44">
      <t>オコナ</t>
    </rPh>
    <rPh sb="45" eb="47">
      <t>バアイ</t>
    </rPh>
    <rPh sb="82" eb="84">
      <t>ソウゲイ</t>
    </rPh>
    <rPh sb="85" eb="87">
      <t>ジッシ</t>
    </rPh>
    <rPh sb="92" eb="94">
      <t>バアイ</t>
    </rPh>
    <rPh sb="96" eb="98">
      <t>カタミチ</t>
    </rPh>
    <rPh sb="101" eb="103">
      <t>ゲンサン</t>
    </rPh>
    <rPh sb="104" eb="106">
      <t>タイショウ</t>
    </rPh>
    <rPh sb="153" eb="154">
      <t>オコナ</t>
    </rPh>
    <rPh sb="159" eb="161">
      <t>ゲンサン</t>
    </rPh>
    <rPh sb="162" eb="164">
      <t>タイショウ</t>
    </rPh>
    <rPh sb="170" eb="172">
      <t>バアイ</t>
    </rPh>
    <rPh sb="175" eb="176">
      <t>ホン</t>
    </rPh>
    <rPh sb="176" eb="178">
      <t>ゲンサン</t>
    </rPh>
    <rPh sb="179" eb="181">
      <t>タイショウ</t>
    </rPh>
    <phoneticPr fontId="5"/>
  </si>
  <si>
    <t>　生活相談員については、通所介護の単位の数にかかわらず、次の計算式のとおり通所介護事業所における提供時間数に応じた生活相談員の配置が必要になるものです。
　ここでいう提供時間数とは、当該事業所におけるサービス提供開始時刻から終了時刻まで（サービスが提供されていない時間帯を除く。）とします。
（確保すべき生活相談員の勤務延時間数の計算式）
　提供日ごとに確保すべき勤務延時間数＝提供時間数</t>
    <rPh sb="28" eb="29">
      <t>ツギ</t>
    </rPh>
    <rPh sb="30" eb="32">
      <t>ケイサン</t>
    </rPh>
    <rPh sb="32" eb="33">
      <t>シキ</t>
    </rPh>
    <rPh sb="148" eb="150">
      <t>カクホ</t>
    </rPh>
    <rPh sb="153" eb="155">
      <t>セイカツ</t>
    </rPh>
    <rPh sb="155" eb="158">
      <t>ソウダンイン</t>
    </rPh>
    <rPh sb="159" eb="161">
      <t>キンム</t>
    </rPh>
    <rPh sb="161" eb="162">
      <t>ノ</t>
    </rPh>
    <rPh sb="162" eb="165">
      <t>ジカンスウ</t>
    </rPh>
    <rPh sb="166" eb="168">
      <t>ケイサン</t>
    </rPh>
    <rPh sb="168" eb="169">
      <t>シキ</t>
    </rPh>
    <rPh sb="172" eb="174">
      <t>テイキョウ</t>
    </rPh>
    <rPh sb="174" eb="175">
      <t>ニチ</t>
    </rPh>
    <rPh sb="178" eb="180">
      <t>カクホ</t>
    </rPh>
    <rPh sb="183" eb="185">
      <t>キンム</t>
    </rPh>
    <rPh sb="185" eb="186">
      <t>ノ</t>
    </rPh>
    <rPh sb="186" eb="188">
      <t>ジカン</t>
    </rPh>
    <rPh sb="188" eb="189">
      <t>スウ</t>
    </rPh>
    <rPh sb="190" eb="192">
      <t>テイキョウ</t>
    </rPh>
    <rPh sb="192" eb="195">
      <t>ジカンスウ</t>
    </rPh>
    <phoneticPr fontId="5"/>
  </si>
  <si>
    <t>②　上記①に掲げる方法は、利用申込者又はその家族
　がファイルへの記録を出力することによる文書を作
　成することができるものでなければなりません。</t>
    <rPh sb="2" eb="4">
      <t>ジョウキ</t>
    </rPh>
    <phoneticPr fontId="5"/>
  </si>
  <si>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5"/>
  </si>
  <si>
    <t xml:space="preserve">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
　一　上記①各号に規定する方法のうち事業者が使用
　　するもの
　二　ファイルへの記録の方式
</t>
    <rPh sb="2" eb="4">
      <t>ジョウキ</t>
    </rPh>
    <rPh sb="115" eb="117">
      <t>ジョウキ</t>
    </rPh>
    <phoneticPr fontId="5"/>
  </si>
  <si>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6">
      <t>ホケン</t>
    </rPh>
    <rPh sb="46" eb="47">
      <t>シャ</t>
    </rPh>
    <rPh sb="47" eb="49">
      <t>バンゴウ</t>
    </rPh>
    <phoneticPr fontId="5"/>
  </si>
  <si>
    <t>　被保険者証に、認定審査会の意見が記載されているときは、当該認定審査会の意見に配慮してサービスを提供するように努めていますか。</t>
    <rPh sb="28" eb="29">
      <t>トウ</t>
    </rPh>
    <phoneticPr fontId="5"/>
  </si>
  <si>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5"/>
  </si>
  <si>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5"/>
  </si>
  <si>
    <t>　法定代理受領サービスに該当する通所介護を提供した際には、その利用者から利用料の一部として、当該通所介護に係る居宅介護サービス費用基準額から当該事業者に支払われる居宅介護サービス費の額を控除して得た額の支払を受けていますか。</t>
    <rPh sb="48" eb="50">
      <t>ツウショ</t>
    </rPh>
    <rPh sb="50" eb="52">
      <t>カイゴ</t>
    </rPh>
    <phoneticPr fontId="5"/>
  </si>
  <si>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いけません。</t>
    <phoneticPr fontId="5"/>
  </si>
  <si>
    <t>　平成24年度から制度化された介護福祉士等による喀痰吸引等の対価に係る医療費控除の取扱いは、次のとおりです。
　医療系サービスを併せて利用しない通所介護において、介護福祉士等による喀痰吸引が行われた場合は、当該サービスの自己負担額（介護保険対象分）の10％が医療費控除の対象となります。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ツウショ</t>
    </rPh>
    <rPh sb="74" eb="76">
      <t>カイゴ</t>
    </rPh>
    <rPh sb="81" eb="83">
      <t>カイゴ</t>
    </rPh>
    <rPh sb="83" eb="85">
      <t>フクシ</t>
    </rPh>
    <rPh sb="85" eb="86">
      <t>シ</t>
    </rPh>
    <rPh sb="86" eb="87">
      <t>トウ</t>
    </rPh>
    <rPh sb="90" eb="91">
      <t>カク</t>
    </rPh>
    <rPh sb="91" eb="92">
      <t>タン</t>
    </rPh>
    <rPh sb="92" eb="94">
      <t>キュウイン</t>
    </rPh>
    <rPh sb="95" eb="96">
      <t>オコナ</t>
    </rPh>
    <rPh sb="99" eb="101">
      <t>バアイ</t>
    </rPh>
    <rPh sb="103" eb="105">
      <t>トウガイ</t>
    </rPh>
    <rPh sb="110" eb="112">
      <t>ジコ</t>
    </rPh>
    <rPh sb="112" eb="114">
      <t>フタン</t>
    </rPh>
    <rPh sb="114" eb="115">
      <t>ガク</t>
    </rPh>
    <rPh sb="116" eb="118">
      <t>カイゴ</t>
    </rPh>
    <rPh sb="118" eb="120">
      <t>ホケン</t>
    </rPh>
    <rPh sb="120" eb="122">
      <t>タイショウ</t>
    </rPh>
    <rPh sb="122" eb="123">
      <t>ブン</t>
    </rPh>
    <rPh sb="129" eb="132">
      <t>イリョウヒ</t>
    </rPh>
    <rPh sb="132" eb="134">
      <t>コウジョ</t>
    </rPh>
    <rPh sb="135" eb="137">
      <t>タイショウ</t>
    </rPh>
    <rPh sb="147" eb="149">
      <t>バアイ</t>
    </rPh>
    <rPh sb="150" eb="152">
      <t>ガイトウ</t>
    </rPh>
    <rPh sb="154" eb="157">
      <t>リヨウシャ</t>
    </rPh>
    <rPh sb="158" eb="161">
      <t>リョウシュウショウ</t>
    </rPh>
    <rPh sb="164" eb="167">
      <t>イリョウヒ</t>
    </rPh>
    <rPh sb="167" eb="169">
      <t>コウジョ</t>
    </rPh>
    <rPh sb="170" eb="171">
      <t>ガク</t>
    </rPh>
    <rPh sb="172" eb="174">
      <t>カイゴ</t>
    </rPh>
    <rPh sb="174" eb="176">
      <t>ホケン</t>
    </rPh>
    <rPh sb="176" eb="178">
      <t>タイショウ</t>
    </rPh>
    <rPh sb="178" eb="179">
      <t>ブン</t>
    </rPh>
    <rPh sb="180" eb="182">
      <t>ジコ</t>
    </rPh>
    <rPh sb="182" eb="184">
      <t>フタン</t>
    </rPh>
    <rPh sb="184" eb="185">
      <t>ガク</t>
    </rPh>
    <rPh sb="190" eb="191">
      <t>オヨ</t>
    </rPh>
    <rPh sb="192" eb="194">
      <t>キョタク</t>
    </rPh>
    <rPh sb="194" eb="196">
      <t>カイゴ</t>
    </rPh>
    <rPh sb="196" eb="198">
      <t>シエン</t>
    </rPh>
    <rPh sb="198" eb="202">
      <t>ジギョウシャトウ</t>
    </rPh>
    <rPh sb="203" eb="205">
      <t>メイショウ</t>
    </rPh>
    <rPh sb="206" eb="208">
      <t>キサイ</t>
    </rPh>
    <rPh sb="217" eb="219">
      <t>ジュウライ</t>
    </rPh>
    <rPh sb="220" eb="222">
      <t>リヨウ</t>
    </rPh>
    <rPh sb="222" eb="223">
      <t>リョウ</t>
    </rPh>
    <rPh sb="223" eb="226">
      <t>リョウシュウショウ</t>
    </rPh>
    <rPh sb="227" eb="229">
      <t>ヘイヨウ</t>
    </rPh>
    <rPh sb="231" eb="233">
      <t>ヒツヨウ</t>
    </rPh>
    <rPh sb="236" eb="238">
      <t>バアイ</t>
    </rPh>
    <rPh sb="240" eb="242">
      <t>ニジュウ</t>
    </rPh>
    <rPh sb="242" eb="244">
      <t>キサイ</t>
    </rPh>
    <rPh sb="252" eb="254">
      <t>チュウイ</t>
    </rPh>
    <phoneticPr fontId="5"/>
  </si>
  <si>
    <t>　通所介護従業者は、現にサービスの提供を行っているときに利用者に病状の急変が生じた場合その他必要な場合は、速やかに主治の医師への連絡を行う等の必要な措置を講じていますか。</t>
    <rPh sb="1" eb="3">
      <t>ツウショ</t>
    </rPh>
    <rPh sb="3" eb="5">
      <t>カイゴ</t>
    </rPh>
    <rPh sb="5" eb="8">
      <t>ジュウギョウシャ</t>
    </rPh>
    <phoneticPr fontId="5"/>
  </si>
  <si>
    <t xml:space="preserve">　当該事業所の従業者によってサービスを提供していますか。
</t>
    <phoneticPr fontId="5"/>
  </si>
  <si>
    <t>　通所介護と第１号通所事業（旧介護予防通所介護に相当するものとして市町村が定めるものに限る。）が一体的に行われている事業所にあっては、通所介護の利用者と第１号通所事業の利用者との合算により利用定員を定めるものです。従って、例えば利用定員が20人の事業所にあっては、通所介護の利用者と第１号通所事業の利用者の合計が20人を超えた場合に、通所介護事業と第１号通所事業それぞれについて定員超過減算が適用されます。</t>
    <phoneticPr fontId="5"/>
  </si>
  <si>
    <t xml:space="preserve"> 適正なサービスの提供を確保するため、月平均の利用者数が定員を超える場合、介護報酬の減算の対象となります。詳細については後述する「第７-3　所要時間の区分の取扱い」の②アをご参照ください。</t>
    <rPh sb="1" eb="3">
      <t>テキセイ</t>
    </rPh>
    <rPh sb="9" eb="11">
      <t>テイキョウ</t>
    </rPh>
    <rPh sb="12" eb="14">
      <t>カクホ</t>
    </rPh>
    <rPh sb="19" eb="20">
      <t>ツキ</t>
    </rPh>
    <rPh sb="20" eb="22">
      <t>ヘイキン</t>
    </rPh>
    <rPh sb="23" eb="26">
      <t>リヨウシャ</t>
    </rPh>
    <rPh sb="26" eb="27">
      <t>スウ</t>
    </rPh>
    <rPh sb="28" eb="30">
      <t>テイイン</t>
    </rPh>
    <rPh sb="31" eb="32">
      <t>コ</t>
    </rPh>
    <rPh sb="34" eb="36">
      <t>バアイ</t>
    </rPh>
    <rPh sb="37" eb="39">
      <t>カイゴ</t>
    </rPh>
    <rPh sb="39" eb="41">
      <t>ホウシュウ</t>
    </rPh>
    <rPh sb="42" eb="44">
      <t>ゲンサン</t>
    </rPh>
    <rPh sb="45" eb="47">
      <t>タイショウ</t>
    </rPh>
    <rPh sb="53" eb="55">
      <t>ショウサイ</t>
    </rPh>
    <rPh sb="60" eb="62">
      <t>コウジュツ</t>
    </rPh>
    <rPh sb="65" eb="66">
      <t>ダイ</t>
    </rPh>
    <rPh sb="70" eb="72">
      <t>ショヨウ</t>
    </rPh>
    <rPh sb="72" eb="74">
      <t>ジカン</t>
    </rPh>
    <rPh sb="75" eb="77">
      <t>クブン</t>
    </rPh>
    <rPh sb="78" eb="80">
      <t>トリアツカ</t>
    </rPh>
    <rPh sb="87" eb="89">
      <t>サンショウ</t>
    </rPh>
    <phoneticPr fontId="5"/>
  </si>
  <si>
    <t>　従業者は、正当な理由がなく、その業務上知り得た利用者又はその家族の秘密を漏らすことがないよう対策を講じていますか。</t>
    <phoneticPr fontId="5"/>
  </si>
  <si>
    <t>　提供した通所介護に係る利用者及びその家族からの苦情に迅速かつ適切に対応するために、必要な措置を講じていますか。</t>
    <rPh sb="1" eb="3">
      <t>テイキョウ</t>
    </rPh>
    <rPh sb="5" eb="7">
      <t>ツウショ</t>
    </rPh>
    <rPh sb="7" eb="9">
      <t>カイゴ</t>
    </rPh>
    <rPh sb="10" eb="11">
      <t>カカ</t>
    </rPh>
    <phoneticPr fontId="5"/>
  </si>
  <si>
    <t xml:space="preserve">  苦情を受け付けた場合には、当該苦情の受付日、その内容等を記録していますか。
</t>
    <phoneticPr fontId="5"/>
  </si>
  <si>
    <t xml:space="preserve">  国民健康保険団体連合会からの求めがあった場合には、上記⑤の改善の内容を報告していますか。</t>
    <rPh sb="27" eb="29">
      <t>ジョウキ</t>
    </rPh>
    <phoneticPr fontId="5"/>
  </si>
  <si>
    <t xml:space="preserve">　事業所ごとに経理を区分するとともに、通所介護の事業の会計とその他の事業の会計を区分していますか。
</t>
    <rPh sb="19" eb="21">
      <t>ツウショ</t>
    </rPh>
    <rPh sb="21" eb="23">
      <t>カイゴ</t>
    </rPh>
    <phoneticPr fontId="5"/>
  </si>
  <si>
    <t>イ　電磁的方法による同意は、例えば電子メールによ
　り利用者等が同意の意思表示をした場合等が考えら
　れます。</t>
    <phoneticPr fontId="6"/>
  </si>
  <si>
    <t>ウ　電磁的方法による締結は、利用者等・事業者等の
　間　の契約関係を明確にする観点から、書面におけ
　る署名又は記名・押印に代えて、電子署名を活用す
　ることが望ましいです。</t>
    <phoneticPr fontId="6"/>
  </si>
  <si>
    <t xml:space="preserve">  上記①電磁的記録による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2" eb="4">
      <t>ジョウキ</t>
    </rPh>
    <rPh sb="5" eb="6">
      <t>デン</t>
    </rPh>
    <rPh sb="8" eb="10">
      <t>キロク</t>
    </rPh>
    <rPh sb="15" eb="16">
      <t>オヨ</t>
    </rPh>
    <rPh sb="18" eb="21">
      <t>デンジテキ</t>
    </rPh>
    <rPh sb="21" eb="23">
      <t>ホウホウ</t>
    </rPh>
    <rPh sb="26" eb="28">
      <t>バアイ</t>
    </rPh>
    <phoneticPr fontId="6"/>
  </si>
  <si>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通所介護計画の中に記載する場合は、その記載をもって個別機能訓練計画の作成に代えることができるものとします。</t>
    <phoneticPr fontId="5"/>
  </si>
  <si>
    <t>　生活機能向上連携加算(Ⅰ)は個別機能訓練計画に基づき個別機能訓練を提供した初回の月に限り、算定されるものです。
　なお、機能訓練指導員等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できません。</t>
    <rPh sb="61" eb="63">
      <t>キノウ</t>
    </rPh>
    <rPh sb="63" eb="65">
      <t>クンレン</t>
    </rPh>
    <rPh sb="65" eb="68">
      <t>シドウイン</t>
    </rPh>
    <rPh sb="68" eb="69">
      <t>トウ</t>
    </rPh>
    <phoneticPr fontId="5"/>
  </si>
  <si>
    <t>　上記⑧の評価の結果を当該利用者を担当する介護支援専門員や主治の医師に対して情報提供していますか。</t>
    <rPh sb="1" eb="3">
      <t>ジョウキ</t>
    </rPh>
    <rPh sb="5" eb="7">
      <t>ヒョウカ</t>
    </rPh>
    <phoneticPr fontId="5"/>
  </si>
  <si>
    <t>　上記⑧の評価の結果、栄養改善加算を算定できる利用者の要件のいずれかに該当する者であって、継続的に管理栄養士等がサービス提供を行うことにより、栄養改善の効果が期待できると認められるものについては、継続的に栄養改善サービスを提供していますか。</t>
    <rPh sb="1" eb="3">
      <t>ジョウキ</t>
    </rPh>
    <rPh sb="15" eb="17">
      <t>カサン</t>
    </rPh>
    <rPh sb="18" eb="20">
      <t>サンテイ</t>
    </rPh>
    <rPh sb="23" eb="26">
      <t>リヨウシャ</t>
    </rPh>
    <rPh sb="27" eb="29">
      <t>ヨウケン</t>
    </rPh>
    <phoneticPr fontId="5"/>
  </si>
  <si>
    <t>　上記⑦の評価の結果について、当該利用者を担当する介護支援専門員や主治の医師、主治の歯科医師に対して情報提供していますか。</t>
    <rPh sb="1" eb="3">
      <t>ジョウキ</t>
    </rPh>
    <rPh sb="5" eb="7">
      <t>ヒョウカ</t>
    </rPh>
    <phoneticPr fontId="5"/>
  </si>
  <si>
    <t>　上記⑦の評価の結果、次のア又はイ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t>
    <rPh sb="1" eb="3">
      <t>ジョウキ</t>
    </rPh>
    <phoneticPr fontId="5"/>
  </si>
  <si>
    <t xml:space="preserve">　「常勤換算方法」（用語の定義）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5"/>
  </si>
  <si>
    <t>　この場合の勤務延時間数は、当該事業所の指定に係る事業のサービスに従事する勤務時間の延べ数であり、例えば、当該事業所が通所介護と訪問介護の指定を重複して受ける場合であって、ある従業者が介護職員と訪問介護員等を兼務する場合、介護職員の勤務延時間数には、介護職員としての勤務時間だけを算入することとなるものです。</t>
    <phoneticPr fontId="6"/>
  </si>
  <si>
    <t xml:space="preserve">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この場合のサービス提供時間帯とは、当該従業者の当該事業所における勤務時間（通所介護については、サービスの単位ごとの提供時間）をいうものであり、当該従業者の常勤・非常勤の別を問いません。
</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12" eb="114">
      <t>ツウショ</t>
    </rPh>
    <rPh sb="114" eb="116">
      <t>カイゴ</t>
    </rPh>
    <rPh sb="127" eb="129">
      <t>タンイ</t>
    </rPh>
    <rPh sb="132" eb="134">
      <t>テイキョウ</t>
    </rPh>
    <rPh sb="134" eb="136">
      <t>ジカン</t>
    </rPh>
    <rPh sb="146" eb="148">
      <t>トウガイ</t>
    </rPh>
    <rPh sb="148" eb="151">
      <t>ジュウギョウシャ</t>
    </rPh>
    <rPh sb="152" eb="154">
      <t>ジョウキン</t>
    </rPh>
    <rPh sb="155" eb="158">
      <t>ヒジョウキン</t>
    </rPh>
    <rPh sb="159" eb="160">
      <t>ベツ</t>
    </rPh>
    <rPh sb="161" eb="162">
      <t>ト</t>
    </rPh>
    <phoneticPr fontId="5"/>
  </si>
  <si>
    <t>　ただし、通所介護については、あらかじめ計画された勤務表に従って、サービス提供時間帯の途中で同一職種の従業者と交代する場合には、それぞれのサービス提供時間を通じて当該サービス以外の職務に従事しないことをもって足りるものです。</t>
    <phoneticPr fontId="6"/>
  </si>
  <si>
    <t xml:space="preserve">　利用者の数又は利用定員は、単位ごとの通所介護についての利用者の数又は利用定員をいうものであり、利用者の数は実人員、利用定員は、あらかじめ定めた利用者の数の上限をいうものです。
</t>
    <rPh sb="1" eb="4">
      <t>リヨウシャ</t>
    </rPh>
    <rPh sb="5" eb="6">
      <t>カズ</t>
    </rPh>
    <rPh sb="6" eb="7">
      <t>マタ</t>
    </rPh>
    <rPh sb="8" eb="10">
      <t>リヨウ</t>
    </rPh>
    <rPh sb="10" eb="12">
      <t>テイイン</t>
    </rPh>
    <rPh sb="14" eb="16">
      <t>タンイ</t>
    </rPh>
    <rPh sb="19" eb="21">
      <t>ツウショ</t>
    </rPh>
    <rPh sb="21" eb="23">
      <t>カイゴ</t>
    </rPh>
    <rPh sb="28" eb="31">
      <t>リヨウシャ</t>
    </rPh>
    <rPh sb="32" eb="33">
      <t>カズ</t>
    </rPh>
    <rPh sb="33" eb="34">
      <t>マタ</t>
    </rPh>
    <rPh sb="35" eb="37">
      <t>リヨウ</t>
    </rPh>
    <rPh sb="37" eb="39">
      <t>テイイン</t>
    </rPh>
    <rPh sb="48" eb="51">
      <t>リヨウシャ</t>
    </rPh>
    <rPh sb="52" eb="53">
      <t>カズ</t>
    </rPh>
    <rPh sb="54" eb="57">
      <t>ジツジンイン</t>
    </rPh>
    <rPh sb="58" eb="60">
      <t>リヨウ</t>
    </rPh>
    <rPh sb="60" eb="62">
      <t>テイイン</t>
    </rPh>
    <rPh sb="69" eb="70">
      <t>サダ</t>
    </rPh>
    <rPh sb="72" eb="75">
      <t>リヨウシャ</t>
    </rPh>
    <rPh sb="76" eb="77">
      <t>カズ</t>
    </rPh>
    <rPh sb="78" eb="80">
      <t>ジョウゲン</t>
    </rPh>
    <phoneticPr fontId="5"/>
  </si>
  <si>
    <t>　従って、例えば、１日のうちの午前の提供時間帯に利用者10人に対して通所介護を提供し、午後の提供時間帯に別の利用者10人に対して通所介護を提供する場合であって、それぞれの通所介護の定員が10人である場合には、当該事業所の利用定員は10人、必要となる介護職員は午前午後それぞれにおいて利用者10人に応じた数ということとなり、人員算定上午前の利用者の数と午後の利用者の数が合算されるものではありません。</t>
    <phoneticPr fontId="6"/>
  </si>
  <si>
    <t xml:space="preserve">　例えば、１単位の通所介護を実施している事業所の提供時間数を６時間とした場合、生活相談員の勤務延時間数を提供時間数である６時間で除して得た数が１以上となるよう確保すればよいことから、従業者の員数にかかわらず６時間の勤務延時間数分の配置が必要となります。
</t>
    <rPh sb="39" eb="41">
      <t>セイカツ</t>
    </rPh>
    <rPh sb="41" eb="44">
      <t>ソウダンイン</t>
    </rPh>
    <rPh sb="45" eb="47">
      <t>キンム</t>
    </rPh>
    <rPh sb="47" eb="48">
      <t>ノ</t>
    </rPh>
    <rPh sb="48" eb="51">
      <t>ジカンスウ</t>
    </rPh>
    <rPh sb="52" eb="54">
      <t>テイキョウ</t>
    </rPh>
    <rPh sb="54" eb="57">
      <t>ジカンスウ</t>
    </rPh>
    <rPh sb="61" eb="63">
      <t>ジカン</t>
    </rPh>
    <rPh sb="64" eb="65">
      <t>ジョ</t>
    </rPh>
    <rPh sb="67" eb="68">
      <t>エ</t>
    </rPh>
    <rPh sb="69" eb="70">
      <t>スウ</t>
    </rPh>
    <rPh sb="72" eb="74">
      <t>イジョウ</t>
    </rPh>
    <rPh sb="79" eb="81">
      <t>カクホ</t>
    </rPh>
    <phoneticPr fontId="5"/>
  </si>
  <si>
    <t>　また、例えば午前９時から正午、午後１時から午後６時の２単位の通所介護を実施している事業所の場合、当該事業所におけるサービス提供時間は午前９時から午後６時（正午から午後１時までを除く。）となり、提供時間数は８時間となることから、従業者の員数にかかわらず８時間の勤務延時間数分の配置が必要となります。</t>
    <phoneticPr fontId="6"/>
  </si>
  <si>
    <t xml:space="preserve">ア　通所介護事業所の従業者により確保する場合提供
　時間帯を通じて、専ら当該通所介護の提供に当たる
　必要はないが、当該看護職員は提供時間帯を通じ
　て、通所介護事業所と密接かつ適切な連携を図るも
　のとします。
</t>
    <phoneticPr fontId="5"/>
  </si>
  <si>
    <t xml:space="preserve">イ　病院、診療所、訪問看護ステーションとの連携に
　より確保する場合
　　看護職員が通所介護事業所の営業日ごとに利
　用者の健康状態の確認を行い、病院、診療所、訪問
　看護ステーションと通所介護事業所が提供時間
　帯を通じて密接かつ適切な連携を図るものとしま
　す。
</t>
    <phoneticPr fontId="6"/>
  </si>
  <si>
    <t>　　なお、アとイにおける「密接かつ適切な連携」と
　は、通所介護事業所へ駆けつけることができる
　体制や適切な指示ができる連絡体制などを確保する
　ことです。</t>
    <phoneticPr fontId="6"/>
  </si>
  <si>
    <t>　また、介護職員は、利用者の処遇に支障がない場合は他の指定通所介護の単位の介護職員として従事することができるとされたことから、例えば複数の単位の通所介護を同じ時間帯に実施している場合、単位ごとに介護職員が常に1名以上確保されている限りにおいては、単位を超えて柔軟な配置が可能です。</t>
    <phoneticPr fontId="6"/>
  </si>
  <si>
    <t>　例えば、利用者数18人、提供時間数を5時間とした場合、（１８－１５）÷５＋１＝１．６となり、5時間の勤務時間数を1.6名分確保すればよいことから、従業員の員数にかかわらず、５×１．６＝８時間の勤務延時間数分の人員配置が必要となります。</t>
    <phoneticPr fontId="5"/>
  </si>
  <si>
    <t>　この場合において、指定生活介護事業所の従業者については、前年度の利用者の平均障害支援区分に基づき、必要数を配置することになっていますが、その算出に当たっては、共生型通所介護を受ける利用者（要介護者）は障害支援区分５とみなして計算してください。</t>
    <phoneticPr fontId="5"/>
  </si>
  <si>
    <t>　従業者
　指定生活介護事業所等の従業者の員数が、共生型通所介護を受ける利用者（要介護者）の数を含めて当該指定生活介護事業所等の利用者の数とした場合に、当該指定生活介護事業所等として必要とされる数以上となります。</t>
    <phoneticPr fontId="6"/>
  </si>
  <si>
    <t xml:space="preserve">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t>
    <phoneticPr fontId="5"/>
  </si>
  <si>
    <t>　また、居宅介護支援事業者に関する情報を提供することその他の法定代理受領サービスを行うために必要な援助を行っていますか。　　　　　　　　　　　　　　　　　</t>
    <phoneticPr fontId="6"/>
  </si>
  <si>
    <t xml:space="preserve">　その際、当該通所介護事業者は、全ての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phoneticPr fontId="6"/>
  </si>
  <si>
    <t xml:space="preserve">イ　電磁的記録による保存は、以下のいずれかの方法
　によってください。
①　作成された電磁的記録を事業者等の使用に係る電
　子計算機に備えられたファイル又は磁気ディスク等
　をもって調製するファイルにより保存する方法
</t>
    <phoneticPr fontId="6"/>
  </si>
  <si>
    <t xml:space="preserve">②　書面に記載されている事項をスキャナ等により読
　み取ってできた電磁的記録を事業者等の使用に係る
　電子計算機に備えられたファイル又は磁気ディスク
　等をもって調製するファイルにより保存する方法
</t>
    <phoneticPr fontId="6"/>
  </si>
  <si>
    <t xml:space="preserve">ウ　その他、電磁的記録により行うことができるとさ
　れているものは、ア及びイに準じた方法によってく
　ださい。
</t>
    <phoneticPr fontId="6"/>
  </si>
  <si>
    <t>※　イ、ウでは、「押印についてのＱ＆Ａ（令和2年6
　月19日内閣府・法務省・経済産業省）」を参考にし
　てください。</t>
    <phoneticPr fontId="6"/>
  </si>
  <si>
    <t>イ　看護職員又は介護職員の員数が、指定居宅サービ
　ス等の事業の人員、設備及び運営に関する基準（平
　成11年厚生省令第37号）第９３条に定める員数に満
　たない場合</t>
    <phoneticPr fontId="6"/>
  </si>
  <si>
    <t>ア　９時間以上10時間未満の場合　 50単位
イ　10時間以上11時間未満の場合　100単位
ウ　11時間以上12時間未満の場合　150単位
エ　12時間以上13時間未満の場合　200単位
オ　13時間以上14時間未満の場合　250単位</t>
    <phoneticPr fontId="5"/>
  </si>
  <si>
    <t xml:space="preserve">　中重度者ケア体制加算は、暦月ごとに、指定居宅サービス等基準第９３条第１項に規定する看護職員又は介護職員の員数に加え、看護職員又は介護職員を常勤換算で２以上確保する必要があります。
</t>
    <rPh sb="1" eb="4">
      <t>チュウジュウド</t>
    </rPh>
    <rPh sb="4" eb="5">
      <t>モノ</t>
    </rPh>
    <rPh sb="7" eb="11">
      <t>タイセイカサン</t>
    </rPh>
    <rPh sb="27" eb="31">
      <t>トウキジュンダイ</t>
    </rPh>
    <rPh sb="33" eb="34">
      <t>ジョウ</t>
    </rPh>
    <rPh sb="34" eb="35">
      <t>ダイ</t>
    </rPh>
    <rPh sb="36" eb="37">
      <t>コウ</t>
    </rPh>
    <rPh sb="38" eb="40">
      <t>キテイ</t>
    </rPh>
    <rPh sb="53" eb="55">
      <t>インズウ</t>
    </rPh>
    <rPh sb="56" eb="57">
      <t>クワ</t>
    </rPh>
    <rPh sb="59" eb="63">
      <t>カンゴショクイン</t>
    </rPh>
    <rPh sb="63" eb="64">
      <t>マタ</t>
    </rPh>
    <rPh sb="65" eb="69">
      <t>カイゴショクイン</t>
    </rPh>
    <rPh sb="70" eb="74">
      <t>ジョウキンカンサン</t>
    </rPh>
    <rPh sb="76" eb="78">
      <t>イジョウ</t>
    </rPh>
    <rPh sb="78" eb="80">
      <t>カクホ</t>
    </rPh>
    <phoneticPr fontId="5"/>
  </si>
  <si>
    <t xml:space="preserve">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
</t>
    <phoneticPr fontId="6"/>
  </si>
  <si>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6"/>
  </si>
  <si>
    <t xml:space="preserve">　ただし、次に掲げるいずれかの加算を算定している場合においては、次に掲げるその他の加算は算定しません。
</t>
    <phoneticPr fontId="6"/>
  </si>
  <si>
    <t>　また、個別機能訓練加算を算定している場合、生活機能向上連携加算（Ⅰ）は算定せず、生活機能向上連携加算（Ⅱ）は１月につき１００単位を所定単位数に加算します。</t>
    <phoneticPr fontId="6"/>
  </si>
  <si>
    <t xml:space="preserve">　次に掲げる基準のいずれにも適合すること。
</t>
    <phoneticPr fontId="5"/>
  </si>
  <si>
    <t>（2） ア（2）から（5）までに掲げる基準のいずれに
　　も適合すること。</t>
    <phoneticPr fontId="6"/>
  </si>
  <si>
    <t>・　理学療法士等は、機能訓練指導員等と共同で、３
　月ごとに１回以上、個別機能訓練の進捗状況等につ
　いて評価した上で、機能訓練指導員等が利用者又は
　その家族に対して個別機能訓練計画の内容（評価を
　含む。）や進捗状況等を説明してください。
　　また、利用者等に対する説明は、テレビ電話装置
　等を活用して行うことができるものとします。
　　ただし、テレビ電話装置等の活用について当該利
　用者等の同意を得なければなりません。なお、テレ
　ビ電話装置等の活用に当たっては、個人情報保護委
　員会・厚生労働省「医療・介護関係事業者における
　個人情報の適切な取扱いのためのガイダンス」、厚
　生労働省「医療情報システムの安全管理に関するガ
　イドライン」等を遵守してください。</t>
    <phoneticPr fontId="6"/>
  </si>
  <si>
    <t xml:space="preserve">　次に掲げる基準のいずれにも適合すること。
（1）ア（1）から（5）まで又はイ（1）及び（2）に
　 掲げる基準に適合すること。
</t>
    <phoneticPr fontId="5"/>
  </si>
  <si>
    <t>（2）利用者ごとの個別機能訓練計画書の内容等の情報
 　を厚生労働省に提出し、機能訓練の実施に当たっ
　 て、当該情報その他機能訓練の適切かつ有効な実施
　 のために必要な情報を活用していること。</t>
    <phoneticPr fontId="6"/>
  </si>
  <si>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6"/>
  </si>
  <si>
    <t xml:space="preserve">　認知症加算は、暦月ごとに、指定居宅サービス等基準第９３条第１項に規定する看護職員又は介護職員の員数に加え、看護職員又は介護職員を常勤換算で２以上確保する必要があります。
</t>
    <rPh sb="1" eb="4">
      <t>ニンチショウ</t>
    </rPh>
    <phoneticPr fontId="5"/>
  </si>
  <si>
    <t>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t>
    <phoneticPr fontId="6"/>
  </si>
  <si>
    <t xml:space="preserve">　利用実人員数又は利用延人員数の割合の計算方法は、次の取扱いによるものとします。
イ　前年度の実績が６月に満たない事業所（新たに事
　業を開始し、又は再開した事業所を含む。）につい
　ては、前年度の実績による加算の届出はできませ
　ん。
</t>
    <phoneticPr fontId="5"/>
  </si>
  <si>
    <t xml:space="preserve">ア 口腔スクリーニング
 ａ 硬いものを避け、柔らかいものばかりを中心に食
  べる者
 ｂ 入れ歯を使っている者
 ｃ むせやすい者
</t>
    <phoneticPr fontId="6"/>
  </si>
  <si>
    <t>イ　必要に応じて通所介護計画を見直すなど、通所介
　護の提供に当たって、アに規定する情報その他通所
　介護を適切かつ有効に提供するために必要な情報を
　活用していること。</t>
    <phoneticPr fontId="6"/>
  </si>
  <si>
    <t xml:space="preserve">　なお、傷病により一時的に送迎が必要であると認められる利用者その他やむを得ない事情により送迎が必要と認められる利用者に対して送迎を行った場合は、例外的に減算対象となりません。
</t>
    <phoneticPr fontId="5"/>
  </si>
  <si>
    <t xml:space="preserve">　具体的には、傷病により一時的に歩行困難となった者又は歩行困難な要介護者であって、かつ建物の構造上自力での通所が困難（当該建物にエレベーターがない又は故障中の場合）である者に対し、２人以上の従業者が、当該利用者の居住する場所と当該通所介護事業所の間の往復の移動を介助した場合に限られます。
</t>
    <phoneticPr fontId="6"/>
  </si>
  <si>
    <t>　ただし、この場合、2人以上の従業者による移動介助を必要とする理由や移動介助の方法及び期間について、介護支援専門員とサービス担当者会議等で慎重に検討し、その内容及び結果について通所介護計画に記載してください。
　また、移動介助者及び移動介助時の利用者の様子等について、記録しなければなりません。</t>
    <phoneticPr fontId="6"/>
  </si>
  <si>
    <t>準用(平11老企25第3の1の3(25)①）</t>
    <phoneticPr fontId="6"/>
  </si>
  <si>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5"/>
  </si>
  <si>
    <t>　消火設備その他の非常災害に際して必要な設備
（共生型通所介護は第４の５のとおり）2</t>
    <phoneticPr fontId="5"/>
  </si>
  <si>
    <t>ア　電磁的方法による交付は、第５－１の電磁的方法
  による重要事項の提供に準じた方法によってくださ
  い。</t>
    <rPh sb="14" eb="15">
      <t>ダイ</t>
    </rPh>
    <rPh sb="19" eb="22">
      <t>デンジテキ</t>
    </rPh>
    <rPh sb="22" eb="24">
      <t>ホウホウ</t>
    </rPh>
    <rPh sb="30" eb="32">
      <t>ジュウヨウ</t>
    </rPh>
    <rPh sb="32" eb="34">
      <t>ジコウ</t>
    </rPh>
    <rPh sb="35" eb="37">
      <t>テイキョウ</t>
    </rPh>
    <phoneticPr fontId="5"/>
  </si>
  <si>
    <t xml:space="preserve">　共生型通所介護を行った場合は、所定単位数に、次に掲げる率を乗じた単位数を算定していますか。
</t>
    <rPh sb="1" eb="4">
      <t>キョウセイガタ</t>
    </rPh>
    <rPh sb="4" eb="6">
      <t>ツウショ</t>
    </rPh>
    <rPh sb="6" eb="8">
      <t>カイゴ</t>
    </rPh>
    <rPh sb="9" eb="10">
      <t>オコナ</t>
    </rPh>
    <rPh sb="12" eb="14">
      <t>バアイ</t>
    </rPh>
    <rPh sb="16" eb="18">
      <t>ショテイ</t>
    </rPh>
    <rPh sb="18" eb="21">
      <t>タンイスウ</t>
    </rPh>
    <rPh sb="23" eb="24">
      <t>ツギ</t>
    </rPh>
    <rPh sb="25" eb="26">
      <t>カカ</t>
    </rPh>
    <rPh sb="28" eb="29">
      <t>リツ</t>
    </rPh>
    <rPh sb="30" eb="31">
      <t>ジョウ</t>
    </rPh>
    <rPh sb="33" eb="36">
      <t>タンイスウ</t>
    </rPh>
    <rPh sb="37" eb="39">
      <t>サンテイ</t>
    </rPh>
    <phoneticPr fontId="5"/>
  </si>
  <si>
    <t>①　居宅サービス計画及び通所介護計画に位置付けた
　上で実施する場合</t>
    <rPh sb="2" eb="4">
      <t>キョタク</t>
    </rPh>
    <rPh sb="8" eb="10">
      <t>ケイカク</t>
    </rPh>
    <rPh sb="10" eb="11">
      <t>オヨ</t>
    </rPh>
    <rPh sb="12" eb="16">
      <t>ツウショカイゴ</t>
    </rPh>
    <rPh sb="16" eb="18">
      <t>ケイカク</t>
    </rPh>
    <rPh sb="26" eb="27">
      <t>ウエ</t>
    </rPh>
    <rPh sb="28" eb="30">
      <t>ジッシ</t>
    </rPh>
    <rPh sb="32" eb="34">
      <t>バアイ</t>
    </rPh>
    <phoneticPr fontId="5"/>
  </si>
  <si>
    <t xml:space="preserve">②　送迎時に居宅内の介助等を行う者が次のいずれか
　の者である場合
</t>
    <phoneticPr fontId="6"/>
  </si>
  <si>
    <t>　・　介護福祉士
　・　実務者研修修了者
　・　旧介護職員基礎研修課程修了者
　・　旧ホームヘルパー１級研修課程修了者
　・　介護職員初任者研修修了者（旧ホームヘルパー
　　２級研修課程修了者を含む）
　・　看護職員
　・　機能訓練指導員
　・　当該事業所における勤続年数と同一法人の経営
　　する他の介護サービス事業所、医療機関、社会福
　　祉施設等においてサービスを利用者に直接提供す
　　る職員としての勤続年数の合計が３年以上の介護
　　職員</t>
    <phoneticPr fontId="6"/>
  </si>
  <si>
    <t xml:space="preserve">ウ　人員基準上必要とされる員数から１割を超えて減
　少した場合には、その翌月から人員基準欠如が解消
　されるに至った月まで、利用者全員について所定単
　位数が通所介護費等の算定方法に規定する算定方法
　に従って減算します。
</t>
    <phoneticPr fontId="5"/>
  </si>
  <si>
    <t>　・（看護職員の算定式）
　　　サービス提供日に配置された延べ人数
　　　÷サービス提供日数＜０．９
　・（介護職員の算定式）
　　　当該月に配置された職員の勤務延時間数
　　　÷当該月に配置すべき職員の勤務延時間数
　　　＜０．９</t>
    <phoneticPr fontId="6"/>
  </si>
  <si>
    <t xml:space="preserve">　エ　１割の範囲内で減少した場合には、その翌々月
　　から人員基準欠如が解消されるに至った月まで、
　　利用者等の全員について所定単位数が通所介護費
　　等の算定方法に規定する算定方法に従って減算さ
　　れます。（ただし、翌月の末日において人員基準
　　を満たすに至っている場合を除きます。）
</t>
    <phoneticPr fontId="5"/>
  </si>
  <si>
    <t>　　・（看護職員の算定式）
　　　０．９≦サービス提供日に配置された延べ人数
　　　÷サービス提供日数＜１．０
　　・（介護職員の算定式）
　　　０．９≦当該月に配置された職員の勤務延時間
　　　数÷当該月に配置すべき職員の勤務延時間数
　　　＜１．０</t>
    <phoneticPr fontId="6"/>
  </si>
  <si>
    <t xml:space="preserve">　利用実人員数又は利用延人員数の割合の計算方法は、次の取扱いによるものとします。
ア　前年度の実績が６月に満たない事業所（新たに事
　業を開始し、又は再開した事業所を含む。）につい
　ては、前年度の実績による加算の届出はできませ
　ん。
</t>
    <phoneticPr fontId="5"/>
  </si>
  <si>
    <t xml:space="preserve">　栄養アセスメントについては、３月に１回以上、アからエまでに掲げる手順により行うこととします。
　あわせて、利用者の体重については、１月毎に測定してください。
ア　利用者ごとの低栄養状態のリスクを、利用開始時
　に把握してください。
イ　管理栄養士、看護職員、介護職員、生活相談員そ
　の他の職種の者が共同して、利用者ごとの摂食・嚥
　下機能及び食形態にも配慮しつつ、解決すべき栄養
　管理上の課題の把握を行ってください。
</t>
    <phoneticPr fontId="5"/>
  </si>
  <si>
    <t>ウ　ア及びイの結果を当該利用者又はその家族に対し
　て説明し、必要に応じ解決すべき栄養管理上の課題
　に応じた栄養食事相談、情報提供等を行うこと。
エ　低栄養状態にある利用者又はそのおそれのある利
　用者については、介護支援専門員と情報共有を行
　い、栄養改善加算に係る栄養改善サービスの提供を
　検討するように依頼すること。</t>
    <phoneticPr fontId="6"/>
  </si>
  <si>
    <t xml:space="preserve">   厚生労働大臣が定める基準</t>
    <phoneticPr fontId="5"/>
  </si>
  <si>
    <t xml:space="preserve">ア　ＢＭＩが１８．５未満である者
イ　１～６月間で３％以上の体重の減少が認められる
　者又は「地域支援事業の実施について」（平成18年
  6月9日老発第0609001号厚生労働省老健局長通知）
  に規定する基本チェックリストのNo.(11)の項目が
　｢１｣に該当する者
ウ　血清アルブミン値が３.５g／dl以下である者
エ　食事摂取量が不良（７５％以下）である者
オ　その他低栄養状態にある又はそのおそれがあると
　認められる者
</t>
    <phoneticPr fontId="5"/>
  </si>
  <si>
    <t>（1）口腔・栄養スクリーニング加算（Ⅰ）２０単位</t>
    <phoneticPr fontId="5"/>
  </si>
  <si>
    <t>（2）口腔・栄養スクリーニング加算（Ⅱ）　５単位</t>
    <phoneticPr fontId="5"/>
  </si>
  <si>
    <t xml:space="preserve">（2）利用開始時及び利用中６月ごとに利用者の栄養
   状態について確認を行い、当該利用者の栄養状態
   に関する情報（当該利用者が低栄養状態の場合に
   あっては、低栄養状態の改善に必要な情報を含
   む。）を当該利用者を担当する介護支援専門員に
   提供していること。
</t>
    <phoneticPr fontId="6"/>
  </si>
  <si>
    <t xml:space="preserve">（3）定員超過利用・人員基準欠如に該当していない
   こと。
</t>
    <phoneticPr fontId="5"/>
  </si>
  <si>
    <t xml:space="preserve">ア　次に掲げる基準のいずれかに適合すること。
（1）次に掲げる基準のいずれにも適合すること。
 　 a　口腔・栄養スクリーニング加算（Ⅰ）の（1）
    及び（3）に掲げる基準に適合すること。
</t>
    <rPh sb="52" eb="54">
      <t>コウクウ</t>
    </rPh>
    <rPh sb="55" eb="57">
      <t>エイヨウ</t>
    </rPh>
    <rPh sb="64" eb="66">
      <t>カサン</t>
    </rPh>
    <rPh sb="78" eb="79">
      <t>オヨ</t>
    </rPh>
    <rPh sb="84" eb="85">
      <t>カカ</t>
    </rPh>
    <rPh sb="87" eb="89">
      <t>キジュン</t>
    </rPh>
    <rPh sb="90" eb="92">
      <t>テキゴウ</t>
    </rPh>
    <phoneticPr fontId="5"/>
  </si>
  <si>
    <t xml:space="preserve">    c　算定日が属する月が、当該利用者が口腔機能
     向上加算の算定に係る口腔機能向上サービスを
     受けている間及び当該口腔機能向上サービスが
     終了した日の属する月ではないこと。</t>
    <phoneticPr fontId="6"/>
  </si>
  <si>
    <t xml:space="preserve">（2）次に掲げる基準のいずれにも適合すること。
    a  口腔・栄養スクリーニング加算（Ⅰ）の（2）
     及び（3）に掲げる基準に適合すること。
</t>
    <phoneticPr fontId="5"/>
  </si>
  <si>
    <t xml:space="preserve">    b  算定日が属する月が、栄養アセスメント加算
     を算定していない、かつ、当該利用者が栄養改
     善加算の算定に係る栄養改善サービスを受けて
     いる間又は当該栄養改善サービスが終了した日
     の属する月ではないこと。</t>
    <phoneticPr fontId="6"/>
  </si>
  <si>
    <t xml:space="preserve">　口腔スクリーニング及び栄養スクリーニングは、利用者に対して、原則として一体的に実施すべきものです。ただし、大臣基準第19号の２ロに規定する場合にあっては、口腔スクリーニング又は栄養スクリーニングの一方のみを行い、口腔・栄養スクリーニング加算(Ⅱ)を算定することができます。
</t>
    <phoneticPr fontId="5"/>
  </si>
  <si>
    <t>（1）言語聴覚士、歯科衛生士又は看護職員を１名以
　 上配置していること。</t>
    <rPh sb="22" eb="23">
      <t>メイ</t>
    </rPh>
    <phoneticPr fontId="5"/>
  </si>
  <si>
    <t>（3）利用者ごとの口腔機能改善管理指導計画に従い
   言語聴覚士、歯科衛生士又は看護職員が口腔機能
   向上サービスを行っているとともに、利用者の口
   腔機能を定期的に記録していること。</t>
    <phoneticPr fontId="5"/>
  </si>
  <si>
    <t>（4）利用者ごとの口腔機能改善管理指導計画の進捗
   状況を定期的に評価すること。</t>
    <phoneticPr fontId="5"/>
  </si>
  <si>
    <t>（5）定員超過利用・人員基準欠如に該当していない
   こと。
　</t>
    <rPh sb="5" eb="7">
      <t>チョウカ</t>
    </rPh>
    <rPh sb="7" eb="9">
      <t>リヨウ</t>
    </rPh>
    <rPh sb="14" eb="16">
      <t>ケツジョ</t>
    </rPh>
    <rPh sb="17" eb="19">
      <t>ガイトウ</t>
    </rPh>
    <phoneticPr fontId="5"/>
  </si>
  <si>
    <t>（2）利用者の口腔機能を利用開始時に把握し、言語
   聴覚士、歯科衛生士、看護職員、介護職員、生活
   相談員その他の職種の者が共同して、利用者ごと
   の口腔機能改善管理指導計画を作成しているこ
   と。</t>
    <phoneticPr fontId="5"/>
  </si>
  <si>
    <t>ア 指定生活介護事業所             １００分の９３
イ 指定自立訓練（機能訓練、生活訓練）事業所
　　　　　　　　　　　            １００分の９５
ウ 指定児童発達支援事業所         １００分の９０
エ 指定放課後等デイサービス事業所 １００分の９０</t>
    <phoneticPr fontId="6"/>
  </si>
  <si>
    <t>（1）専ら機能訓練指導員の職務に従事する理学療法
   士、作業療法士、言語聴覚士、看護職員、柔道整
   復師、あん摩マッサージ指圧師、はり師又はきゅ
   う師（はり師及びきゅう師については、理学療法
   士、作業療法士、言語聴覚士、看護職員、柔道整
   復師又はあん摩マッサージ指圧師の資格を有する
   機能訓練指導員を配置した事業所で６月以上機能
   訓練指導に従事した経験を有する者に限る。）（
   以下「理学療法士等」という。）を１名以上配置
   していること。</t>
    <phoneticPr fontId="6"/>
  </si>
  <si>
    <t>（2）機能訓練指導員等が共同して、利用者ごとに個
   機能訓練計画を作成し、当該計画に基づき、理学
   療法士等が計画的に機能訓練を行っていること。</t>
    <phoneticPr fontId="5"/>
  </si>
  <si>
    <t>（4）機能訓練指導員等が利用者の居宅を訪問し、利
   用者の居宅での生活状況を確認した上で、個別機
   能訓練計画を作成すること。
 　　また、その後３月ごとに１回以上、利用者の居
   宅を訪問した上で、当該利用者の居宅における生
   活状況をその都度確認するとともに、当該利用者
   又はその家族に対して、個別機能訓練計画の進捗
   状況等を説明し、必要に応じて個別機能訓練計画
   の訓練内容の見直し等を行っていること。</t>
    <rPh sb="105" eb="107">
      <t>トウガイ</t>
    </rPh>
    <rPh sb="107" eb="110">
      <t>リヨウシャ</t>
    </rPh>
    <rPh sb="111" eb="113">
      <t>キョタク</t>
    </rPh>
    <rPh sb="128" eb="130">
      <t>ツド</t>
    </rPh>
    <rPh sb="130" eb="132">
      <t>カクニン</t>
    </rPh>
    <rPh sb="182" eb="184">
      <t>ヒツヨウ</t>
    </rPh>
    <rPh sb="185" eb="186">
      <t>オウ</t>
    </rPh>
    <rPh sb="188" eb="190">
      <t>コベツ</t>
    </rPh>
    <rPh sb="190" eb="192">
      <t>キノウ</t>
    </rPh>
    <rPh sb="194" eb="196">
      <t>ケイカク</t>
    </rPh>
    <phoneticPr fontId="5"/>
  </si>
  <si>
    <t>（5）定員超過利用・人員基準欠如に該当していない
   こと。</t>
    <phoneticPr fontId="5"/>
  </si>
  <si>
    <t xml:space="preserve">　次に掲げる基準のいずれにも適合すること。
（1）評価対象者（当該事業所の利用期間（以下「評
   価対象利用期間」という。）が６月を超える者を
   いう。以下同じ。）の総数が10人以上であること。
</t>
    <rPh sb="37" eb="39">
      <t>リヨウ</t>
    </rPh>
    <rPh sb="39" eb="41">
      <t>キカン</t>
    </rPh>
    <rPh sb="42" eb="44">
      <t>イカ</t>
    </rPh>
    <rPh sb="51" eb="53">
      <t>タイショウ</t>
    </rPh>
    <rPh sb="53" eb="55">
      <t>リヨウ</t>
    </rPh>
    <rPh sb="55" eb="57">
      <t>キカン</t>
    </rPh>
    <rPh sb="79" eb="81">
      <t>イカ</t>
    </rPh>
    <rPh sb="86" eb="88">
      <t>ソウスウ</t>
    </rPh>
    <rPh sb="91" eb="92">
      <t>ニン</t>
    </rPh>
    <phoneticPr fontId="5"/>
  </si>
  <si>
    <t>（2）評価対象者全員について、評価対象利用期間の
   初月（以下「評価対象利用開始月」という。）
   と、当該月の翌月から起算して６月目（６月目に
   サービスの利用がない場合については当該サービ
   スの利用があった最終の月）において、ＡＤＬを
   評価し、その評価に基づく値（以下「ＡＤＬ値」
   という。）を測定し、測定した日が属する月ごと
   に厚生労働省に当該測定を提出していること。</t>
    <rPh sb="31" eb="33">
      <t>イカ</t>
    </rPh>
    <rPh sb="59" eb="61">
      <t>ヨクゲツ</t>
    </rPh>
    <rPh sb="195" eb="197">
      <t>テイシュツ</t>
    </rPh>
    <phoneticPr fontId="5"/>
  </si>
  <si>
    <t>（3）評価対象者の評価対象利用開始月の翌月から起
   算して６月目の月に測定したＡＤＬ値から評価対
   象利用開始月に測定したＡＤＬ値を控除して得た
   値を用いて一定の基準に基づき算出した値（以下
   「ＡＤＬ利得」という。）の平均値が１以上であ
   ること。</t>
    <rPh sb="3" eb="5">
      <t>ヒョウカ</t>
    </rPh>
    <rPh sb="5" eb="7">
      <t>タイショウ</t>
    </rPh>
    <rPh sb="7" eb="8">
      <t>シャ</t>
    </rPh>
    <rPh sb="19" eb="21">
      <t>ヨクゲツ</t>
    </rPh>
    <phoneticPr fontId="5"/>
  </si>
  <si>
    <t>（1）ア（1）から（5）までに掲げる基準のいずれに
   も適合すること。</t>
    <phoneticPr fontId="5"/>
  </si>
  <si>
    <t>（2）利用者ごとの口腔機能改善管理指導計画等の内
   容等の情報を厚生労働省に提出し、口腔機能向上
   サービスの実施に当たって、当該情報その他口腔
   衛生の管理の適切かつ有効な実施のために必要な
   情報を活用していること。</t>
    <phoneticPr fontId="5"/>
  </si>
  <si>
    <t xml:space="preserve">  次に掲げる基準のいずれにも適合すること。
(1)次のいずれかに適合すること。
・ 通所介護事業所の介護職員の総数のうち、介護福祉
 士の占める割合が100分の70以上であること。
・ 通所介護事業所の介護職員の総数のうち、勤続年数
 10年以上の介護福祉士の占める割合が100分の25以上
 であること。
(2)定員超過利用･人員基準欠如に該当していないこと。</t>
    <phoneticPr fontId="6"/>
  </si>
  <si>
    <t>(1)通所介護事業所の介護職員の総数のうち介護福祉士
 の占める割合が100分の50以上であること。
(2)定員超過利用･人員基準欠如に該当していないこと。</t>
    <phoneticPr fontId="6"/>
  </si>
  <si>
    <t>(1)次のいずれかに適合すること。
・ 通所介護事業所の介護職員の総数のうち、介護福祉
 士の占める割合が100分の40以上であること。
・ 通所介護を利用者に直接提供する職員の総数のう
 ち、勤続年数７年以上の者の占める割合が100分の30
 以上であること。
(2)定員超過利用･人員基準欠如に該当していないこと。</t>
    <phoneticPr fontId="6"/>
  </si>
  <si>
    <t>（1）当該事業所の従業者として又は外部との連携に
   より管理栄養士を１名以上配置していること。
（2）利用者ごとに、管理栄養士、看護職員、介護職
   員、生活相談員その他の職種の者（以下「管理栄
   養士等」という。）が共同して栄養アセスメント
   を実施し、当該利用者又はその家族に対してその
   結果を説明し、相談等に必要に応じ対応するこ
   と。
（3）利用者ごとの栄養状態等の情報を厚生労働省に
   提出し、栄養管理の実施に当たって、当該情報そ
   の他栄養管理の適切かつ有効な実施のために必要
   な情報を活用していること。
（4）別に厚生労働大臣が定める基準に適合している
   指定通所介護事業所であること。</t>
    <rPh sb="94" eb="96">
      <t>イカ</t>
    </rPh>
    <phoneticPr fontId="5"/>
  </si>
  <si>
    <t>イ 栄養スクリーニング
 ａ ＢＭＩが18.5 未満である者
 ｂ １～６月間で３％以上の体重の減少が認められる
  者又は「地域支援事業の実施について」（平成18年
  6月9日老発第0609001号厚生労働省老健局長通知）
  に規定する基本チェックリストの№11 の項目が
  ｢１｣に該当する者
ｃ 血清アルブミン値が3.5ｇ／dl 以下である者
ｄ 食事摂取量が不良（75％以下）である者</t>
    <phoneticPr fontId="6"/>
  </si>
  <si>
    <t>平11老企25
第2の2の(1)</t>
    <phoneticPr fontId="5"/>
  </si>
  <si>
    <t>平11老企25
第2の2の(4)</t>
    <phoneticPr fontId="5"/>
  </si>
  <si>
    <t>平11老企25
第3の6の1(1)①</t>
    <phoneticPr fontId="5"/>
  </si>
  <si>
    <t>平11老企25
第3の6の1(1)②</t>
    <phoneticPr fontId="5"/>
  </si>
  <si>
    <t>平11老企25
第3の6の1(1)③</t>
    <phoneticPr fontId="5"/>
  </si>
  <si>
    <t>平11老企25
第3の6の1(1)⑦</t>
    <phoneticPr fontId="5"/>
  </si>
  <si>
    <t>平11老企25
第3の6の1(1)⑧</t>
    <phoneticPr fontId="5"/>
  </si>
  <si>
    <t>平11老企25
第3の6の1(2)</t>
    <phoneticPr fontId="5"/>
  </si>
  <si>
    <t>平11老企25
第3の6の1(1)④</t>
    <phoneticPr fontId="5"/>
  </si>
  <si>
    <t xml:space="preserve">平11老企25
第3の6の1(1)④
平成27年度介護報酬改定に関するQ&amp;A（平成27年4月1日）問49
</t>
    <rPh sb="29" eb="31">
      <t>ヘイセイ</t>
    </rPh>
    <rPh sb="33" eb="35">
      <t>ネンド</t>
    </rPh>
    <rPh sb="35" eb="37">
      <t>カイゴ</t>
    </rPh>
    <rPh sb="37" eb="39">
      <t>ホウシュウ</t>
    </rPh>
    <rPh sb="39" eb="41">
      <t>カイテイ</t>
    </rPh>
    <rPh sb="42" eb="43">
      <t>カン</t>
    </rPh>
    <rPh sb="49" eb="51">
      <t>ヘイセイ</t>
    </rPh>
    <rPh sb="53" eb="54">
      <t>ネン</t>
    </rPh>
    <rPh sb="55" eb="56">
      <t>ツキ</t>
    </rPh>
    <rPh sb="57" eb="58">
      <t>ヒ</t>
    </rPh>
    <rPh sb="59" eb="60">
      <t>ト</t>
    </rPh>
    <phoneticPr fontId="5"/>
  </si>
  <si>
    <t>平11老企25
第3の6の1(1)⑥</t>
    <phoneticPr fontId="5"/>
  </si>
  <si>
    <t>平11老企25
第3の6の1(1)⑤</t>
    <phoneticPr fontId="5"/>
  </si>
  <si>
    <t>平11老企25
第3の6の1(1)⑤
平24.3.16Ｑ＆Ａ問65</t>
    <rPh sb="19" eb="20">
      <t>ヘイ</t>
    </rPh>
    <rPh sb="30" eb="31">
      <t>トイ</t>
    </rPh>
    <phoneticPr fontId="5"/>
  </si>
  <si>
    <t>平11老企25
第3の6の1(3)</t>
    <rPh sb="8" eb="9">
      <t>ダイ</t>
    </rPh>
    <phoneticPr fontId="5"/>
  </si>
  <si>
    <t>平11老企25
第3の6の1(3)</t>
    <phoneticPr fontId="5"/>
  </si>
  <si>
    <t>平11老企25
第3の6の4(1)①</t>
    <rPh sb="8" eb="9">
      <t>ダイ</t>
    </rPh>
    <phoneticPr fontId="5"/>
  </si>
  <si>
    <t>平11老企25
第3の6の4(1)②</t>
    <rPh sb="8" eb="9">
      <t>ダイ</t>
    </rPh>
    <phoneticPr fontId="5"/>
  </si>
  <si>
    <t>平11老企25
第3の6の2(4)</t>
    <rPh sb="8" eb="9">
      <t>ダイ</t>
    </rPh>
    <phoneticPr fontId="5"/>
  </si>
  <si>
    <t>平11老企25
第3の6の2(2)</t>
    <phoneticPr fontId="5"/>
  </si>
  <si>
    <t>平11老企25
第3の6の2(3)</t>
    <phoneticPr fontId="5"/>
  </si>
  <si>
    <t>平11老企25
第3の6の4(2)</t>
    <rPh sb="8" eb="9">
      <t>ダイ</t>
    </rPh>
    <phoneticPr fontId="5"/>
  </si>
  <si>
    <t>準用(平11老企 25第3の1の3
(2））</t>
    <phoneticPr fontId="5"/>
  </si>
  <si>
    <t>準用(平11老企 25第3の1の3(3)）</t>
    <phoneticPr fontId="5"/>
  </si>
  <si>
    <t xml:space="preserve">準用（平11老企25第3の1の3(8)
</t>
    <rPh sb="0" eb="2">
      <t>ジュンヨウ</t>
    </rPh>
    <phoneticPr fontId="5"/>
  </si>
  <si>
    <t>準用(平11老企25第3の1の3(10)①）</t>
    <rPh sb="0" eb="2">
      <t>ジュンヨウ</t>
    </rPh>
    <rPh sb="3" eb="4">
      <t>ヘイ</t>
    </rPh>
    <rPh sb="6" eb="7">
      <t>ロウ</t>
    </rPh>
    <rPh sb="7" eb="8">
      <t>キ</t>
    </rPh>
    <phoneticPr fontId="5"/>
  </si>
  <si>
    <t>準用(平11老企25第3の1の3
(10)②）</t>
    <phoneticPr fontId="5"/>
  </si>
  <si>
    <t>準用(平11老企 25第3の1の3
(10)②）</t>
    <phoneticPr fontId="5"/>
  </si>
  <si>
    <t>準用(平11老企25第3の1の3
(11)①）</t>
    <phoneticPr fontId="5"/>
  </si>
  <si>
    <t>準用(平11老企25第3の1の3
(11)②）</t>
    <phoneticPr fontId="5"/>
  </si>
  <si>
    <t xml:space="preserve">準用(平11老企 25第3の1の3
(11)②）
</t>
    <phoneticPr fontId="5"/>
  </si>
  <si>
    <t>平11老企25
第3の6の3(1)②</t>
    <phoneticPr fontId="5"/>
  </si>
  <si>
    <t>平11老企25
第3の6の3(2)①</t>
    <rPh sb="0" eb="1">
      <t>ヘイ</t>
    </rPh>
    <rPh sb="3" eb="4">
      <t>ロウ</t>
    </rPh>
    <rPh sb="4" eb="5">
      <t>キ</t>
    </rPh>
    <rPh sb="8" eb="9">
      <t>ダイ</t>
    </rPh>
    <phoneticPr fontId="5"/>
  </si>
  <si>
    <t>平11老企25
第3の6の3(2)②</t>
    <phoneticPr fontId="5"/>
  </si>
  <si>
    <t>平11老企25
第3の6の3(3)①</t>
    <phoneticPr fontId="5"/>
  </si>
  <si>
    <t>平11老企25
第3の6の3(3)②</t>
    <phoneticPr fontId="5"/>
  </si>
  <si>
    <t>平11老企25
第3の6の3(3)③</t>
    <phoneticPr fontId="5"/>
  </si>
  <si>
    <t>平11老企25
第3の6の3(3)④</t>
    <phoneticPr fontId="5"/>
  </si>
  <si>
    <t>平11老企25
第3の6の3(3)⑤</t>
    <phoneticPr fontId="5"/>
  </si>
  <si>
    <t>平11老企25
第3の6の3(3)⑥</t>
    <phoneticPr fontId="5"/>
  </si>
  <si>
    <t>準用(平11老企25第3の1の3
(15)）</t>
    <phoneticPr fontId="5"/>
  </si>
  <si>
    <t>準用(平11老企25第3の1の3(19)①)</t>
    <rPh sb="10" eb="11">
      <t>ダイ</t>
    </rPh>
    <phoneticPr fontId="5"/>
  </si>
  <si>
    <t>平11老企25
第3の6の3(4)①</t>
    <phoneticPr fontId="5"/>
  </si>
  <si>
    <t>平11老企25
第3の6の3(4)②</t>
    <phoneticPr fontId="5"/>
  </si>
  <si>
    <t>平11老企25
第3の6の4(4)</t>
    <phoneticPr fontId="5"/>
  </si>
  <si>
    <t>平11老企25
第3の6の3(4)③
準用(平11老企
25第3の1の3(19)③）</t>
    <phoneticPr fontId="5"/>
  </si>
  <si>
    <t>準用(平11老企 25第3の1の3
(18)④）</t>
    <phoneticPr fontId="5"/>
  </si>
  <si>
    <t>平11老企25第3の6の3(4)④</t>
    <phoneticPr fontId="5"/>
  </si>
  <si>
    <t>平11老企25
第3の6の3(4)⑤</t>
    <phoneticPr fontId="5"/>
  </si>
  <si>
    <t>平11老企25
第3の6の3(5)①</t>
    <phoneticPr fontId="5"/>
  </si>
  <si>
    <t>平11老企25
第3の6の3(5)②</t>
    <phoneticPr fontId="5"/>
  </si>
  <si>
    <t>準用
（平11老企25
第3の2の3(6)③）</t>
    <rPh sb="0" eb="2">
      <t>ジュンヨウ</t>
    </rPh>
    <phoneticPr fontId="5"/>
  </si>
  <si>
    <t>準用
（平11老企25
第3の1の3(21)④）</t>
    <rPh sb="0" eb="2">
      <t>ジュンヨウ</t>
    </rPh>
    <phoneticPr fontId="5"/>
  </si>
  <si>
    <t>平11老企25
第3の6の3(6)①</t>
    <phoneticPr fontId="5"/>
  </si>
  <si>
    <t>平11老企25
第3の6の3(7)</t>
    <phoneticPr fontId="5"/>
  </si>
  <si>
    <t>平11老企25
第3の6の3(8)①イ</t>
    <phoneticPr fontId="5"/>
  </si>
  <si>
    <t>平11老企25
第3の6の3(8)①ロ</t>
    <phoneticPr fontId="5"/>
  </si>
  <si>
    <t>平11老企25
第3の6の3(8)①ハ</t>
    <phoneticPr fontId="5"/>
  </si>
  <si>
    <t>平11老企25
第3の6の3(9)①</t>
    <phoneticPr fontId="5"/>
  </si>
  <si>
    <t>平11老企25
第3の6の3(9)②</t>
    <phoneticPr fontId="5"/>
  </si>
  <si>
    <t>準用(平11老企25第3の1の3(29)②</t>
    <rPh sb="0" eb="2">
      <t>ジュンヨウ</t>
    </rPh>
    <rPh sb="3" eb="4">
      <t>ヒラ</t>
    </rPh>
    <phoneticPr fontId="5"/>
  </si>
  <si>
    <t>準用(平11老企 25第3の1の3(24))</t>
    <phoneticPr fontId="5"/>
  </si>
  <si>
    <t>準用(平11老企
25第3の1の3(24)①)</t>
    <phoneticPr fontId="5"/>
  </si>
  <si>
    <t>平11厚令37第105条
準用(第32条第2項)</t>
    <phoneticPr fontId="6"/>
  </si>
  <si>
    <t>準用(平11老企25　第3の1の3(24)②)</t>
    <phoneticPr fontId="5"/>
  </si>
  <si>
    <t>準用(平11老企25第3の1の3(25)②）</t>
    <phoneticPr fontId="5"/>
  </si>
  <si>
    <t xml:space="preserve">準用(平11老企
25第3の1の3
(25)③）
</t>
    <phoneticPr fontId="5"/>
  </si>
  <si>
    <t>準用(平11老企
25第3の1の3(28)①）</t>
    <phoneticPr fontId="5"/>
  </si>
  <si>
    <t>準用(平11老企
25第3の1の3
(28)②）</t>
    <phoneticPr fontId="5"/>
  </si>
  <si>
    <t>平11老企25
第3の6の3(10)①</t>
    <phoneticPr fontId="5"/>
  </si>
  <si>
    <t>平11老企25
第3の6の3(10)②</t>
    <phoneticPr fontId="5"/>
  </si>
  <si>
    <t>平11老企25
第3の6の3(10)③</t>
    <phoneticPr fontId="5"/>
  </si>
  <si>
    <t>平11老企25第3の6の3(11)準用（平11老企25
第3の1の3(31))</t>
    <phoneticPr fontId="5"/>
  </si>
  <si>
    <t>平11老企25
第3の6の3(12)</t>
    <phoneticPr fontId="5"/>
  </si>
  <si>
    <t>平11老企25
第5の1</t>
    <phoneticPr fontId="5"/>
  </si>
  <si>
    <t>平11老企25
第3の6の4(6)</t>
    <phoneticPr fontId="5"/>
  </si>
  <si>
    <t>平12厚告19
第1号</t>
    <phoneticPr fontId="5"/>
  </si>
  <si>
    <t>平12厚告19
第2号</t>
    <phoneticPr fontId="5"/>
  </si>
  <si>
    <t>平12厚告19
第3号</t>
    <phoneticPr fontId="5"/>
  </si>
  <si>
    <t>平27厚労告96
第5号</t>
    <phoneticPr fontId="5"/>
  </si>
  <si>
    <t>平12老企36
第2の7(4)①</t>
    <phoneticPr fontId="5"/>
  </si>
  <si>
    <t>平12老企36
第2の7(4)②</t>
    <phoneticPr fontId="5"/>
  </si>
  <si>
    <t>平12老企36
第2の7(4)③</t>
    <phoneticPr fontId="5"/>
  </si>
  <si>
    <t>平12老企36
第2の7(4)④</t>
    <phoneticPr fontId="5"/>
  </si>
  <si>
    <t>平12老企36
第2の7(1)</t>
    <phoneticPr fontId="5"/>
  </si>
  <si>
    <t xml:space="preserve">平12老企36
第2の7(1)
</t>
    <phoneticPr fontId="5"/>
  </si>
  <si>
    <t>平12厚告27
第1号</t>
    <phoneticPr fontId="5"/>
  </si>
  <si>
    <t>平27厚労告95
第15号</t>
    <rPh sb="9" eb="10">
      <t>ダイ</t>
    </rPh>
    <rPh sb="12" eb="13">
      <t>ゴウ</t>
    </rPh>
    <phoneticPr fontId="5"/>
  </si>
  <si>
    <t>平27厚労告95
第15の2号</t>
    <rPh sb="9" eb="10">
      <t>ダイ</t>
    </rPh>
    <rPh sb="14" eb="15">
      <t>ゴウ</t>
    </rPh>
    <phoneticPr fontId="5"/>
  </si>
  <si>
    <t>平27厚労告95
第16号</t>
    <phoneticPr fontId="5"/>
  </si>
  <si>
    <t xml:space="preserve">（3）個別機能訓練計画の作成及び実施においては、
   利用者の身体機能及び生活機能の向上に資するよ
   う複数の種類の機能訓練の項目を準備し、その項
   目の選択に当たっては、利用者の生活意欲が増進
   されるよう利用者を援助し、利用者の選択に基づ
   き、心身の状況に応じた機能訓練を適切に行って
   いること。
</t>
    <rPh sb="126" eb="127">
      <t>モト</t>
    </rPh>
    <phoneticPr fontId="5"/>
  </si>
  <si>
    <t xml:space="preserve">平27厚労告95
第16の2号
</t>
    <phoneticPr fontId="5"/>
  </si>
  <si>
    <t xml:space="preserve">平27厚労告95
第17号
</t>
    <rPh sb="12" eb="13">
      <t>ゴウ</t>
    </rPh>
    <phoneticPr fontId="5"/>
  </si>
  <si>
    <t>平27厚労告94
第16号</t>
    <rPh sb="9" eb="10">
      <t>ダイ</t>
    </rPh>
    <rPh sb="12" eb="13">
      <t>ゴウ</t>
    </rPh>
    <phoneticPr fontId="5"/>
  </si>
  <si>
    <t>平27厚労告95
第18号</t>
    <rPh sb="0" eb="1">
      <t>ヘイ</t>
    </rPh>
    <rPh sb="3" eb="4">
      <t>コウ</t>
    </rPh>
    <rPh sb="4" eb="5">
      <t>ロウ</t>
    </rPh>
    <rPh sb="5" eb="6">
      <t>コク</t>
    </rPh>
    <rPh sb="9" eb="10">
      <t>ダイ</t>
    </rPh>
    <rPh sb="12" eb="13">
      <t>ゴウ</t>
    </rPh>
    <phoneticPr fontId="5"/>
  </si>
  <si>
    <t>平27厚労告95
第18号の2</t>
    <rPh sb="12" eb="13">
      <t>ゴウ</t>
    </rPh>
    <phoneticPr fontId="5"/>
  </si>
  <si>
    <t>平27厚労告95
第19号</t>
    <rPh sb="12" eb="13">
      <t>ゴウ</t>
    </rPh>
    <phoneticPr fontId="5"/>
  </si>
  <si>
    <t>平27厚労告95
第19の2号</t>
    <rPh sb="0" eb="1">
      <t>ヘイ</t>
    </rPh>
    <rPh sb="3" eb="4">
      <t>コウ</t>
    </rPh>
    <rPh sb="4" eb="5">
      <t>ロウ</t>
    </rPh>
    <rPh sb="5" eb="6">
      <t>コク</t>
    </rPh>
    <rPh sb="9" eb="10">
      <t>ダイ</t>
    </rPh>
    <rPh sb="14" eb="15">
      <t>ゴウ</t>
    </rPh>
    <phoneticPr fontId="5"/>
  </si>
  <si>
    <t xml:space="preserve">平27厚労告95
第20号
</t>
    <rPh sb="12" eb="13">
      <t>ゴウ</t>
    </rPh>
    <phoneticPr fontId="5"/>
  </si>
  <si>
    <t xml:space="preserve">平27厚労告95
第23号
</t>
    <rPh sb="4" eb="5">
      <t>ロウ</t>
    </rPh>
    <rPh sb="12" eb="13">
      <t>ゴウ</t>
    </rPh>
    <phoneticPr fontId="5"/>
  </si>
  <si>
    <r>
      <t xml:space="preserve">指定介護老人福祉施設等に係る会計処理等の取扱いについて
</t>
    </r>
    <r>
      <rPr>
        <sz val="9"/>
        <rFont val="ＭＳ 明朝"/>
        <family val="1"/>
        <charset val="128"/>
      </rPr>
      <t>（平成１２年３月１０日老計第８号厚生省老人保健福祉局老人福祉計画課長通知）</t>
    </r>
    <rPh sb="39" eb="40">
      <t>ロウ</t>
    </rPh>
    <rPh sb="40" eb="41">
      <t>ケイ</t>
    </rPh>
    <rPh sb="41" eb="42">
      <t>ダイ</t>
    </rPh>
    <rPh sb="43" eb="44">
      <t>ゴウ</t>
    </rPh>
    <rPh sb="54" eb="56">
      <t>ロウジン</t>
    </rPh>
    <phoneticPr fontId="5"/>
  </si>
  <si>
    <r>
      <t>　生活相談員</t>
    </r>
    <r>
      <rPr>
        <sz val="10"/>
        <rFont val="ＭＳ 明朝"/>
        <family val="1"/>
        <charset val="128"/>
      </rPr>
      <t xml:space="preserve">
</t>
    </r>
    <r>
      <rPr>
        <sz val="11"/>
        <rFont val="ＭＳ 明朝"/>
        <family val="1"/>
        <charset val="128"/>
      </rPr>
      <t xml:space="preserve">（共生型通所介護は第３の６のとおり）
</t>
    </r>
    <rPh sb="9" eb="12">
      <t>キョウセイガタ</t>
    </rPh>
    <rPh sb="12" eb="16">
      <t>ツウショカイゴ</t>
    </rPh>
    <rPh sb="17" eb="18">
      <t>ダイ</t>
    </rPh>
    <phoneticPr fontId="5"/>
  </si>
  <si>
    <r>
      <t>　機能訓練指導員は</t>
    </r>
    <r>
      <rPr>
        <sz val="9"/>
        <rFont val="ＭＳ 明朝"/>
        <family val="1"/>
        <charset val="128"/>
      </rPr>
      <t>、</t>
    </r>
    <r>
      <rPr>
        <sz val="11"/>
        <rFont val="ＭＳ 明朝"/>
        <family val="1"/>
        <charset val="128"/>
      </rPr>
      <t>日常生活を営むのに必要な機能の減退を防止するための訓練を行う能力を有する者とし</t>
    </r>
    <r>
      <rPr>
        <sz val="9"/>
        <rFont val="ＭＳ 明朝"/>
        <family val="1"/>
        <charset val="128"/>
      </rPr>
      <t>、</t>
    </r>
    <r>
      <rPr>
        <sz val="11"/>
        <rFont val="ＭＳ 明朝"/>
        <family val="1"/>
        <charset val="128"/>
      </rPr>
      <t>当該通所介護事業所の他の職務に従事することができます</t>
    </r>
    <r>
      <rPr>
        <sz val="9"/>
        <rFont val="ＭＳ 明朝"/>
        <family val="1"/>
        <charset val="128"/>
      </rPr>
      <t>。</t>
    </r>
    <rPh sb="52" eb="54">
      <t>ツウショ</t>
    </rPh>
    <rPh sb="54" eb="56">
      <t>カイゴ</t>
    </rPh>
    <phoneticPr fontId="5"/>
  </si>
  <si>
    <r>
      <t>イ　通所介護事業所の機能訓練室等として使用される
　区分が、通所介護事業所の設備基準を満たし</t>
    </r>
    <r>
      <rPr>
        <sz val="9"/>
        <rFont val="ＭＳ 明朝"/>
        <family val="1"/>
        <charset val="128"/>
      </rPr>
      <t>、</t>
    </r>
    <r>
      <rPr>
        <sz val="11"/>
        <rFont val="ＭＳ 明朝"/>
        <family val="1"/>
        <charset val="128"/>
      </rPr>
      <t>かつ</t>
    </r>
    <r>
      <rPr>
        <sz val="9"/>
        <rFont val="ＭＳ 明朝"/>
        <family val="1"/>
        <charset val="128"/>
      </rPr>
      <t>、
　</t>
    </r>
    <r>
      <rPr>
        <sz val="11"/>
        <rFont val="ＭＳ 明朝"/>
        <family val="1"/>
        <charset val="128"/>
      </rPr>
      <t>通所リハビリテーション等を行うためのスペースと
　して使用される区分が</t>
    </r>
    <r>
      <rPr>
        <sz val="9"/>
        <rFont val="ＭＳ 明朝"/>
        <family val="1"/>
        <charset val="128"/>
      </rPr>
      <t>、</t>
    </r>
    <r>
      <rPr>
        <sz val="11"/>
        <rFont val="ＭＳ 明朝"/>
        <family val="1"/>
        <charset val="128"/>
      </rPr>
      <t>通所リハビリテーション事
　業所等の設備基準を満たすこと。</t>
    </r>
    <rPh sb="6" eb="9">
      <t>ジギョウショ</t>
    </rPh>
    <rPh sb="27" eb="28">
      <t>ブン</t>
    </rPh>
    <rPh sb="34" eb="37">
      <t>ジギョウショ</t>
    </rPh>
    <rPh sb="63" eb="64">
      <t>トウ</t>
    </rPh>
    <rPh sb="79" eb="81">
      <t>シヨウ</t>
    </rPh>
    <rPh sb="88" eb="90">
      <t>ツウショ</t>
    </rPh>
    <rPh sb="104" eb="105">
      <t>トウ</t>
    </rPh>
    <phoneticPr fontId="5"/>
  </si>
  <si>
    <r>
      <t>　上記オの費用の具体的な取扱については、別に通知された「通所介護等における日常生活に要する費用の取扱いについて」</t>
    </r>
    <r>
      <rPr>
        <sz val="10"/>
        <rFont val="ＭＳ 明朝"/>
        <family val="1"/>
        <charset val="128"/>
      </rPr>
      <t>（</t>
    </r>
    <r>
      <rPr>
        <sz val="11"/>
        <rFont val="ＭＳ 明朝"/>
        <family val="1"/>
        <charset val="128"/>
      </rPr>
      <t>平成12年3月30日老企第54号</t>
    </r>
    <r>
      <rPr>
        <sz val="10"/>
        <rFont val="ＭＳ 明朝"/>
        <family val="1"/>
        <charset val="128"/>
      </rPr>
      <t>）</t>
    </r>
    <r>
      <rPr>
        <sz val="11"/>
        <rFont val="ＭＳ 明朝"/>
        <family val="1"/>
        <charset val="128"/>
      </rPr>
      <t>に沿って適切に取り扱われていますか。</t>
    </r>
    <phoneticPr fontId="5"/>
  </si>
  <si>
    <r>
      <t>　利用定員を超えて通所介護の提供を行っていませんか</t>
    </r>
    <r>
      <rPr>
        <sz val="10"/>
        <rFont val="ＭＳ 明朝"/>
        <family val="1"/>
        <charset val="128"/>
      </rPr>
      <t>。</t>
    </r>
    <rPh sb="9" eb="11">
      <t>ツウショ</t>
    </rPh>
    <phoneticPr fontId="5"/>
  </si>
  <si>
    <r>
      <t>　通所介護費は次の区分により算定していますか。
　</t>
    </r>
    <r>
      <rPr>
        <b/>
        <sz val="11"/>
        <rFont val="ＭＳ 明朝"/>
        <family val="1"/>
        <charset val="128"/>
      </rPr>
      <t>（該当する□にチェックしてください。）</t>
    </r>
    <rPh sb="1" eb="3">
      <t>ツウショ</t>
    </rPh>
    <rPh sb="3" eb="6">
      <t>カイゴヒ</t>
    </rPh>
    <rPh sb="7" eb="8">
      <t>ツギ</t>
    </rPh>
    <rPh sb="9" eb="11">
      <t>クブン</t>
    </rPh>
    <rPh sb="14" eb="16">
      <t>サンテイ</t>
    </rPh>
    <rPh sb="26" eb="28">
      <t>ガイトウ</t>
    </rPh>
    <phoneticPr fontId="5"/>
  </si>
  <si>
    <r>
      <t>　</t>
    </r>
    <r>
      <rPr>
        <b/>
        <sz val="11"/>
        <rFont val="ＭＳ 明朝"/>
        <family val="1"/>
        <charset val="128"/>
      </rPr>
      <t>厚生労働大臣が定める基準</t>
    </r>
    <phoneticPr fontId="5"/>
  </si>
  <si>
    <r>
      <t>　</t>
    </r>
    <r>
      <rPr>
        <b/>
        <sz val="11"/>
        <rFont val="ＭＳ 明朝"/>
        <family val="1"/>
        <charset val="128"/>
      </rPr>
      <t>ＡＤＬ維持等加算（Ⅰ）</t>
    </r>
    <rPh sb="4" eb="6">
      <t>イジ</t>
    </rPh>
    <rPh sb="6" eb="7">
      <t>トウ</t>
    </rPh>
    <phoneticPr fontId="5"/>
  </si>
  <si>
    <r>
      <t>　</t>
    </r>
    <r>
      <rPr>
        <b/>
        <sz val="11"/>
        <rFont val="ＭＳ 明朝"/>
        <family val="1"/>
        <charset val="128"/>
      </rPr>
      <t>栄養改善加算を算定できる利用者</t>
    </r>
    <phoneticPr fontId="5"/>
  </si>
  <si>
    <r>
      <t>・　口腔及び摂食・嚥下機能の問題（基本チェックリ
　ストの口腔機能に関連する(13)</t>
    </r>
    <r>
      <rPr>
        <sz val="11"/>
        <rFont val="ＭＳ Ｐ明朝"/>
        <family val="1"/>
        <charset val="128"/>
      </rPr>
      <t>、</t>
    </r>
    <r>
      <rPr>
        <sz val="11"/>
        <rFont val="ＭＳ 明朝"/>
        <family val="1"/>
        <charset val="128"/>
      </rPr>
      <t>(14)</t>
    </r>
    <r>
      <rPr>
        <sz val="11"/>
        <rFont val="ＭＳ Ｐ明朝"/>
        <family val="1"/>
        <charset val="128"/>
      </rPr>
      <t>、</t>
    </r>
    <r>
      <rPr>
        <sz val="11"/>
        <rFont val="ＭＳ 明朝"/>
        <family val="1"/>
        <charset val="128"/>
      </rPr>
      <t>(15)のいずれ
　かの項目において</t>
    </r>
    <r>
      <rPr>
        <sz val="11"/>
        <rFont val="ＭＳ Ｐ明朝"/>
        <family val="1"/>
        <charset val="128"/>
      </rPr>
      <t>「１」</t>
    </r>
    <r>
      <rPr>
        <sz val="11"/>
        <rFont val="ＭＳ 明朝"/>
        <family val="1"/>
        <charset val="128"/>
      </rPr>
      <t>に該当する者などを含む。）
・　生活機能の低下の問題
・　褥瘡に関する問題
・　食欲の低下の問題
・　閉じこもりの問題（基本チェックリストの閉じこ
　もりに関連する(16)</t>
    </r>
    <r>
      <rPr>
        <sz val="11"/>
        <rFont val="ＭＳ Ｐ明朝"/>
        <family val="1"/>
        <charset val="128"/>
      </rPr>
      <t>、</t>
    </r>
    <r>
      <rPr>
        <sz val="11"/>
        <rFont val="ＭＳ 明朝"/>
        <family val="1"/>
        <charset val="128"/>
      </rPr>
      <t>(17)のいずれかの項目におい
  て</t>
    </r>
    <r>
      <rPr>
        <sz val="11"/>
        <rFont val="ＭＳ Ｐ明朝"/>
        <family val="1"/>
        <charset val="128"/>
      </rPr>
      <t>「１」</t>
    </r>
    <r>
      <rPr>
        <sz val="11"/>
        <rFont val="ＭＳ 明朝"/>
        <family val="1"/>
        <charset val="128"/>
      </rPr>
      <t>に該当する者などを含む。）
・　認知症の問題（基本チェックリストの認知症に関
　連する(18)</t>
    </r>
    <r>
      <rPr>
        <sz val="11"/>
        <rFont val="ＭＳ Ｐ明朝"/>
        <family val="1"/>
        <charset val="128"/>
      </rPr>
      <t>、</t>
    </r>
    <r>
      <rPr>
        <sz val="11"/>
        <rFont val="ＭＳ 明朝"/>
        <family val="1"/>
        <charset val="128"/>
      </rPr>
      <t>(19)</t>
    </r>
    <r>
      <rPr>
        <sz val="11"/>
        <rFont val="ＭＳ Ｐ明朝"/>
        <family val="1"/>
        <charset val="128"/>
      </rPr>
      <t>、</t>
    </r>
    <r>
      <rPr>
        <sz val="11"/>
        <rFont val="ＭＳ 明朝"/>
        <family val="1"/>
        <charset val="128"/>
      </rPr>
      <t xml:space="preserve">(20)のいずれかの項目において
  </t>
    </r>
    <r>
      <rPr>
        <sz val="11"/>
        <rFont val="ＭＳ Ｐ明朝"/>
        <family val="1"/>
        <charset val="128"/>
      </rPr>
      <t>「１」</t>
    </r>
    <r>
      <rPr>
        <sz val="11"/>
        <rFont val="ＭＳ 明朝"/>
        <family val="1"/>
        <charset val="128"/>
      </rPr>
      <t>に該当する者などを含む。）
・　うつの問題（基本チェックリストのうつに関連す
　る(21)から(25)の項目において、２項目以上</t>
    </r>
    <r>
      <rPr>
        <sz val="11"/>
        <rFont val="ＭＳ Ｐ明朝"/>
        <family val="1"/>
        <charset val="128"/>
      </rPr>
      <t>「１」</t>
    </r>
    <r>
      <rPr>
        <sz val="11"/>
        <rFont val="ＭＳ 明朝"/>
        <family val="1"/>
        <charset val="128"/>
      </rPr>
      <t>に
  該当する者などを含む。）</t>
    </r>
    <rPh sb="139" eb="140">
      <t>ト</t>
    </rPh>
    <rPh sb="194" eb="197">
      <t>ニンチショウ</t>
    </rPh>
    <rPh sb="198" eb="200">
      <t>モンダイ</t>
    </rPh>
    <rPh sb="211" eb="214">
      <t>ニンチショウ</t>
    </rPh>
    <rPh sb="272" eb="274">
      <t>モンダイ</t>
    </rPh>
    <rPh sb="313" eb="315">
      <t>コウモク</t>
    </rPh>
    <phoneticPr fontId="5"/>
  </si>
  <si>
    <r>
      <t>　</t>
    </r>
    <r>
      <rPr>
        <b/>
        <sz val="11"/>
        <rFont val="ＭＳ 明朝"/>
        <family val="1"/>
        <charset val="128"/>
      </rPr>
      <t>栄養改善サービスの提供の手順</t>
    </r>
    <rPh sb="13" eb="15">
      <t>テジュン</t>
    </rPh>
    <phoneticPr fontId="5"/>
  </si>
  <si>
    <r>
      <t>　</t>
    </r>
    <r>
      <rPr>
        <b/>
        <sz val="11"/>
        <rFont val="ＭＳ 明朝"/>
        <family val="1"/>
        <charset val="128"/>
      </rPr>
      <t>口腔機能向上加算（Ⅰ）</t>
    </r>
    <phoneticPr fontId="5"/>
  </si>
  <si>
    <r>
      <t>　</t>
    </r>
    <r>
      <rPr>
        <b/>
        <sz val="11"/>
        <rFont val="ＭＳ 明朝"/>
        <family val="1"/>
        <charset val="128"/>
      </rPr>
      <t>口腔機能向上加算（Ⅱ）</t>
    </r>
    <phoneticPr fontId="5"/>
  </si>
  <si>
    <r>
      <t>　</t>
    </r>
    <r>
      <rPr>
        <b/>
        <sz val="11"/>
        <rFont val="ＭＳ 明朝"/>
        <family val="1"/>
        <charset val="128"/>
      </rPr>
      <t>口腔機能向上加算を算定できる利用者</t>
    </r>
    <phoneticPr fontId="5"/>
  </si>
  <si>
    <r>
      <t>　</t>
    </r>
    <r>
      <rPr>
        <b/>
        <sz val="11"/>
        <rFont val="ＭＳ 明朝"/>
        <family val="1"/>
        <charset val="128"/>
      </rPr>
      <t>口腔機能向上サービスの提供の手順</t>
    </r>
    <rPh sb="15" eb="17">
      <t>テジュン</t>
    </rPh>
    <phoneticPr fontId="5"/>
  </si>
  <si>
    <r>
      <rPr>
        <b/>
        <sz val="11"/>
        <rFont val="ＭＳ 明朝"/>
        <family val="1"/>
        <charset val="128"/>
      </rPr>
      <t>　サービス提供体制強化加算（Ⅰ）</t>
    </r>
    <r>
      <rPr>
        <sz val="11"/>
        <rFont val="ＭＳ 明朝"/>
        <family val="1"/>
        <charset val="128"/>
      </rPr>
      <t xml:space="preserve">
</t>
    </r>
    <phoneticPr fontId="5"/>
  </si>
  <si>
    <r>
      <rPr>
        <b/>
        <sz val="11"/>
        <rFont val="ＭＳ 明朝"/>
        <family val="1"/>
        <charset val="128"/>
      </rPr>
      <t>　サービス提供体制強化加算（Ⅱ）</t>
    </r>
    <r>
      <rPr>
        <sz val="11"/>
        <rFont val="ＭＳ 明朝"/>
        <family val="1"/>
        <charset val="128"/>
      </rPr>
      <t xml:space="preserve">
</t>
    </r>
    <phoneticPr fontId="5"/>
  </si>
  <si>
    <r>
      <rPr>
        <b/>
        <sz val="11"/>
        <rFont val="ＭＳ 明朝"/>
        <family val="1"/>
        <charset val="128"/>
      </rPr>
      <t>　サービス提供体制強化加算（Ⅲ）</t>
    </r>
    <r>
      <rPr>
        <sz val="11"/>
        <rFont val="ＭＳ 明朝"/>
        <family val="1"/>
        <charset val="128"/>
      </rPr>
      <t xml:space="preserve">
</t>
    </r>
    <phoneticPr fontId="5"/>
  </si>
  <si>
    <r>
      <rPr>
        <u/>
        <sz val="11"/>
        <rFont val="ＭＳ 明朝"/>
        <family val="1"/>
        <charset val="128"/>
      </rPr>
      <t xml:space="preserve">◎事業所等の数が２０未満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◎事業所等の数が２０以上１００未満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◎事業所等の数が１００以上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5"/>
  </si>
  <si>
    <t>はい</t>
    <phoneticPr fontId="5"/>
  </si>
  <si>
    <t>いる</t>
    <phoneticPr fontId="5"/>
  </si>
  <si>
    <t>ある</t>
    <phoneticPr fontId="5"/>
  </si>
  <si>
    <t>策定済</t>
    <rPh sb="0" eb="3">
      <t>サクテイズ</t>
    </rPh>
    <phoneticPr fontId="5"/>
  </si>
  <si>
    <t>実施済</t>
    <rPh sb="0" eb="3">
      <t>ジッシズ</t>
    </rPh>
    <phoneticPr fontId="5"/>
  </si>
  <si>
    <t>いいえ</t>
    <phoneticPr fontId="5"/>
  </si>
  <si>
    <t>いない</t>
    <phoneticPr fontId="5"/>
  </si>
  <si>
    <t>ない</t>
    <phoneticPr fontId="5"/>
  </si>
  <si>
    <t>未策定</t>
    <rPh sb="0" eb="3">
      <t>ミサクテイ</t>
    </rPh>
    <phoneticPr fontId="5"/>
  </si>
  <si>
    <t>未実施</t>
    <rPh sb="0" eb="3">
      <t>ミジッシ</t>
    </rPh>
    <phoneticPr fontId="5"/>
  </si>
  <si>
    <t>該当なし</t>
    <rPh sb="0" eb="2">
      <t>ガイトウ</t>
    </rPh>
    <phoneticPr fontId="5"/>
  </si>
  <si>
    <t>はい・いいえ</t>
    <phoneticPr fontId="5"/>
  </si>
  <si>
    <t>はい・いいえ
該当なし</t>
    <rPh sb="7" eb="9">
      <t>ガイトウ</t>
    </rPh>
    <phoneticPr fontId="5"/>
  </si>
  <si>
    <t>　サービスの提供に要した費用につき、その支払を受ける際、当該支払をした利用者に対し、領収証を交付していますか。</t>
    <phoneticPr fontId="5"/>
  </si>
  <si>
    <t>（感染症対応研修）</t>
    <rPh sb="1" eb="4">
      <t>カンセンショウ</t>
    </rPh>
    <rPh sb="4" eb="8">
      <t>タイオウケンシュウ</t>
    </rPh>
    <phoneticPr fontId="5"/>
  </si>
  <si>
    <t>実施済・未実施</t>
    <rPh sb="0" eb="3">
      <t>ジッシズ</t>
    </rPh>
    <rPh sb="4" eb="7">
      <t>ミジッシ</t>
    </rPh>
    <phoneticPr fontId="6"/>
  </si>
  <si>
    <t>（災害対応研修）</t>
    <rPh sb="1" eb="5">
      <t>サイガイタイオウ</t>
    </rPh>
    <rPh sb="5" eb="7">
      <t>ケンシュウ</t>
    </rPh>
    <phoneticPr fontId="5"/>
  </si>
  <si>
    <t>※</t>
    <phoneticPr fontId="6"/>
  </si>
  <si>
    <r>
      <rPr>
        <b/>
        <sz val="11"/>
        <rFont val="ＭＳ 明朝"/>
        <family val="1"/>
        <charset val="128"/>
      </rPr>
      <t>　通常規模型通所介護事業所</t>
    </r>
    <r>
      <rPr>
        <sz val="11"/>
        <rFont val="ＭＳ 明朝"/>
        <family val="1"/>
        <charset val="128"/>
      </rPr>
      <t>　
　前年度の１月当たりの平均利用延人員数（一体的に実施している第１号通所事業（旧介護予防通所介護に相当するものとして市町村が定めるものに限る。）の利用者を含む。以下同じ。）が750人以内の事業所であって、基準に定める看護職員又は介護職員の員数を置いている事業所
　</t>
    </r>
    <rPh sb="1" eb="3">
      <t>ツウジョウ</t>
    </rPh>
    <rPh sb="3" eb="5">
      <t>キボ</t>
    </rPh>
    <rPh sb="5" eb="6">
      <t>ガタ</t>
    </rPh>
    <rPh sb="6" eb="8">
      <t>ツウショ</t>
    </rPh>
    <rPh sb="8" eb="10">
      <t>カイゴ</t>
    </rPh>
    <rPh sb="10" eb="13">
      <t>ジギョウショ</t>
    </rPh>
    <rPh sb="35" eb="38">
      <t>イッタイテキ</t>
    </rPh>
    <rPh sb="39" eb="41">
      <t>ジッシ</t>
    </rPh>
    <rPh sb="47" eb="48">
      <t>ゴウ</t>
    </rPh>
    <rPh sb="48" eb="50">
      <t>ツウショ</t>
    </rPh>
    <rPh sb="50" eb="52">
      <t>ジギョウ</t>
    </rPh>
    <rPh sb="87" eb="90">
      <t>リヨウシャ</t>
    </rPh>
    <rPh sb="91" eb="92">
      <t>フク</t>
    </rPh>
    <rPh sb="94" eb="96">
      <t>イカ</t>
    </rPh>
    <rPh sb="96" eb="97">
      <t>オナ</t>
    </rPh>
    <rPh sb="114" eb="116">
      <t>キジュン</t>
    </rPh>
    <phoneticPr fontId="5"/>
  </si>
  <si>
    <r>
      <rPr>
        <b/>
        <sz val="11"/>
        <rFont val="ＭＳ 明朝"/>
        <family val="1"/>
        <charset val="128"/>
      </rPr>
      <t>　大規模型通所介護事業所（Ⅰ）</t>
    </r>
    <r>
      <rPr>
        <sz val="11"/>
        <rFont val="ＭＳ 明朝"/>
        <family val="1"/>
        <charset val="128"/>
      </rPr>
      <t xml:space="preserve">
　前年度の１月当たりの平均利用延人員数が750人を超え900人以内の事業所であって、基準に定める看護職員又は介護職員の員数を置いている事業所</t>
    </r>
    <rPh sb="58" eb="60">
      <t>キジュン</t>
    </rPh>
    <phoneticPr fontId="5"/>
  </si>
  <si>
    <r>
      <rPr>
        <b/>
        <sz val="11"/>
        <rFont val="ＭＳ 明朝"/>
        <family val="1"/>
        <charset val="128"/>
      </rPr>
      <t>　大規模型通所介護事業所（Ⅱ）</t>
    </r>
    <r>
      <rPr>
        <sz val="11"/>
        <rFont val="ＭＳ 明朝"/>
        <family val="1"/>
        <charset val="128"/>
      </rPr>
      <t xml:space="preserve">
　前年度の１月当たりの平均利用延人員数が900人を超える事業所であって、基準に定める看護職員又は介護職員の員数を置いている事業所　　　　　　</t>
    </r>
    <rPh sb="52" eb="54">
      <t>キジュン</t>
    </rPh>
    <phoneticPr fontId="5"/>
  </si>
  <si>
    <t>　生活相談員配置等加算</t>
    <rPh sb="1" eb="3">
      <t>セイカツ</t>
    </rPh>
    <rPh sb="3" eb="5">
      <t>ソウダン</t>
    </rPh>
    <rPh sb="5" eb="7">
      <t>ハイチ</t>
    </rPh>
    <rPh sb="7" eb="8">
      <t>トウ</t>
    </rPh>
    <rPh sb="8" eb="10">
      <t>カサン</t>
    </rPh>
    <phoneticPr fontId="5"/>
  </si>
  <si>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5"/>
  </si>
  <si>
    <t>③</t>
    <phoneticPr fontId="6"/>
  </si>
  <si>
    <t>③</t>
    <phoneticPr fontId="6"/>
  </si>
  <si>
    <t>平11厚令37第105条
準用(第32条第3項)</t>
    <phoneticPr fontId="6"/>
  </si>
  <si>
    <t>　別に厚生労働大臣が定める基準を満たさない場合は、高齢者虐待防止措置未実施減算として、所定単位数の100分の1に相当する単位数を所定単位数から減算していますか。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7">
      <t>コウレイシャギャクタイボウシソチミジッシ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6"/>
  </si>
  <si>
    <t>　　</t>
    <phoneticPr fontId="5"/>
  </si>
  <si>
    <t>　別に厚生労働大臣が定める基準を満たさない場合は、業務継続計画未策定減算として、所定単位数の100分の1に相当する単位数を所定単位数から減算していますか。</t>
    <rPh sb="1" eb="2">
      <t>ベツ</t>
    </rPh>
    <rPh sb="25" eb="27">
      <t>ギョウム</t>
    </rPh>
    <rPh sb="27" eb="31">
      <t>ケイゾクケイカク</t>
    </rPh>
    <rPh sb="31" eb="34">
      <t>ミサクテイ</t>
    </rPh>
    <rPh sb="34" eb="36">
      <t>ゲンサン</t>
    </rPh>
    <phoneticPr fontId="6"/>
  </si>
  <si>
    <t>　厚生労働大臣が定める基準</t>
    <phoneticPr fontId="6"/>
  </si>
  <si>
    <t xml:space="preserve">平12厚告19
別表6の注2
</t>
    <phoneticPr fontId="6"/>
  </si>
  <si>
    <t>　厚生労働大臣が定める基準</t>
  </si>
  <si>
    <t xml:space="preserve">平12厚告19
別表6の注3
</t>
    <phoneticPr fontId="6"/>
  </si>
  <si>
    <t>一　当該通所介護事業所における虐待の防止のための
　対策を検討する委員会（テレビ電話装置等を活用し
　て行うことができるものとする。）を定期的に開催
　するとともに、その結果について、通所介護従業者
　に周知徹底を図ること。</t>
    <rPh sb="92" eb="94">
      <t>ツウショ</t>
    </rPh>
    <phoneticPr fontId="5"/>
  </si>
  <si>
    <t>二　当該通所介護事業所における虐待の防止のた
　めの指針を整備すること。</t>
    <phoneticPr fontId="6"/>
  </si>
  <si>
    <t>三　当該通所介護事業所において、通所介護従業者に
　対し、虐待の防止のための研修を定期的に実施する
　こと。</t>
    <phoneticPr fontId="6"/>
  </si>
  <si>
    <t>四　前記一から三に掲げる措置を適切に実施するため
　の担当者を置くこと。</t>
    <phoneticPr fontId="6"/>
  </si>
  <si>
    <t>　自主点検項目「第5 運営に関する基準 34虐待防止」
  虐待の発生又はその再発を防止するため、次の各号に掲げる措置を講じていること。</t>
    <rPh sb="1" eb="7">
      <t>ジシュテンケンコウモク</t>
    </rPh>
    <rPh sb="8" eb="9">
      <t>ダイ</t>
    </rPh>
    <rPh sb="11" eb="13">
      <t>ウンエイ</t>
    </rPh>
    <rPh sb="14" eb="15">
      <t>カン</t>
    </rPh>
    <rPh sb="17" eb="19">
      <t>キジュン</t>
    </rPh>
    <rPh sb="22" eb="24">
      <t>ギャクタイ</t>
    </rPh>
    <rPh sb="24" eb="26">
      <t>ボウシ</t>
    </rPh>
    <phoneticPr fontId="6"/>
  </si>
  <si>
    <t>　自主点検項目 「第5 運営に関する基準 23業務継続計画の策定等」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ること。</t>
    <rPh sb="23" eb="25">
      <t>ギョウム</t>
    </rPh>
    <rPh sb="25" eb="27">
      <t>ケイゾク</t>
    </rPh>
    <rPh sb="27" eb="29">
      <t>ケイカク</t>
    </rPh>
    <rPh sb="30" eb="32">
      <t>サクテイ</t>
    </rPh>
    <rPh sb="32" eb="33">
      <t>トウ</t>
    </rPh>
    <phoneticPr fontId="6"/>
  </si>
  <si>
    <t>平27厚労告95
第14の2号</t>
    <rPh sb="14" eb="15">
      <t>ゴウ</t>
    </rPh>
    <phoneticPr fontId="6"/>
  </si>
  <si>
    <t>平27厚労告95
第14の3号</t>
    <rPh sb="14" eb="15">
      <t>ゴウ</t>
    </rPh>
    <phoneticPr fontId="6"/>
  </si>
  <si>
    <t>（2）入浴介助に関わる職員に対し、入浴介助に関する
　研修等を行うこと。</t>
    <rPh sb="3" eb="7">
      <t>ニュウヨクカイジョ</t>
    </rPh>
    <rPh sb="8" eb="9">
      <t>カカ</t>
    </rPh>
    <rPh sb="11" eb="13">
      <t>ショクイン</t>
    </rPh>
    <rPh sb="14" eb="15">
      <t>タイ</t>
    </rPh>
    <rPh sb="17" eb="21">
      <t>ニュウヨクカイジョ</t>
    </rPh>
    <rPh sb="22" eb="23">
      <t>カン</t>
    </rPh>
    <rPh sb="27" eb="29">
      <t>ケンシュウ</t>
    </rPh>
    <rPh sb="29" eb="30">
      <t>トウ</t>
    </rPh>
    <rPh sb="31" eb="32">
      <t>オコナ</t>
    </rPh>
    <phoneticPr fontId="6"/>
  </si>
  <si>
    <t>（2）医師、理学療法士、作業療法士、介護福祉士、
　若しくは介護支援専門員又は利用者の動作及び浴室
　の環境の評価を行うことができる福祉用具専門相談
　員、機能訓練指導員、地域包括支援センターの職員
　その他住宅改修に関する専門的知識及び経験を有す
　る者(以下「医師等」という。)が利用者の居宅を訪
　問し、浴室における当該利用者の動作及び浴室の環
　境を評価し、かつ、当該訪問において、当該居宅の
　浴室が、当該利用者自身又はその家族等の介助によ
　り入浴を行うことが難しい環境にあると認められる
　場合は、訪問した医師等が、居宅介護支援事業所の
　介護支援専門員又は福祉用具貸与事業所若しくは特
　定福祉用具販売事業所の福祉用具専門相談員と連携
　し、福祉用具の貸与若しくは購入又は住宅改修等の
　浴室の環境整備に係る助言を行うこと。
　　ただし、医師等による利用者の居宅への訪問が困
　難な場合には、医師等の指示の下、介護職員が利用
　者の居宅を訪問し、情報通信機器等を活用して把握
　した浴室における当該利用者の動作及び浴室の環境
　を踏まえ、医師等が当該評価及び助言を行っても差
　し支えないものとする。</t>
    <rPh sb="26" eb="27">
      <t>モ</t>
    </rPh>
    <rPh sb="37" eb="38">
      <t>マタ</t>
    </rPh>
    <rPh sb="39" eb="42">
      <t>リヨウシャ</t>
    </rPh>
    <rPh sb="43" eb="45">
      <t>ドウサ</t>
    </rPh>
    <rPh sb="45" eb="46">
      <t>オヨ</t>
    </rPh>
    <rPh sb="47" eb="49">
      <t>ヨクシツ</t>
    </rPh>
    <rPh sb="52" eb="54">
      <t>カンキョウ</t>
    </rPh>
    <rPh sb="55" eb="57">
      <t>ヒョウカ</t>
    </rPh>
    <rPh sb="58" eb="59">
      <t>オコナ</t>
    </rPh>
    <rPh sb="78" eb="85">
      <t>キノウクンレンシドウイン</t>
    </rPh>
    <rPh sb="86" eb="92">
      <t>チイキホウカツシエン</t>
    </rPh>
    <rPh sb="97" eb="99">
      <t>ショクイン</t>
    </rPh>
    <rPh sb="104" eb="108">
      <t>ジュウタクカイシュウ</t>
    </rPh>
    <rPh sb="109" eb="110">
      <t>カン</t>
    </rPh>
    <rPh sb="112" eb="117">
      <t>センモンテキチシキ</t>
    </rPh>
    <rPh sb="117" eb="118">
      <t>オヨ</t>
    </rPh>
    <rPh sb="119" eb="121">
      <t>ケイケン</t>
    </rPh>
    <rPh sb="122" eb="123">
      <t>ユウ</t>
    </rPh>
    <rPh sb="127" eb="128">
      <t>モノ</t>
    </rPh>
    <rPh sb="129" eb="131">
      <t>イカ</t>
    </rPh>
    <rPh sb="132" eb="134">
      <t>イシ</t>
    </rPh>
    <rPh sb="134" eb="135">
      <t>トウ</t>
    </rPh>
    <rPh sb="377" eb="379">
      <t>イシ</t>
    </rPh>
    <rPh sb="379" eb="380">
      <t>トウ</t>
    </rPh>
    <rPh sb="383" eb="386">
      <t>リヨウシャ</t>
    </rPh>
    <rPh sb="387" eb="389">
      <t>キョタク</t>
    </rPh>
    <rPh sb="391" eb="393">
      <t>ホウモン</t>
    </rPh>
    <rPh sb="399" eb="401">
      <t>バアイ</t>
    </rPh>
    <rPh sb="404" eb="407">
      <t>イシトウ</t>
    </rPh>
    <rPh sb="408" eb="410">
      <t>シジ</t>
    </rPh>
    <rPh sb="411" eb="412">
      <t>シタ</t>
    </rPh>
    <rPh sb="413" eb="417">
      <t>カイゴショクイン</t>
    </rPh>
    <rPh sb="424" eb="426">
      <t>キョタク</t>
    </rPh>
    <rPh sb="427" eb="429">
      <t>ホウモン</t>
    </rPh>
    <rPh sb="431" eb="437">
      <t>ジョウホウツウシンキキ</t>
    </rPh>
    <rPh sb="437" eb="438">
      <t>トウ</t>
    </rPh>
    <rPh sb="439" eb="441">
      <t>カツヨウ</t>
    </rPh>
    <rPh sb="443" eb="445">
      <t>ハアク</t>
    </rPh>
    <rPh sb="449" eb="451">
      <t>ヨクシツ</t>
    </rPh>
    <rPh sb="455" eb="460">
      <t>トウガイリヨウシャ</t>
    </rPh>
    <rPh sb="461" eb="463">
      <t>ドウサ</t>
    </rPh>
    <rPh sb="463" eb="464">
      <t>オヨ</t>
    </rPh>
    <rPh sb="465" eb="467">
      <t>ヨクシツ</t>
    </rPh>
    <rPh sb="468" eb="470">
      <t>カンキョウ</t>
    </rPh>
    <rPh sb="473" eb="474">
      <t>フ</t>
    </rPh>
    <rPh sb="477" eb="480">
      <t>イシトウ</t>
    </rPh>
    <rPh sb="481" eb="485">
      <t>トウガイヒョウカ</t>
    </rPh>
    <rPh sb="485" eb="486">
      <t>オヨ</t>
    </rPh>
    <rPh sb="487" eb="489">
      <t>ジョゲン</t>
    </rPh>
    <rPh sb="490" eb="491">
      <t>オコナ</t>
    </rPh>
    <rPh sb="494" eb="495">
      <t>サ</t>
    </rPh>
    <rPh sb="498" eb="499">
      <t>ツカ</t>
    </rPh>
    <phoneticPr fontId="6"/>
  </si>
  <si>
    <t>エ　当該事業所の従業者に対する認知症ケアに関する
　事例の検討や技術的指導に係る会議を定期的に開催
　していること。</t>
    <rPh sb="2" eb="7">
      <t>トウガイジギョウショ</t>
    </rPh>
    <rPh sb="8" eb="11">
      <t>ジュウギョウシャ</t>
    </rPh>
    <rPh sb="12" eb="13">
      <t>タイ</t>
    </rPh>
    <rPh sb="15" eb="18">
      <t>ニンチショウ</t>
    </rPh>
    <rPh sb="21" eb="22">
      <t>カン</t>
    </rPh>
    <rPh sb="26" eb="28">
      <t>ジレイ</t>
    </rPh>
    <rPh sb="29" eb="31">
      <t>ケントウ</t>
    </rPh>
    <rPh sb="32" eb="35">
      <t>ギジュツテキ</t>
    </rPh>
    <rPh sb="35" eb="37">
      <t>シドウ</t>
    </rPh>
    <rPh sb="38" eb="39">
      <t>カカ</t>
    </rPh>
    <rPh sb="40" eb="42">
      <t>カイギ</t>
    </rPh>
    <rPh sb="43" eb="46">
      <t>テイキテキ</t>
    </rPh>
    <rPh sb="47" eb="49">
      <t>カイサイ</t>
    </rPh>
    <phoneticPr fontId="5"/>
  </si>
  <si>
    <t xml:space="preserve">　次に掲げる基準のいずれにも適合すること。
（1）利用開始時及び利用中６月ごとに利用者の口腔
   の健康状態について確認を行い、当該利用者の口
   腔の健康状態に関する情報（当該利用者の口腔の
   健康状態が低下しているおそれのある場合にあっ
   ては、その改善に必要な情報を含む。）を当該利
   用者を担当する介護支援専門員に提供しているこ
　 と。
</t>
    <phoneticPr fontId="5"/>
  </si>
  <si>
    <t>（5）口腔連携強化加算を算定していないこと。</t>
    <rPh sb="3" eb="5">
      <t>コウクウ</t>
    </rPh>
    <rPh sb="5" eb="7">
      <t>レンケイ</t>
    </rPh>
    <rPh sb="7" eb="9">
      <t>キョウカ</t>
    </rPh>
    <rPh sb="9" eb="11">
      <t>カサン</t>
    </rPh>
    <rPh sb="12" eb="14">
      <t>サンテイ</t>
    </rPh>
    <phoneticPr fontId="6"/>
  </si>
  <si>
    <t>　介護職員等処遇改善加算</t>
    <rPh sb="1" eb="3">
      <t>カイゴ</t>
    </rPh>
    <rPh sb="3" eb="5">
      <t>ショクイン</t>
    </rPh>
    <rPh sb="5" eb="6">
      <t>トウ</t>
    </rPh>
    <rPh sb="6" eb="8">
      <t>ショグウ</t>
    </rPh>
    <rPh sb="8" eb="10">
      <t>カイゼン</t>
    </rPh>
    <rPh sb="10" eb="12">
      <t>カサン</t>
    </rPh>
    <phoneticPr fontId="5"/>
  </si>
  <si>
    <t>①</t>
    <phoneticPr fontId="6"/>
  </si>
  <si>
    <t>平27厚労告95
第24号
準用(第4号)</t>
    <phoneticPr fontId="6"/>
  </si>
  <si>
    <t xml:space="preserve">　(一)当該通所介護事業所が仮に介護職員等処遇改善
　　加算（Ⅳ）を算定した場合に算定することが見込
　　まれる額の２分の１以上を基本給又は決まって毎
　　月支払われる手当に充てるものであること。 </t>
    <phoneticPr fontId="6"/>
  </si>
  <si>
    <t xml:space="preserve"> （7） 次に掲げる基準のいずれにも適合すること。
　(一)介護職員の任用の際における職責又は職務内容
　　等の要件（介護職員の賃金に関するものを含
　　む。）を定めていること。
　(二)(一)の要件について書面をもって作成し、全て
　　の介護職員に周知していること。</t>
    <phoneticPr fontId="6"/>
  </si>
  <si>
    <t xml:space="preserve"> （9）（8）の処遇改善の内容等について、インター
　　ネットの利用その他の適切な方法により公表して
　　いること。</t>
    <rPh sb="8" eb="12">
      <t>ショグウカイゼン</t>
    </rPh>
    <rPh sb="13" eb="16">
      <t>ナイヨウトウ</t>
    </rPh>
    <rPh sb="32" eb="34">
      <t>リヨウ</t>
    </rPh>
    <rPh sb="36" eb="37">
      <t>タ</t>
    </rPh>
    <rPh sb="38" eb="40">
      <t>テキセツ</t>
    </rPh>
    <rPh sb="41" eb="43">
      <t>ホウホウ</t>
    </rPh>
    <rPh sb="46" eb="48">
      <t>コウヒョウ</t>
    </rPh>
    <phoneticPr fontId="6"/>
  </si>
  <si>
    <t>②</t>
    <phoneticPr fontId="6"/>
  </si>
  <si>
    <t>　介護職員等処遇改善加算(Ⅱ)
　①（1）から（9）までに掲げる基準のいずれにも適合すること。</t>
    <rPh sb="29" eb="30">
      <t>カカ</t>
    </rPh>
    <rPh sb="32" eb="34">
      <t>キジュン</t>
    </rPh>
    <rPh sb="40" eb="42">
      <t>テキゴウ</t>
    </rPh>
    <phoneticPr fontId="6"/>
  </si>
  <si>
    <t>③</t>
    <phoneticPr fontId="6"/>
  </si>
  <si>
    <t>　介護職員等処遇改善加算(Ⅲ)
　①（1）（一）及び（2）から（8）までに掲げる基準のいずれにも適合すること。</t>
    <rPh sb="22" eb="23">
      <t>イチ</t>
    </rPh>
    <rPh sb="24" eb="25">
      <t>オヨ</t>
    </rPh>
    <rPh sb="37" eb="38">
      <t>カカ</t>
    </rPh>
    <rPh sb="40" eb="42">
      <t>キジュン</t>
    </rPh>
    <rPh sb="48" eb="50">
      <t>テキゴウ</t>
    </rPh>
    <phoneticPr fontId="6"/>
  </si>
  <si>
    <t>④</t>
    <phoneticPr fontId="6"/>
  </si>
  <si>
    <t>　介護職員等処遇改善加算(Ⅳ)
　①（1）（一）、（2）から（6）まで、（7）（一）
から（四）まで及び（8）に掲げる基準のいずれにも適合すること。</t>
    <rPh sb="22" eb="23">
      <t>イチ</t>
    </rPh>
    <rPh sb="40" eb="41">
      <t>イチ</t>
    </rPh>
    <rPh sb="46" eb="47">
      <t>ヨン</t>
    </rPh>
    <rPh sb="50" eb="51">
      <t>オヨ</t>
    </rPh>
    <rPh sb="56" eb="57">
      <t>カカ</t>
    </rPh>
    <rPh sb="59" eb="61">
      <t>キジュン</t>
    </rPh>
    <rPh sb="67" eb="69">
      <t>テキゴウ</t>
    </rPh>
    <phoneticPr fontId="6"/>
  </si>
  <si>
    <t>（4）（3）の入浴計画に基づき、個浴（個別の入浴を
　いう。）又は利用者の居宅の状況に近い環境（利用
　者の居宅の浴室の手すりの位置や、使用する浴槽の
　深さ及び高さ等に合わせて、当該事業所の浴室に福
　祉用具等を設置することにより、利用者の居宅の浴
　室の状況を再現しているものをいう。）で、入浴介
　助を行うこと。</t>
    <rPh sb="31" eb="32">
      <t>マタ</t>
    </rPh>
    <rPh sb="54" eb="56">
      <t>キョタク</t>
    </rPh>
    <rPh sb="57" eb="59">
      <t>ヨクシツ</t>
    </rPh>
    <rPh sb="60" eb="61">
      <t>テ</t>
    </rPh>
    <rPh sb="64" eb="66">
      <t>イチ</t>
    </rPh>
    <rPh sb="68" eb="70">
      <t>シヨウ</t>
    </rPh>
    <rPh sb="72" eb="74">
      <t>ヨクソウ</t>
    </rPh>
    <rPh sb="77" eb="78">
      <t>フカ</t>
    </rPh>
    <rPh sb="79" eb="80">
      <t>オヨ</t>
    </rPh>
    <rPh sb="81" eb="82">
      <t>タカ</t>
    </rPh>
    <rPh sb="83" eb="84">
      <t>トウ</t>
    </rPh>
    <rPh sb="85" eb="86">
      <t>ア</t>
    </rPh>
    <rPh sb="90" eb="95">
      <t>トウガイジギョウショ</t>
    </rPh>
    <rPh sb="96" eb="98">
      <t>ヨクシツ</t>
    </rPh>
    <rPh sb="105" eb="106">
      <t>トウ</t>
    </rPh>
    <rPh sb="107" eb="109">
      <t>セッチ</t>
    </rPh>
    <rPh sb="117" eb="120">
      <t>リヨウシャ</t>
    </rPh>
    <rPh sb="121" eb="123">
      <t>キョタク</t>
    </rPh>
    <rPh sb="129" eb="131">
      <t>ジョウキョウ</t>
    </rPh>
    <rPh sb="132" eb="134">
      <t>サイゲン</t>
    </rPh>
    <phoneticPr fontId="5"/>
  </si>
  <si>
    <t>（4）算定日が属する月が、次に掲げる基準のいずれ
   にも該当しないこと。
　　a　栄養アセスメント加算を算定している間である
　　　又は当該利用者が栄養改善加算の算定に係る栄
　　　養改善サービスを受けている間である若しくは
　　　当該栄養改善サービスが終了した日の属する月
　　　(栄養状態のスクリーニングを行った結果、栄養
　　　改善サービスが必要であると判断され、栄養改
　　　善サービスが開始された日の属する月を除く。)
　　　であること。
    b  当該利用者が口腔機能向上加算の算定に係る
     口腔機能向上サービス(通所介護費の口腔機能向
　　 上サービスをいう。以下同じ。)を受けている間
　　 である又は当該口腔機能向上サービスが終了し
　　 た日の属する月(口腔の健康状態のスクリーニン
     グを行った結果、口腔機能向上サービスが必要で
     あると判断され、口腔機能向上サービスが開始さ
　　 れた日の属する月を除く。)であること。</t>
    <rPh sb="60" eb="61">
      <t>カン</t>
    </rPh>
    <rPh sb="144" eb="148">
      <t>エイヨウジョウタイ</t>
    </rPh>
    <rPh sb="157" eb="158">
      <t>オコナ</t>
    </rPh>
    <rPh sb="160" eb="162">
      <t>ケッカ</t>
    </rPh>
    <rPh sb="176" eb="178">
      <t>ヒツヨウ</t>
    </rPh>
    <rPh sb="182" eb="184">
      <t>ハンダン</t>
    </rPh>
    <rPh sb="200" eb="202">
      <t>カイシ</t>
    </rPh>
    <rPh sb="205" eb="206">
      <t>ヒ</t>
    </rPh>
    <rPh sb="207" eb="208">
      <t>ゾク</t>
    </rPh>
    <rPh sb="210" eb="211">
      <t>ツキ</t>
    </rPh>
    <rPh sb="212" eb="213">
      <t>ノゾ</t>
    </rPh>
    <rPh sb="271" eb="276">
      <t>ツウショカイゴヒ</t>
    </rPh>
    <rPh sb="345" eb="347">
      <t>コウクウ</t>
    </rPh>
    <rPh sb="348" eb="352">
      <t>ケンコウジョウタイ</t>
    </rPh>
    <rPh sb="367" eb="368">
      <t>オコナ</t>
    </rPh>
    <rPh sb="370" eb="372">
      <t>ケッカ</t>
    </rPh>
    <rPh sb="373" eb="377">
      <t>コウクウキノウ</t>
    </rPh>
    <rPh sb="377" eb="379">
      <t>コウジョウ</t>
    </rPh>
    <rPh sb="384" eb="386">
      <t>ヒツヨウ</t>
    </rPh>
    <rPh sb="396" eb="398">
      <t>ハンダン</t>
    </rPh>
    <rPh sb="401" eb="405">
      <t>コウクウキノウ</t>
    </rPh>
    <rPh sb="405" eb="407">
      <t>コウジョウ</t>
    </rPh>
    <rPh sb="412" eb="414">
      <t>カイシ</t>
    </rPh>
    <rPh sb="421" eb="422">
      <t>ヒ</t>
    </rPh>
    <rPh sb="423" eb="424">
      <t>ゾク</t>
    </rPh>
    <rPh sb="426" eb="427">
      <t>ツキ</t>
    </rPh>
    <rPh sb="428" eb="429">
      <t>ノゾ</t>
    </rPh>
    <phoneticPr fontId="6"/>
  </si>
  <si>
    <t>　(二) 当該通所介護事業所において、介護福祉士で
　　あって、経験及び技能を有する介護職員と認めら
　　れる者（以下「経験・技能のある介護職員とい
　　う。）のうち１人は賃金改善後の賃金の見込額が
　　年間４４０万以上であること。ただし、介護職員
　　等処遇改善加算の算定見込額が少額であることそ
　　の他の理由により、当該賃金改善が困難である場
　　合はこの限りでないこと。</t>
    <rPh sb="108" eb="110">
      <t>イジョウ</t>
    </rPh>
    <phoneticPr fontId="6"/>
  </si>
  <si>
    <t>※</t>
    <phoneticPr fontId="6"/>
  </si>
  <si>
    <t>平11老企25
第3の6の3(2)③</t>
    <phoneticPr fontId="6"/>
  </si>
  <si>
    <t>平11老企25
第3の6の3(6)②</t>
    <phoneticPr fontId="6"/>
  </si>
  <si>
    <t>　機能訓練指導員
（共生型通所介護は第３の６のとおり）</t>
    <rPh sb="18" eb="19">
      <t>ダイ</t>
    </rPh>
    <phoneticPr fontId="5"/>
  </si>
  <si>
    <t>　感染対策委員会は、利用者の状況など事業所の状況に応じ、おおむね６月に１回以上、定期的に開催するとともに、感染症が流行する時期等を勘案して必要に応じ随時開催する必要があります。 
　また、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rPh sb="121" eb="123">
      <t>ガゾウ</t>
    </rPh>
    <rPh sb="124" eb="125">
      <t>カイ</t>
    </rPh>
    <rPh sb="137" eb="139">
      <t>カノウ</t>
    </rPh>
    <rPh sb="140" eb="142">
      <t>キキ</t>
    </rPh>
    <phoneticPr fontId="6"/>
  </si>
  <si>
    <t>高齢者虐待防止措置未実施減算について</t>
    <phoneticPr fontId="6"/>
  </si>
  <si>
    <t>※</t>
    <phoneticPr fontId="6"/>
  </si>
  <si>
    <t>平12老企36
第2の7(2)</t>
    <phoneticPr fontId="6"/>
  </si>
  <si>
    <t>平12老企36
第2の7(3)</t>
    <phoneticPr fontId="6"/>
  </si>
  <si>
    <t xml:space="preserve">②　入浴介助に関する研修とは、入浴介助に関する基
　礎的な知識及び技術を習得する機会を指すものとし
　ます。 </t>
    <phoneticPr fontId="6"/>
  </si>
  <si>
    <t>①</t>
    <phoneticPr fontId="6"/>
  </si>
  <si>
    <t>②</t>
    <phoneticPr fontId="6"/>
  </si>
  <si>
    <t>　ＡＤＬの評価は、一定の研修を受けた者により、Barthel Indexを用いて行うものとします。</t>
    <phoneticPr fontId="6"/>
  </si>
  <si>
    <t>③</t>
    <phoneticPr fontId="6"/>
  </si>
  <si>
    <t>④</t>
    <phoneticPr fontId="6"/>
  </si>
  <si>
    <t>　上記③においてＡＤＬ利得の平均を計算するに当たって対象とする者は、ＡＤＬ利得の多い順に、上位100分の10に相当する利用者（その数に1未満の端数が生じたときは、これを切り捨てるものとする。）及び下位100分の10に相当する利用者（その数に１未満の端数が生じたときは、これを切り捨てるものとする。）を除く利用者（以下「評価対象利用者」という。）とします。</t>
    <rPh sb="1" eb="3">
      <t>ジョウキ</t>
    </rPh>
    <phoneticPr fontId="6"/>
  </si>
  <si>
    <t>⑤</t>
    <phoneticPr fontId="6"/>
  </si>
  <si>
    <t>⑥</t>
    <phoneticPr fontId="6"/>
  </si>
  <si>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6"/>
  </si>
  <si>
    <t xml:space="preserve">　上記ア⑵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サービスの質の向上を図るため、ＬＩＦＥへの提出情報及びフィードバック情報を活用し、利用者の状態に応じた個別機能訓練計画の作成（Plan）、当該計画に基づく個別機能訓練の実施（Do）、当該実施内容
の評価（Check）、その評価結果を踏まえた当該計画の見直し・改善（Action）の一連のサイクル（ＰＤＣＡサイクル）により、サービスの質の管理を行ってください。 </t>
    <rPh sb="1" eb="3">
      <t>ジョウキ</t>
    </rPh>
    <rPh sb="9" eb="11">
      <t>コウセイ</t>
    </rPh>
    <phoneticPr fontId="6"/>
  </si>
  <si>
    <t>　「認知症ケアに関する事例の検討や技術的指導に係る会議」は、テレビ電話装置等を活用して行うことができるものとします。この際、個人情報保護委員会・厚生労働省「医療・介護関係事業者における個人情報
の適切な取扱いのためのガイダンス」、厚生労働省「医療情報システムの安全管理に関するガイドライン」等を遵守してください。</t>
    <phoneticPr fontId="5"/>
  </si>
  <si>
    <t xml:space="preserve">⑩
</t>
    <phoneticPr fontId="5"/>
  </si>
  <si>
    <t xml:space="preserve">平12老企36
第2の7(20)⑦
</t>
    <phoneticPr fontId="6"/>
  </si>
  <si>
    <t>　口腔機能向上サービスの提供に当たっては、別途通知（「リハビリテーション・個別機能訓練、栄養、口腔の実施及び一体的取組について」）を参照してください。</t>
    <rPh sb="21" eb="23">
      <t>ベット</t>
    </rPh>
    <phoneticPr fontId="6"/>
  </si>
  <si>
    <t xml:space="preserve">
</t>
    <phoneticPr fontId="6"/>
  </si>
  <si>
    <t xml:space="preserve">平11老企25
第2の2の(1)
</t>
    <phoneticPr fontId="5"/>
  </si>
  <si>
    <t>　また、人員基準において常勤要件が設けられている場合、従事者が労働基準法（昭和22 年法律第49 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5"/>
  </si>
  <si>
    <t>※</t>
    <phoneticPr fontId="6"/>
  </si>
  <si>
    <t>令和6年度介護報酬改定に関するQ&amp;A（令和6年3月15日）問55</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5"/>
  </si>
  <si>
    <t>令和6年度介護報酬改定に関するQ&amp;A（令和6年3月15日）問54</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5"/>
  </si>
  <si>
    <t>令和6年度介護報酬改定に関するQ&amp;A（令和6年3月15日）問53</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5"/>
  </si>
  <si>
    <t>令和6年度介護報酬改定に関するQ&amp;A（令和6年3月15日）問57</t>
    <phoneticPr fontId="6"/>
  </si>
  <si>
    <t xml:space="preserve">  「認知症看護に係る適切な研修」とは、現時点では、以下のいずれかの研修です。
① 日本看護協会認定看護師教育課程「認知症看護」の
   研修 
② 日本看護協会が認定している看護系大学院の「老人
   看護」及び「精神看護」の専門看護師教育課程 
③ 日本精神科看護協会が認定している「精神科認定看
   護師」(認定証が発行されている者に限る。) </t>
    <rPh sb="20" eb="21">
      <t>ゲン</t>
    </rPh>
    <phoneticPr fontId="5"/>
  </si>
  <si>
    <t>令和6年度介護報酬改定に関するQ&amp;A（令和6年3月15日）問17</t>
    <rPh sb="0" eb="2">
      <t>レイワ</t>
    </rPh>
    <rPh sb="3" eb="5">
      <t>ネンド</t>
    </rPh>
    <rPh sb="19" eb="21">
      <t>レイワ</t>
    </rPh>
    <rPh sb="22" eb="23">
      <t>ネン</t>
    </rPh>
    <rPh sb="24" eb="25">
      <t>ガツ</t>
    </rPh>
    <rPh sb="27" eb="28">
      <t>ニチ</t>
    </rPh>
    <phoneticPr fontId="5"/>
  </si>
  <si>
    <t>令和6年度介護報酬改定に関するQ&amp;A（令和6年3月15日）問59</t>
    <rPh sb="0" eb="2">
      <t>レイワ</t>
    </rPh>
    <rPh sb="19" eb="21">
      <t>レイワ</t>
    </rPh>
    <phoneticPr fontId="5"/>
  </si>
  <si>
    <t xml:space="preserve">　入浴介助に関する研修とは、具体的には、脱衣、洗髪、洗体、移乗、着衣など入浴に係る一連の動作において介助対象者に必要な入浴介助技術や転倒防止、入浴事故防止のためのリスク管理や安全管理等が挙げられますが、これらに限るものではありません。 
　なお、これらの研修においては、内部研修・外部研修を問わず、入浴介助技術の向上を図るため、継続的に研修の機会を確保してください。 </t>
    <phoneticPr fontId="6"/>
  </si>
  <si>
    <t>令和6年度介護報酬改定に関するQ&amp;A（令和6年3月15日）問60</t>
    <phoneticPr fontId="6"/>
  </si>
  <si>
    <t>※</t>
    <phoneticPr fontId="6"/>
  </si>
  <si>
    <t>令和6年度介護報酬改定に関するQ&amp;A（令和6年3月15日）問61</t>
    <phoneticPr fontId="6"/>
  </si>
  <si>
    <t>令和6年度介護報酬改定に関するQ&amp;A（令和6年3月15日）問62</t>
    <phoneticPr fontId="6"/>
  </si>
  <si>
    <t xml:space="preserve">　 入浴介助加算（Ⅱ）の「居宅」とは、利用者の自宅（高齢者住宅（居室内の浴室を使用する場合のほか、共同の浴室を使用する場合も含む。）を含む。）のほか、利用者の親族の自宅が想定されます。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ありません。 </t>
    <phoneticPr fontId="6"/>
  </si>
  <si>
    <t xml:space="preserve">① 通所介護等事業所の浴室において、医師、理学療法
　士、作業療法士、介護福祉士若しくは介護支援専門
　員又は利用者の動作及び浴室の環境の評価を行うこ
　とができる福祉用具専門相談員、機能訓練指導員、
　地域包括支援センターの職員その他住宅改修に関す
　る専門的知識及び経験を有する者が利用者の動作を
　評価する。 </t>
    <phoneticPr fontId="6"/>
  </si>
  <si>
    <t xml:space="preserve">② 通所介護等事業所において、自立して入浴すること
　ができるよう必要な設備（入浴に関する福祉用具
　等）を備える。 </t>
    <phoneticPr fontId="6"/>
  </si>
  <si>
    <t>③ 通所介護等事業所の機能訓練指導員等が共同して、
　利用者の動作を評価した者等との連携の下で、当該
　利用者の身体の状況や通所介護等事業所の浴室の環
　境等を踏まえた個別の入浴計画を作成する。なお、
　個別の入浴計画に相当する内容を通所介護計画の中
　に記載する場合は、その記載をもって個別の入浴計
　画の作成に代えることができるものとする。</t>
    <phoneticPr fontId="6"/>
  </si>
  <si>
    <t xml:space="preserve">④ 個別の入浴計画に基づき、通所介護等事業所におい
　て、入浴介助を行う。 </t>
    <phoneticPr fontId="6"/>
  </si>
  <si>
    <t xml:space="preserve">⑤ 入浴設備の導入や心身機能の回復等により、通所介
　護等以外の場面での入浴が想定できるようになって
　いるかどうか、個別の利用者の状況に照らし確認す
　る。 </t>
    <phoneticPr fontId="6"/>
  </si>
  <si>
    <t>令和6年度介護報酬改定に関するQ&amp;A（令和6年3月15日）問63</t>
    <phoneticPr fontId="6"/>
  </si>
  <si>
    <t>　入浴介助加算（Ⅱ）について、評価を行うことができる者として、「住宅改修に関する専門的知識及び経験を有する者」とは、福祉・住環境コーディネーター２級以上の者等が想定されます。</t>
    <phoneticPr fontId="6"/>
  </si>
  <si>
    <t xml:space="preserve">　情報通信機器等を活用した訪問や評価方法としては、必ずしも訪問する者（介護職員）と評価をする者（医師等）が画面を通して同時進行で対応する必要はなく、医師等の指示の下、当該利用者の動作については動画、浴室の環境については写真にするなど、状況に応じて動画・写真等を活用し、医師等に評価しても
らう事で要件を満たすこととします。 </t>
    <phoneticPr fontId="6"/>
  </si>
  <si>
    <t xml:space="preserve">　「降雪等の急な気象状況の悪化等」とは、降雪に限らず局地的大雨や雷、竜巻、ひょうなども含まれます。例えば、急な気象状況の悪化等により道路環境が著しく悪い状態等も含むこととして差し支えありません。 </t>
    <phoneticPr fontId="6"/>
  </si>
  <si>
    <t>令和6年度介護報酬改定に関するQ&amp;A（令和6年3月15日）問64</t>
    <phoneticPr fontId="6"/>
  </si>
  <si>
    <t>※　</t>
    <phoneticPr fontId="6"/>
  </si>
  <si>
    <t xml:space="preserve">　利用者の送迎については、利用者の居宅と事業所間の送迎を原則としますが、利用者の居住実態がある場所において、事業所のサービス提供範囲内等運営上支障がなく、利用者と利用者家族それぞれの同意が得られている場合に限り、事業所と当該場所間の送迎につ
いては、送迎減算を適用しません。 </t>
    <phoneticPr fontId="6"/>
  </si>
  <si>
    <t>令和6年度介護報酬改定に関するQ&amp;A（令和6年3月15日）問65</t>
    <phoneticPr fontId="6"/>
  </si>
  <si>
    <t xml:space="preserve"> </t>
    <phoneticPr fontId="6"/>
  </si>
  <si>
    <t>※</t>
    <phoneticPr fontId="6"/>
  </si>
  <si>
    <t>令和6年度介護報酬改定に関するQ&amp;A（令和6年3月15日）問176</t>
    <rPh sb="0" eb="2">
      <t>レイワ</t>
    </rPh>
    <rPh sb="3" eb="5">
      <t>ネンド</t>
    </rPh>
    <rPh sb="19" eb="21">
      <t>レイワ</t>
    </rPh>
    <rPh sb="22" eb="23">
      <t>ネン</t>
    </rPh>
    <rPh sb="24" eb="25">
      <t>ガツ</t>
    </rPh>
    <rPh sb="27" eb="28">
      <t>ニチ</t>
    </rPh>
    <phoneticPr fontId="5"/>
  </si>
  <si>
    <t>　 ADL維持等加算（Ⅱ）について、ADL利得が「２以上」から「３以上」へ見直されることとなりましたが、令和６年３月以前に評価対象期間の届出を行っている場合で、令和５年４月以降が評価対象期間の始期となっている場合は、ADL利得が３以上の場合に、ADL維持等加算（Ⅱ）を算定することができます。</t>
    <phoneticPr fontId="6"/>
  </si>
  <si>
    <t>業務継続計画未策定減算について</t>
    <phoneticPr fontId="6"/>
  </si>
  <si>
    <t>　(4)　当該通所介護事業所において、事業年度ごと
　　に当該事業所の職員の処遇改善に関する実績を県
　　知事に報告すること。</t>
    <rPh sb="5" eb="7">
      <t>トウガイ</t>
    </rPh>
    <rPh sb="7" eb="9">
      <t>ツウショ</t>
    </rPh>
    <rPh sb="9" eb="11">
      <t>カイゴ</t>
    </rPh>
    <rPh sb="11" eb="14">
      <t>ジギョウショ</t>
    </rPh>
    <rPh sb="19" eb="21">
      <t>ジギョウ</t>
    </rPh>
    <rPh sb="21" eb="23">
      <t>ネンド</t>
    </rPh>
    <rPh sb="29" eb="31">
      <t>トウガイ</t>
    </rPh>
    <rPh sb="31" eb="34">
      <t>ジギョウショ</t>
    </rPh>
    <rPh sb="35" eb="37">
      <t>ショクイン</t>
    </rPh>
    <rPh sb="38" eb="40">
      <t>ショグウ</t>
    </rPh>
    <rPh sb="40" eb="42">
      <t>カイゼン</t>
    </rPh>
    <rPh sb="43" eb="44">
      <t>カン</t>
    </rPh>
    <rPh sb="46" eb="48">
      <t>ジッセキ</t>
    </rPh>
    <rPh sb="49" eb="50">
      <t>ケン</t>
    </rPh>
    <rPh sb="53" eb="54">
      <t>チ</t>
    </rPh>
    <rPh sb="54" eb="55">
      <t>コト</t>
    </rPh>
    <rPh sb="56" eb="58">
      <t>ホウコク</t>
    </rPh>
    <phoneticPr fontId="6"/>
  </si>
  <si>
    <t>　(5)　算定日が属する月の前１２月間において、労
　　働基準法、労働者災害補償保険法、最低賃金法、
　　労働安全衛生法、雇用保険法その他の労働に関す
　　る法令に違反し、罰金以上の刑に処せられていな
　　いこと。</t>
    <phoneticPr fontId="6"/>
  </si>
  <si>
    <t>　(6)　当該通所介護事業所において、労働保険料の
　　納付が適正に行われていること。</t>
    <phoneticPr fontId="6"/>
  </si>
  <si>
    <t xml:space="preserve"> （8）（2）の届出に係る計画の期間中に実施する職
　　員の処遇改善の内容（賃金改善に関するものを除
    く。）及び当該職員の処遇改善に要する費用の見
    込額を全ての職員に周知していること。</t>
    <rPh sb="24" eb="25">
      <t>ショク</t>
    </rPh>
    <rPh sb="28" eb="29">
      <t>イン</t>
    </rPh>
    <rPh sb="82" eb="83">
      <t>ガク</t>
    </rPh>
    <phoneticPr fontId="5"/>
  </si>
  <si>
    <t xml:space="preserve"> （10）通所介護費におけるサービス提供体制強化加
　　算(Ⅰ)又は(Ⅱ）のいずれかを届け出ているこ
　　と。</t>
    <rPh sb="5" eb="9">
      <t>ツウショカイゴ</t>
    </rPh>
    <rPh sb="9" eb="10">
      <t>ヒ</t>
    </rPh>
    <rPh sb="18" eb="20">
      <t>テイキョウ</t>
    </rPh>
    <rPh sb="20" eb="22">
      <t>タイセイ</t>
    </rPh>
    <rPh sb="22" eb="24">
      <t>キョウカ</t>
    </rPh>
    <rPh sb="24" eb="25">
      <t>カ</t>
    </rPh>
    <rPh sb="28" eb="29">
      <t>サン</t>
    </rPh>
    <rPh sb="32" eb="33">
      <t>マタ</t>
    </rPh>
    <rPh sb="43" eb="44">
      <t>トド</t>
    </rPh>
    <rPh sb="45" eb="46">
      <t>デ</t>
    </rPh>
    <phoneticPr fontId="6"/>
  </si>
  <si>
    <t>高齢者虐待防止措置未実施減算</t>
    <phoneticPr fontId="6"/>
  </si>
  <si>
    <t>業務継続計画未策定減算</t>
    <phoneticPr fontId="6"/>
  </si>
  <si>
    <t>ア　月平均の利用者の数（第１号通所事業（旧介護予
　防通所介護に相当するものとして市町村が定めるも
　のに限る。）が同一の事業所において一体的に運営
　されている場合は、指定通所介護の利用者の数及び
　第１号通所事業の利用者の数の合計数）が、運営規
　程に定められている利用定員を超える場合</t>
    <rPh sb="12" eb="13">
      <t>ダイ</t>
    </rPh>
    <rPh sb="14" eb="15">
      <t>ゴウ</t>
    </rPh>
    <rPh sb="15" eb="17">
      <t>ツウショ</t>
    </rPh>
    <rPh sb="17" eb="19">
      <t>ジギョウ</t>
    </rPh>
    <rPh sb="58" eb="60">
      <t>ドウイツ</t>
    </rPh>
    <rPh sb="61" eb="64">
      <t>ジギョウショ</t>
    </rPh>
    <rPh sb="68" eb="71">
      <t>イッタイテキ</t>
    </rPh>
    <rPh sb="72" eb="74">
      <t>ウンエイ</t>
    </rPh>
    <rPh sb="81" eb="83">
      <t>バアイ</t>
    </rPh>
    <rPh sb="85" eb="87">
      <t>シテイ</t>
    </rPh>
    <rPh sb="87" eb="89">
      <t>ツウショ</t>
    </rPh>
    <rPh sb="89" eb="91">
      <t>カイゴ</t>
    </rPh>
    <rPh sb="92" eb="95">
      <t>リヨウシャ</t>
    </rPh>
    <rPh sb="96" eb="97">
      <t>カズ</t>
    </rPh>
    <rPh sb="97" eb="98">
      <t>オヨ</t>
    </rPh>
    <rPh sb="101" eb="102">
      <t>ダイ</t>
    </rPh>
    <rPh sb="103" eb="104">
      <t>ゴウ</t>
    </rPh>
    <rPh sb="104" eb="106">
      <t>ツウショ</t>
    </rPh>
    <rPh sb="106" eb="108">
      <t>ジギョウ</t>
    </rPh>
    <rPh sb="109" eb="112">
      <t>リヨウシャ</t>
    </rPh>
    <rPh sb="113" eb="114">
      <t>カズ</t>
    </rPh>
    <rPh sb="115" eb="118">
      <t>ゴウケイスウ</t>
    </rPh>
    <phoneticPr fontId="5"/>
  </si>
  <si>
    <t>（1）訪問リハビリテーション事業所、通所リハビリ
　テーション事業所又はリハビリテーションを実施し
　ている医療提供施設（病院にあっては、許可病床数
　が２００床未満のもの又は当該病院を中心とした半
　径４キロメートル以内に診療所が存在しないものに
　限る。）の理学療法士、作業療法士、言語聴覚士又
　は医師（以下「理学療法士等」という。）の助言に
　基づき、当該指定通所介護事業所の機能訓練指導
　員、看護職員、介護職員、生活相談員その他の職種
　の者（以下「機能訓練指導員等」という。）が共同
　して利用者の身体状況等の評価及び個別機能訓練計
　画の作成を行っていること。</t>
    <rPh sb="228" eb="230">
      <t>イカ</t>
    </rPh>
    <phoneticPr fontId="5"/>
  </si>
  <si>
    <t>　例えば、訪問介護と通所リハビリテーションを併用する利用者について、訪問介護事業所のサービス提供責任者が訪問介護計画を作成するに当たって、理学療法士等が通所リハビリテーションを提供する中で把握した利用者のＡＤＬ及びＩＡＤＬに関する状況を、電話、文書、メール等を活用して助言することが挙げられます。
　なお、利用者のＡＤＬ及びＩＡＤＬの状況を把握する方法としては、上記のほか、ＩＣＴを活用した動画やテレビ電話装置等を活用する方法もあります。</t>
    <phoneticPr fontId="5"/>
  </si>
  <si>
    <t xml:space="preserve">　個別機能訓練加算（Ⅰ）イ及びロに係る１回あたりの個別機能訓練時間は、利用者のニーズや心身の状態等を 踏まえて設定された個別機能訓練計画の目標等を勘案し、必要な時間数を確保するものです。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ます。
</t>
    <rPh sb="25" eb="27">
      <t>コベツ</t>
    </rPh>
    <rPh sb="27" eb="29">
      <t>キノウ</t>
    </rPh>
    <rPh sb="29" eb="31">
      <t>クンレン</t>
    </rPh>
    <phoneticPr fontId="5"/>
  </si>
  <si>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をいいます。</t>
    <rPh sb="1" eb="3">
      <t>デンシ</t>
    </rPh>
    <rPh sb="3" eb="5">
      <t>ジョウホウ</t>
    </rPh>
    <rPh sb="5" eb="7">
      <t>ショリ</t>
    </rPh>
    <rPh sb="7" eb="9">
      <t>ソシキ</t>
    </rPh>
    <rPh sb="10" eb="12">
      <t>シヨウ</t>
    </rPh>
    <rPh sb="14" eb="16">
      <t>ホウホウ</t>
    </rPh>
    <phoneticPr fontId="6"/>
  </si>
  <si>
    <t>　利用者の人権の擁護、虐待の防止等のため、必要な体制の整備を行うとともに、その従業者に対し、研修を実施する等の措置を講じていますか。</t>
    <phoneticPr fontId="5"/>
  </si>
  <si>
    <t xml:space="preserve">準用(平11老企 25第3の1の1
(3)）
</t>
    <phoneticPr fontId="5"/>
  </si>
  <si>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5"/>
  </si>
  <si>
    <t>準用(平11老企25第3の1の3(19)⑤)</t>
    <phoneticPr fontId="5"/>
  </si>
  <si>
    <t>　通所介護事業者は、感染症や災害が発生した場合にあっても、利用者が継続して通所介護の提供を受けられるよう、業務継続計画を策定するとともに、当該業務継続計画に従い、通所介護事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ツウショ</t>
    </rPh>
    <rPh sb="3" eb="5">
      <t>カイゴ</t>
    </rPh>
    <rPh sb="37" eb="39">
      <t>ツウショ</t>
    </rPh>
    <rPh sb="39" eb="41">
      <t>カイゴ</t>
    </rPh>
    <phoneticPr fontId="5"/>
  </si>
  <si>
    <t>　当該通所介護事業所において感染症が発生し、又はまん延しないように、次の各号に掲げる措置を講じていますか。</t>
    <rPh sb="3" eb="5">
      <t>ツウショ</t>
    </rPh>
    <rPh sb="5" eb="7">
      <t>カイゴ</t>
    </rPh>
    <rPh sb="7" eb="10">
      <t>ジギョウショ</t>
    </rPh>
    <phoneticPr fontId="5"/>
  </si>
  <si>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
　感染対策委員会は、利用者の状況など事業所の状況に応じ、おおむね６月に１回以上、定期的に開催するとともに、感染症が流行する時期等を勘案して必要に応じ随時開催する必要があります。</t>
    <rPh sb="10" eb="12">
      <t>カンセン</t>
    </rPh>
    <rPh sb="12" eb="13">
      <t>ショウ</t>
    </rPh>
    <rPh sb="14" eb="16">
      <t>ヨボウ</t>
    </rPh>
    <rPh sb="16" eb="17">
      <t>オヨ</t>
    </rPh>
    <rPh sb="20" eb="21">
      <t>エン</t>
    </rPh>
    <rPh sb="22" eb="24">
      <t>ボウシ</t>
    </rPh>
    <rPh sb="28" eb="30">
      <t>タイサク</t>
    </rPh>
    <rPh sb="31" eb="33">
      <t>ケントウ</t>
    </rPh>
    <rPh sb="35" eb="38">
      <t>イインカイ</t>
    </rPh>
    <rPh sb="39" eb="41">
      <t>イカ</t>
    </rPh>
    <rPh sb="179" eb="181">
      <t>カンセン</t>
    </rPh>
    <rPh sb="181" eb="183">
      <t>タイサク</t>
    </rPh>
    <rPh sb="183" eb="186">
      <t>タントウシャ</t>
    </rPh>
    <phoneticPr fontId="6"/>
  </si>
  <si>
    <t xml:space="preserve">（1）ア（1）の規定により配置された理学療法士等に
   加えて、専ら機能訓練指導員の職務に従事する理
   学療法士等を１名以上配置していること。
</t>
    <phoneticPr fontId="6"/>
  </si>
  <si>
    <t xml:space="preserve">　個別機能訓練加算（Ⅰ）ロにおいては、専ら機能訓練指導員の職務に従事する理学療法士等を１名以上配置することに加えて、専ら機能訓練指導員の職務に従事する理学療法士等を１名以上配置することとなっているため、合計で２名以上の理学療法士等を配置する必要があります。
   </t>
    <phoneticPr fontId="5"/>
  </si>
  <si>
    <t>⑪</t>
    <phoneticPr fontId="5"/>
  </si>
  <si>
    <t>※</t>
    <phoneticPr fontId="6"/>
  </si>
  <si>
    <t xml:space="preserve">　通所介護の提供に当たっては、当該利用者又は他の利用者等の生命又は身体を保護するため緊急やむを得ない場合を除き、身体的拘束等を行ってはなりません。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なお、居宅基準第104条の４第２項の規定に基づき、当該記録は、２年間保存しなければなりません。 </t>
    <phoneticPr fontId="6"/>
  </si>
  <si>
    <t xml:space="preserve">　通所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1" eb="3">
      <t>ツウショ</t>
    </rPh>
    <rPh sb="3" eb="5">
      <t>カイゴ</t>
    </rPh>
    <rPh sb="5" eb="8">
      <t>ジュウギョウシャ</t>
    </rPh>
    <rPh sb="9" eb="10">
      <t>タイ</t>
    </rPh>
    <phoneticPr fontId="6"/>
  </si>
  <si>
    <t>エ　その他、電磁的方法によることができると
　されているものは、アからウまでに準じた方法に
　よってください。ただし、居宅基準又は居宅基準通
  知（平11老企25）若しくは予防基準又はこの通知の
  規定により電磁的方法の定めがあるものについて
  は、当該定めに従ってください。</t>
    <rPh sb="63" eb="64">
      <t>マタ</t>
    </rPh>
    <rPh sb="65" eb="67">
      <t>キョタク</t>
    </rPh>
    <rPh sb="67" eb="69">
      <t>キジュン</t>
    </rPh>
    <rPh sb="75" eb="76">
      <t>ヘイ</t>
    </rPh>
    <rPh sb="78" eb="79">
      <t>ロウ</t>
    </rPh>
    <rPh sb="133" eb="134">
      <t>シタガ</t>
    </rPh>
    <phoneticPr fontId="6"/>
  </si>
  <si>
    <t>　個別機能訓練加算（Ⅰ）イ及びロについては、いずれの場合も、当該加算を算定する事業所に理学療法士等を配置する必要があることから、事業所以外の機関との連携により確保することは認められません。</t>
    <rPh sb="13" eb="14">
      <t>オヨ</t>
    </rPh>
    <phoneticPr fontId="5"/>
  </si>
  <si>
    <t>　法第１１８条の２第１項に規定する介護保険等関連情報その他必要な情報を活用し、適切かつ有効なサービスの提供に努めていますか。</t>
    <rPh sb="51" eb="53">
      <t>テイキョウ</t>
    </rPh>
    <phoneticPr fontId="5"/>
  </si>
  <si>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5"/>
  </si>
  <si>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6"/>
  </si>
  <si>
    <t xml:space="preserve">　⑴ 介護職員等処遇改善加算(Ⅰ) 上記1から26までに
　より算定した単位数の1000分の92に相当する単位数 </t>
    <phoneticPr fontId="6"/>
  </si>
  <si>
    <t xml:space="preserve">　⑵ 介護職員等処遇改善加算(Ⅱ) 上記1から26までに
　より算定した単位数の1000分の90に相当する単位数 </t>
    <phoneticPr fontId="6"/>
  </si>
  <si>
    <t xml:space="preserve">　⑶ 介護職員等処遇改善加算(Ⅲ) 上記1から26までに
　より算定した単位数の1000分の80に相当する単位数 </t>
    <phoneticPr fontId="5"/>
  </si>
  <si>
    <t xml:space="preserve">　⑷ 介護職員等処遇改善加算(Ⅳ) 上記1から26までに
　より算定した単位数の1000分の64に相当する単位数 </t>
    <phoneticPr fontId="5"/>
  </si>
  <si>
    <t>提出書類チェックシート（通所介護）</t>
    <rPh sb="0" eb="2">
      <t>テイシュツ</t>
    </rPh>
    <rPh sb="2" eb="4">
      <t>ショルイ</t>
    </rPh>
    <rPh sb="12" eb="14">
      <t>ツウショ</t>
    </rPh>
    <rPh sb="14" eb="16">
      <t>カイゴ</t>
    </rPh>
    <phoneticPr fontId="5"/>
  </si>
  <si>
    <t>施設名</t>
  </si>
  <si>
    <t>担当者名</t>
  </si>
  <si>
    <t>電話番号</t>
  </si>
  <si>
    <t>E-mail</t>
    <phoneticPr fontId="5"/>
  </si>
  <si>
    <t>資料名</t>
    <phoneticPr fontId="5"/>
  </si>
  <si>
    <t>提出数</t>
    <phoneticPr fontId="5"/>
  </si>
  <si>
    <t>チェック</t>
    <phoneticPr fontId="5"/>
  </si>
  <si>
    <t>①自己点検シート</t>
    <rPh sb="1" eb="3">
      <t>ジコ</t>
    </rPh>
    <rPh sb="3" eb="5">
      <t>テンケン</t>
    </rPh>
    <phoneticPr fontId="5"/>
  </si>
  <si>
    <t>事業ごとに１部</t>
    <rPh sb="0" eb="2">
      <t>ジギョウ</t>
    </rPh>
    <phoneticPr fontId="5"/>
  </si>
  <si>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5"/>
  </si>
  <si>
    <t>③運営規程及び重要事項説明書、利用者契約書（見本）</t>
    <phoneticPr fontId="5"/>
  </si>
  <si>
    <t>④利用者の状況</t>
    <rPh sb="1" eb="4">
      <t>リヨウシャ</t>
    </rPh>
    <rPh sb="5" eb="7">
      <t>ジョウキョウ</t>
    </rPh>
    <phoneticPr fontId="5"/>
  </si>
  <si>
    <t>⑤行動障害のある利用者及び身体拘束者名簿</t>
    <rPh sb="1" eb="3">
      <t>コウドウ</t>
    </rPh>
    <rPh sb="3" eb="5">
      <t>ショウガイ</t>
    </rPh>
    <rPh sb="8" eb="11">
      <t>リヨウシャ</t>
    </rPh>
    <rPh sb="11" eb="12">
      <t>オヨ</t>
    </rPh>
    <rPh sb="13" eb="15">
      <t>シンタイ</t>
    </rPh>
    <rPh sb="15" eb="17">
      <t>コウソク</t>
    </rPh>
    <rPh sb="17" eb="18">
      <t>シャ</t>
    </rPh>
    <rPh sb="18" eb="20">
      <t>メイボ</t>
    </rPh>
    <phoneticPr fontId="5"/>
  </si>
  <si>
    <t>＊提出書類チェックシートの送付先</t>
    <rPh sb="1" eb="3">
      <t>テイシュツ</t>
    </rPh>
    <rPh sb="3" eb="5">
      <t>ショルイ</t>
    </rPh>
    <phoneticPr fontId="5"/>
  </si>
  <si>
    <t>〒305-8555</t>
  </si>
  <si>
    <t>つくば市研究学園一丁目１番地１</t>
    <rPh sb="4" eb="8">
      <t>ケンキュウガクエン</t>
    </rPh>
    <rPh sb="8" eb="11">
      <t>イチチョウメ</t>
    </rPh>
    <rPh sb="12" eb="14">
      <t>バンチ</t>
    </rPh>
    <phoneticPr fontId="5"/>
  </si>
  <si>
    <t>wef013@city.tsukuba.lg.jp</t>
    <phoneticPr fontId="5"/>
  </si>
  <si>
    <t>～</t>
    <phoneticPr fontId="34"/>
  </si>
  <si>
    <r>
      <t>単位（Ⅰ）　　　　直近１年間の月間平均利用者数</t>
    </r>
    <r>
      <rPr>
        <b/>
        <u/>
        <sz val="11"/>
        <rFont val="ＭＳ Ｐゴシック"/>
        <family val="3"/>
        <charset val="128"/>
      </rPr>
      <t>　　　　　　　　</t>
    </r>
    <r>
      <rPr>
        <b/>
        <sz val="11"/>
        <rFont val="ＭＳ Ｐゴシック"/>
        <family val="3"/>
        <charset val="128"/>
      </rPr>
      <t>人　</t>
    </r>
    <phoneticPr fontId="5"/>
  </si>
  <si>
    <r>
      <t>単位（Ⅱ）　　　　直近１年間の月間平均利用者数</t>
    </r>
    <r>
      <rPr>
        <b/>
        <u/>
        <sz val="11"/>
        <rFont val="ＭＳ Ｐゴシック"/>
        <family val="3"/>
        <charset val="128"/>
      </rPr>
      <t>　　　　　　　　</t>
    </r>
    <r>
      <rPr>
        <b/>
        <sz val="11"/>
        <rFont val="ＭＳ Ｐゴシック"/>
        <family val="3"/>
        <charset val="128"/>
      </rPr>
      <t>人　</t>
    </r>
    <phoneticPr fontId="5"/>
  </si>
  <si>
    <t>単位（Ⅰ）　　　　　　　　　　月別利用者数　（直近１年間：介護予防支援者を含む）</t>
  </si>
  <si>
    <t>区            分</t>
  </si>
  <si>
    <t>計</t>
    <phoneticPr fontId="5"/>
  </si>
  <si>
    <t>月別開所日数（Ａ）</t>
    <phoneticPr fontId="5"/>
  </si>
  <si>
    <t>　　　</t>
  </si>
  <si>
    <t>月間利用者延数（Ｂ）</t>
    <phoneticPr fontId="5"/>
  </si>
  <si>
    <t>　</t>
  </si>
  <si>
    <t>日平均利用者数（Ｂ÷Ａ）</t>
    <phoneticPr fontId="5"/>
  </si>
  <si>
    <t>日最多利用者数（※）</t>
    <phoneticPr fontId="5"/>
  </si>
  <si>
    <r>
      <t xml:space="preserve">介護保険適用外延べ参加者
</t>
    </r>
    <r>
      <rPr>
        <b/>
        <sz val="10"/>
        <rFont val="ＭＳ Ｐゴシック"/>
        <family val="3"/>
        <charset val="128"/>
      </rPr>
      <t>（特定高齢者等）</t>
    </r>
    <phoneticPr fontId="5"/>
  </si>
  <si>
    <t>（※）各月における最も利用者が多かった日の利用者数</t>
    <phoneticPr fontId="5"/>
  </si>
  <si>
    <t>単位（Ⅱ）　　　　　　　　　　月別利用者数　（直近１年間：介護予防支援者を含む）</t>
  </si>
  <si>
    <t>行動障害のある利用者および身体拘束者名簿</t>
  </si>
  <si>
    <t>事業所（施設）名　　　　　　　　　　　　　</t>
  </si>
  <si>
    <t>№</t>
  </si>
  <si>
    <t>氏　名</t>
  </si>
  <si>
    <t>介護度</t>
  </si>
  <si>
    <t>居室番号</t>
  </si>
  <si>
    <t>　拘束等の内容（下記より）</t>
  </si>
  <si>
    <r>
      <t>※</t>
    </r>
    <r>
      <rPr>
        <sz val="7"/>
        <color theme="1"/>
        <rFont val="Times New Roman"/>
        <family val="1"/>
      </rPr>
      <t xml:space="preserve">  </t>
    </r>
    <r>
      <rPr>
        <sz val="12"/>
        <color theme="1"/>
        <rFont val="Century"/>
        <family val="1"/>
      </rPr>
      <t xml:space="preserve"> </t>
    </r>
    <r>
      <rPr>
        <sz val="12"/>
        <color theme="1"/>
        <rFont val="ＭＳ 明朝"/>
        <family val="1"/>
        <charset val="128"/>
      </rPr>
      <t>現況について記載すること。記入しきれない場合はコピー願います。</t>
    </r>
  </si>
  <si>
    <r>
      <t>※</t>
    </r>
    <r>
      <rPr>
        <sz val="7"/>
        <color theme="1"/>
        <rFont val="Times New Roman"/>
        <family val="1"/>
      </rPr>
      <t xml:space="preserve">  </t>
    </r>
    <r>
      <rPr>
        <sz val="12"/>
        <color theme="1"/>
        <rFont val="ＭＳ 明朝"/>
        <family val="1"/>
        <charset val="128"/>
      </rPr>
      <t>「行動障害」とは、認知症に伴う徘徊、異食、暴言、暴行、自傷等をいう。</t>
    </r>
  </si>
  <si>
    <r>
      <t>※</t>
    </r>
    <r>
      <rPr>
        <sz val="7"/>
        <color theme="1"/>
        <rFont val="Times New Roman"/>
        <family val="1"/>
      </rPr>
      <t xml:space="preserve">  </t>
    </r>
    <r>
      <rPr>
        <sz val="12"/>
        <color theme="1"/>
        <rFont val="ＭＳ 明朝"/>
        <family val="1"/>
        <charset val="128"/>
      </rPr>
      <t>「身体拘束」とは、具体的には下記</t>
    </r>
    <r>
      <rPr>
        <sz val="12"/>
        <color theme="1"/>
        <rFont val="Century"/>
        <family val="1"/>
      </rPr>
      <t>①</t>
    </r>
    <r>
      <rPr>
        <sz val="12"/>
        <color theme="1"/>
        <rFont val="ＭＳ 明朝"/>
        <family val="1"/>
        <charset val="128"/>
      </rPr>
      <t>～</t>
    </r>
    <r>
      <rPr>
        <sz val="12"/>
        <color theme="1"/>
        <rFont val="Century"/>
        <family val="1"/>
      </rPr>
      <t>⑪</t>
    </r>
    <r>
      <rPr>
        <sz val="12"/>
        <color theme="1"/>
        <rFont val="ＭＳ 明朝"/>
        <family val="1"/>
        <charset val="128"/>
      </rPr>
      <t>の行為</t>
    </r>
  </si>
  <si>
    <r>
      <t>1</t>
    </r>
    <r>
      <rPr>
        <sz val="7"/>
        <color theme="1"/>
        <rFont val="Times New Roman"/>
        <family val="1"/>
      </rPr>
      <t xml:space="preserve">     </t>
    </r>
    <r>
      <rPr>
        <sz val="12"/>
        <color theme="1"/>
        <rFont val="ＭＳ 明朝"/>
        <family val="1"/>
        <charset val="128"/>
      </rPr>
      <t>徘徊しないように、車いすやベッドに体幹や四肢をひも等で縛る</t>
    </r>
  </si>
  <si>
    <r>
      <t>2</t>
    </r>
    <r>
      <rPr>
        <sz val="7"/>
        <color theme="1"/>
        <rFont val="Times New Roman"/>
        <family val="1"/>
      </rPr>
      <t xml:space="preserve">     </t>
    </r>
    <r>
      <rPr>
        <sz val="12"/>
        <color theme="1"/>
        <rFont val="ＭＳ 明朝"/>
        <family val="1"/>
        <charset val="128"/>
      </rPr>
      <t>転落しないように、ベッドに体幹や四肢をひも等で縛る</t>
    </r>
  </si>
  <si>
    <r>
      <t>3</t>
    </r>
    <r>
      <rPr>
        <sz val="7"/>
        <color theme="1"/>
        <rFont val="Times New Roman"/>
        <family val="1"/>
      </rPr>
      <t xml:space="preserve">     </t>
    </r>
    <r>
      <rPr>
        <sz val="12"/>
        <color theme="1"/>
        <rFont val="ＭＳ 明朝"/>
        <family val="1"/>
        <charset val="128"/>
      </rPr>
      <t>自分で降りられないように、ベッドを柵（サイドレール）で囲む</t>
    </r>
  </si>
  <si>
    <r>
      <t>4</t>
    </r>
    <r>
      <rPr>
        <sz val="7"/>
        <color theme="1"/>
        <rFont val="Times New Roman"/>
        <family val="1"/>
      </rPr>
      <t xml:space="preserve">     </t>
    </r>
    <r>
      <rPr>
        <sz val="12"/>
        <color theme="1"/>
        <rFont val="ＭＳ 明朝"/>
        <family val="1"/>
        <charset val="128"/>
      </rPr>
      <t>点滴・経管栄養等のチューブを抜かないように四肢をひも等で縛る</t>
    </r>
  </si>
  <si>
    <r>
      <t>5</t>
    </r>
    <r>
      <rPr>
        <sz val="7"/>
        <color theme="1"/>
        <rFont val="Times New Roman"/>
        <family val="1"/>
      </rPr>
      <t xml:space="preserve">     </t>
    </r>
    <r>
      <rPr>
        <sz val="12"/>
        <color theme="1"/>
        <rFont val="ＭＳ 明朝"/>
        <family val="1"/>
        <charset val="128"/>
      </rPr>
      <t>または皮膚をかきむしらないように、手指の機能を制限するミトン型の
  手袋等をつける</t>
    </r>
    <phoneticPr fontId="29"/>
  </si>
  <si>
    <r>
      <t>6</t>
    </r>
    <r>
      <rPr>
        <sz val="7"/>
        <color theme="1"/>
        <rFont val="Times New Roman"/>
        <family val="1"/>
      </rPr>
      <t xml:space="preserve">     </t>
    </r>
    <r>
      <rPr>
        <sz val="12"/>
        <color theme="1"/>
        <rFont val="ＭＳ 明朝"/>
        <family val="1"/>
        <charset val="128"/>
      </rPr>
      <t>車いすや椅子からずり落ちたり、立ち上がったりしないように、
  Ｙ字型拘束帯や腰ベルト、車いすテーブルをつける</t>
    </r>
    <phoneticPr fontId="29"/>
  </si>
  <si>
    <r>
      <t>7</t>
    </r>
    <r>
      <rPr>
        <sz val="7"/>
        <color theme="1"/>
        <rFont val="Times New Roman"/>
        <family val="1"/>
      </rPr>
      <t xml:space="preserve">     </t>
    </r>
    <r>
      <rPr>
        <sz val="12"/>
        <color theme="1"/>
        <rFont val="ＭＳ 明朝"/>
        <family val="1"/>
        <charset val="128"/>
      </rPr>
      <t>立ち上がる能力のある人の立ち上がりを妨げるようないすを使用する</t>
    </r>
  </si>
  <si>
    <r>
      <t>8</t>
    </r>
    <r>
      <rPr>
        <sz val="7"/>
        <color theme="1"/>
        <rFont val="Times New Roman"/>
        <family val="1"/>
      </rPr>
      <t xml:space="preserve">     </t>
    </r>
    <r>
      <rPr>
        <sz val="12"/>
        <color theme="1"/>
        <rFont val="ＭＳ 明朝"/>
        <family val="1"/>
        <charset val="128"/>
      </rPr>
      <t>脱衣やおむつはずしを制限するために、介護衣（つなぎ服）を着せる</t>
    </r>
  </si>
  <si>
    <r>
      <t>9</t>
    </r>
    <r>
      <rPr>
        <sz val="7"/>
        <color theme="1"/>
        <rFont val="Times New Roman"/>
        <family val="1"/>
      </rPr>
      <t xml:space="preserve">     </t>
    </r>
    <r>
      <rPr>
        <sz val="12"/>
        <color theme="1"/>
        <rFont val="ＭＳ 明朝"/>
        <family val="1"/>
        <charset val="128"/>
      </rPr>
      <t>他人への迷惑行為を防ぐために、ベッドなどに体幹や四肢をひも等で縛る</t>
    </r>
  </si>
  <si>
    <r>
      <t>10</t>
    </r>
    <r>
      <rPr>
        <sz val="7"/>
        <color theme="1"/>
        <rFont val="Times New Roman"/>
        <family val="1"/>
      </rPr>
      <t xml:space="preserve">  </t>
    </r>
    <r>
      <rPr>
        <sz val="12"/>
        <color theme="1"/>
        <rFont val="ＭＳ 明朝"/>
        <family val="1"/>
        <charset val="128"/>
      </rPr>
      <t>自分の意志で開けることのできない居室に隔離する</t>
    </r>
  </si>
  <si>
    <r>
      <rPr>
        <sz val="12"/>
        <color theme="1"/>
        <rFont val="Century"/>
        <family val="1"/>
      </rPr>
      <t>11</t>
    </r>
    <r>
      <rPr>
        <sz val="12"/>
        <color theme="1"/>
        <rFont val="ＭＳ 明朝"/>
        <family val="1"/>
        <charset val="128"/>
      </rPr>
      <t>行動を落ち着かせるために、向精神薬を過剰に服用させる</t>
    </r>
    <phoneticPr fontId="29"/>
  </si>
  <si>
    <t>利用者の状況</t>
    <phoneticPr fontId="29"/>
  </si>
  <si>
    <t>　　年　　月</t>
    <rPh sb="5" eb="6">
      <t>ガツ</t>
    </rPh>
    <phoneticPr fontId="5"/>
  </si>
  <si>
    <t>TEL029-883-1111</t>
    <phoneticPr fontId="5"/>
  </si>
  <si>
    <t xml:space="preserve">平11厚令37
第3条第1項
</t>
    <rPh sb="0" eb="1">
      <t>ヒラ</t>
    </rPh>
    <phoneticPr fontId="5"/>
  </si>
  <si>
    <t xml:space="preserve">平11厚令37
第3条第2項
</t>
    <rPh sb="0" eb="1">
      <t>ヒラ</t>
    </rPh>
    <phoneticPr fontId="5"/>
  </si>
  <si>
    <t>平11厚令37
第3条第3項</t>
    <rPh sb="0" eb="1">
      <t>ヒラ</t>
    </rPh>
    <phoneticPr fontId="5"/>
  </si>
  <si>
    <t>平11厚令37
第3条第4項</t>
    <rPh sb="0" eb="1">
      <t>ヒラ</t>
    </rPh>
    <phoneticPr fontId="5"/>
  </si>
  <si>
    <t xml:space="preserve">平11厚令37
第92条
</t>
    <rPh sb="0" eb="1">
      <t>ヘイ</t>
    </rPh>
    <phoneticPr fontId="5"/>
  </si>
  <si>
    <t>平11老企25
第2の2の(3)</t>
    <phoneticPr fontId="5"/>
  </si>
  <si>
    <t xml:space="preserve">平11厚令37
第93条第1項
第1号
</t>
    <rPh sb="0" eb="1">
      <t>ヘイ</t>
    </rPh>
    <phoneticPr fontId="5"/>
  </si>
  <si>
    <t>平11厚令37
第93条第1項
第2号</t>
    <rPh sb="16" eb="17">
      <t>ダイ</t>
    </rPh>
    <phoneticPr fontId="5"/>
  </si>
  <si>
    <t xml:space="preserve">平11厚令37
第93条第1項
第3号
</t>
    <phoneticPr fontId="5"/>
  </si>
  <si>
    <t xml:space="preserve">平11厚令37
第93条第2項
</t>
    <phoneticPr fontId="5"/>
  </si>
  <si>
    <t>平11厚令37
第93条第1項
第3号</t>
    <phoneticPr fontId="5"/>
  </si>
  <si>
    <t>平11厚令37
第93条第1項
第4号</t>
    <rPh sb="16" eb="17">
      <t>ダイ</t>
    </rPh>
    <phoneticPr fontId="5"/>
  </si>
  <si>
    <t>平11厚令37
第94条</t>
    <rPh sb="8" eb="9">
      <t>ダイ</t>
    </rPh>
    <rPh sb="11" eb="12">
      <t>ジョウ</t>
    </rPh>
    <phoneticPr fontId="5"/>
  </si>
  <si>
    <t>平11厚令37
第95条第1項</t>
    <rPh sb="0" eb="1">
      <t>ヘイ</t>
    </rPh>
    <rPh sb="3" eb="4">
      <t>アツ</t>
    </rPh>
    <rPh sb="4" eb="5">
      <t>レイ</t>
    </rPh>
    <rPh sb="8" eb="9">
      <t>ダイ</t>
    </rPh>
    <rPh sb="11" eb="12">
      <t>ジョウ</t>
    </rPh>
    <rPh sb="12" eb="13">
      <t>ダイ</t>
    </rPh>
    <rPh sb="14" eb="15">
      <t>コウ</t>
    </rPh>
    <phoneticPr fontId="5"/>
  </si>
  <si>
    <t xml:space="preserve">平11厚令37
第95条第3項
</t>
    <phoneticPr fontId="5"/>
  </si>
  <si>
    <t>平11厚令37
第95条第4項</t>
    <phoneticPr fontId="5"/>
  </si>
  <si>
    <t>平11厚令37
第95条第2項
第1号イ</t>
    <rPh sb="8" eb="9">
      <t>ダイ</t>
    </rPh>
    <rPh sb="11" eb="12">
      <t>ジョウ</t>
    </rPh>
    <rPh sb="12" eb="13">
      <t>ダイ</t>
    </rPh>
    <rPh sb="14" eb="15">
      <t>コウ</t>
    </rPh>
    <rPh sb="16" eb="17">
      <t>ダイ</t>
    </rPh>
    <rPh sb="18" eb="19">
      <t>ゴウ</t>
    </rPh>
    <phoneticPr fontId="5"/>
  </si>
  <si>
    <t>平11厚令37
第95条第2項
第1号ロ</t>
    <rPh sb="8" eb="9">
      <t>ダイ</t>
    </rPh>
    <rPh sb="11" eb="12">
      <t>ジョウ</t>
    </rPh>
    <rPh sb="12" eb="13">
      <t>ダイ</t>
    </rPh>
    <rPh sb="14" eb="15">
      <t>コウ</t>
    </rPh>
    <rPh sb="16" eb="17">
      <t>ダイ</t>
    </rPh>
    <rPh sb="18" eb="19">
      <t>ゴウ</t>
    </rPh>
    <phoneticPr fontId="5"/>
  </si>
  <si>
    <t>平11厚令37
第95条第2項
第2号</t>
    <phoneticPr fontId="5"/>
  </si>
  <si>
    <t xml:space="preserve">平11厚令37
第8条第2項
</t>
    <rPh sb="0" eb="1">
      <t>ヘイ</t>
    </rPh>
    <phoneticPr fontId="5"/>
  </si>
  <si>
    <t xml:space="preserve">平11厚令37
第96条第1項
</t>
    <phoneticPr fontId="5"/>
  </si>
  <si>
    <t>平11厚令37
第96条第2項</t>
    <phoneticPr fontId="5"/>
  </si>
  <si>
    <t>平11厚令37
第96条第3項</t>
    <phoneticPr fontId="5"/>
  </si>
  <si>
    <t>平11厚令37
第96条第5項</t>
    <phoneticPr fontId="5"/>
  </si>
  <si>
    <t>平11厚令37
第97条第1項</t>
    <rPh sb="12" eb="13">
      <t>ダイ</t>
    </rPh>
    <rPh sb="14" eb="15">
      <t>コウ</t>
    </rPh>
    <phoneticPr fontId="5"/>
  </si>
  <si>
    <t>平11厚令37
第97条第2項</t>
    <rPh sb="12" eb="13">
      <t>ダイ</t>
    </rPh>
    <rPh sb="14" eb="15">
      <t>コウ</t>
    </rPh>
    <phoneticPr fontId="5"/>
  </si>
  <si>
    <t>平11厚令37
第98条第2項</t>
    <rPh sb="12" eb="13">
      <t>ダイ</t>
    </rPh>
    <rPh sb="14" eb="15">
      <t>コウ</t>
    </rPh>
    <phoneticPr fontId="5"/>
  </si>
  <si>
    <t>平11厚令37
第98条第3項</t>
    <phoneticPr fontId="6"/>
  </si>
  <si>
    <t>平11厚令37
第98条第4項</t>
    <phoneticPr fontId="6"/>
  </si>
  <si>
    <t>平11厚令37
第98条第5項</t>
    <phoneticPr fontId="5"/>
  </si>
  <si>
    <t>平11厚令37
第98条第6項</t>
    <phoneticPr fontId="5"/>
  </si>
  <si>
    <t>平11厚令37
第99条第1項</t>
    <rPh sb="12" eb="13">
      <t>ダイ</t>
    </rPh>
    <rPh sb="14" eb="15">
      <t>コウ</t>
    </rPh>
    <phoneticPr fontId="5"/>
  </si>
  <si>
    <t>平11厚令37
第99条第2項</t>
    <rPh sb="0" eb="1">
      <t>ヘイ</t>
    </rPh>
    <phoneticPr fontId="5"/>
  </si>
  <si>
    <t>平11厚令37
第99条第3項</t>
    <phoneticPr fontId="5"/>
  </si>
  <si>
    <t>平11厚令37
第99条第4項</t>
    <phoneticPr fontId="5"/>
  </si>
  <si>
    <t>平11厚令37
第99条第5項</t>
    <rPh sb="0" eb="1">
      <t>ヘイ</t>
    </rPh>
    <phoneticPr fontId="5"/>
  </si>
  <si>
    <t>平11厚令37
第100条</t>
    <phoneticPr fontId="5"/>
  </si>
  <si>
    <t>平11厚令37
第101条第1項</t>
    <rPh sb="0" eb="1">
      <t>ヘイ</t>
    </rPh>
    <phoneticPr fontId="5"/>
  </si>
  <si>
    <t>平11厚令37
第101条第2項</t>
    <rPh sb="0" eb="1">
      <t>ヘイ</t>
    </rPh>
    <phoneticPr fontId="5"/>
  </si>
  <si>
    <t>平11厚令37第101条第3項</t>
    <rPh sb="0" eb="1">
      <t>ヘイ</t>
    </rPh>
    <phoneticPr fontId="5"/>
  </si>
  <si>
    <t>平11厚令37第101条第4項</t>
    <rPh sb="0" eb="1">
      <t>ヘイ</t>
    </rPh>
    <rPh sb="3" eb="4">
      <t>コウ</t>
    </rPh>
    <rPh sb="4" eb="5">
      <t>レイ</t>
    </rPh>
    <rPh sb="7" eb="8">
      <t>ダイ</t>
    </rPh>
    <rPh sb="11" eb="12">
      <t>ジョウ</t>
    </rPh>
    <rPh sb="12" eb="13">
      <t>ダイ</t>
    </rPh>
    <rPh sb="14" eb="15">
      <t>コウ</t>
    </rPh>
    <phoneticPr fontId="5"/>
  </si>
  <si>
    <t>平11厚令37
第102条</t>
    <rPh sb="0" eb="1">
      <t>ヘイ</t>
    </rPh>
    <phoneticPr fontId="5"/>
  </si>
  <si>
    <t>平11厚令37
第103条第1項</t>
    <rPh sb="0" eb="1">
      <t>ヘイ</t>
    </rPh>
    <rPh sb="13" eb="14">
      <t>ダイ</t>
    </rPh>
    <rPh sb="15" eb="16">
      <t>コウ</t>
    </rPh>
    <phoneticPr fontId="5"/>
  </si>
  <si>
    <t>平11厚令37
第103条第2項</t>
    <rPh sb="0" eb="1">
      <t>ヘイ</t>
    </rPh>
    <rPh sb="13" eb="14">
      <t>ダイ</t>
    </rPh>
    <rPh sb="15" eb="16">
      <t>コウ</t>
    </rPh>
    <phoneticPr fontId="5"/>
  </si>
  <si>
    <t>平11厚令37
第104条第1項</t>
    <rPh sb="0" eb="1">
      <t>ヘイ</t>
    </rPh>
    <rPh sb="13" eb="14">
      <t>ダイ</t>
    </rPh>
    <rPh sb="15" eb="16">
      <t>コウ</t>
    </rPh>
    <phoneticPr fontId="5"/>
  </si>
  <si>
    <t xml:space="preserve">平11厚令37
第104条第2項
</t>
    <phoneticPr fontId="5"/>
  </si>
  <si>
    <t xml:space="preserve">平11厚令37第104条の2①
</t>
    <rPh sb="11" eb="12">
      <t>ジョウ</t>
    </rPh>
    <phoneticPr fontId="5"/>
  </si>
  <si>
    <t xml:space="preserve">平11厚令37第104条の2②
</t>
    <rPh sb="11" eb="12">
      <t>ジョウ</t>
    </rPh>
    <phoneticPr fontId="5"/>
  </si>
  <si>
    <t xml:space="preserve">平11厚令37第104条の2③
</t>
    <rPh sb="11" eb="12">
      <t>ジョウ</t>
    </rPh>
    <phoneticPr fontId="5"/>
  </si>
  <si>
    <t xml:space="preserve">平11厚令37第105条準用(第32条）
</t>
    <phoneticPr fontId="5"/>
  </si>
  <si>
    <t>平11厚令37第105条準用(第33条）</t>
    <phoneticPr fontId="5"/>
  </si>
  <si>
    <t>平11厚令37第105条準用(第36条）</t>
    <phoneticPr fontId="5"/>
  </si>
  <si>
    <t>平11厚令37第105条準用(第37条の2）</t>
    <rPh sb="0" eb="1">
      <t>ヘイ</t>
    </rPh>
    <phoneticPr fontId="4"/>
  </si>
  <si>
    <t>平11厚令37
第105条
準用(第38条)
準用(平11老企
25第3の1の3
(32）</t>
    <phoneticPr fontId="5"/>
  </si>
  <si>
    <t>平11厚令37
第104条の4第1項</t>
    <rPh sb="0" eb="1">
      <t>ヘイ</t>
    </rPh>
    <rPh sb="15" eb="16">
      <t>ダイ</t>
    </rPh>
    <rPh sb="17" eb="18">
      <t>コウ</t>
    </rPh>
    <phoneticPr fontId="5"/>
  </si>
  <si>
    <t>平11厚令37
第217条</t>
    <phoneticPr fontId="5"/>
  </si>
  <si>
    <t>平11厚令37
第105条の2第1項第1号</t>
    <rPh sb="0" eb="1">
      <t>ヘイ</t>
    </rPh>
    <rPh sb="8" eb="9">
      <t>ダイ</t>
    </rPh>
    <rPh sb="12" eb="13">
      <t>ジョウ</t>
    </rPh>
    <rPh sb="15" eb="16">
      <t>ダイ</t>
    </rPh>
    <rPh sb="17" eb="18">
      <t>コウ</t>
    </rPh>
    <rPh sb="18" eb="19">
      <t>ダイ</t>
    </rPh>
    <rPh sb="20" eb="21">
      <t>ゴウ</t>
    </rPh>
    <phoneticPr fontId="5"/>
  </si>
  <si>
    <t>平11厚令37
第105条
準用(第8条）</t>
    <rPh sb="0" eb="1">
      <t>ヘイ</t>
    </rPh>
    <phoneticPr fontId="5"/>
  </si>
  <si>
    <t xml:space="preserve">平11厚令37
第105条
準用(第9条)
</t>
    <rPh sb="14" eb="16">
      <t>ジュンヨウ</t>
    </rPh>
    <rPh sb="17" eb="18">
      <t>ダイ</t>
    </rPh>
    <rPh sb="19" eb="20">
      <t>ジョウ</t>
    </rPh>
    <phoneticPr fontId="5"/>
  </si>
  <si>
    <t>平11厚令37
第105条
準用(第10条)</t>
    <phoneticPr fontId="5"/>
  </si>
  <si>
    <t>平11厚令37
第105条
準用(第11条)</t>
    <phoneticPr fontId="5"/>
  </si>
  <si>
    <t>平11厚令37
第105条
準用(第12条）</t>
    <phoneticPr fontId="5"/>
  </si>
  <si>
    <t>平11厚令37
第105条
準用(第13条）</t>
    <phoneticPr fontId="5"/>
  </si>
  <si>
    <t>平11厚令37
第105条
準用(第14条）</t>
    <phoneticPr fontId="5"/>
  </si>
  <si>
    <t>平11厚令37
第105条
準用(第15条）</t>
    <phoneticPr fontId="5"/>
  </si>
  <si>
    <t xml:space="preserve">平11厚令37
第105条
準用(第16条）
</t>
    <phoneticPr fontId="5"/>
  </si>
  <si>
    <t>平11厚令37
第105条
準用(第17条）</t>
    <phoneticPr fontId="5"/>
  </si>
  <si>
    <t xml:space="preserve">平11厚令37
第105条
準用(第19条）
</t>
    <phoneticPr fontId="5"/>
  </si>
  <si>
    <t>平11厚令37
第105条
準用(第21条）</t>
    <phoneticPr fontId="5"/>
  </si>
  <si>
    <t xml:space="preserve">平11厚令37
第105条
準用(第26条）
</t>
    <phoneticPr fontId="5"/>
  </si>
  <si>
    <t>平11厚令37
第105条
準用(第27条）</t>
    <phoneticPr fontId="5"/>
  </si>
  <si>
    <t>平11厚令37
第105条
準用(第52条）</t>
    <phoneticPr fontId="5"/>
  </si>
  <si>
    <t>平11厚令37第105条
準用（第30条の2）</t>
    <rPh sb="0" eb="1">
      <t>ヘイ</t>
    </rPh>
    <phoneticPr fontId="5"/>
  </si>
  <si>
    <t>平11厚令37
第105条
準用(第34条）</t>
    <rPh sb="0" eb="1">
      <t>ヒラ</t>
    </rPh>
    <phoneticPr fontId="5"/>
  </si>
  <si>
    <t>平11厚令37
第105条
準用(第35条）</t>
    <phoneticPr fontId="5"/>
  </si>
  <si>
    <t xml:space="preserve">平11厚令37
第104条の3
</t>
    <rPh sb="12" eb="13">
      <t>ジョウ</t>
    </rPh>
    <phoneticPr fontId="5"/>
  </si>
  <si>
    <t>「条例」</t>
    <phoneticPr fontId="5"/>
  </si>
  <si>
    <t>介護保険法に基づき指定居宅サービスの事業の設備及び運営に関する基準等を定める条例(平成24年茨城県条例第66号)</t>
    <rPh sb="46" eb="49">
      <t>イバラキケン</t>
    </rPh>
    <phoneticPr fontId="5"/>
  </si>
  <si>
    <t>（標準様式1）</t>
    <rPh sb="1" eb="3">
      <t>ヒョウジュン</t>
    </rPh>
    <rPh sb="3" eb="5">
      <t>ヨウシキ</t>
    </rPh>
    <phoneticPr fontId="5"/>
  </si>
  <si>
    <t>従業者の勤務の体制及び勤務形態一覧表　</t>
  </si>
  <si>
    <t>サービス種別（</t>
    <rPh sb="4" eb="6">
      <t>シュベツ</t>
    </rPh>
    <phoneticPr fontId="34"/>
  </si>
  <si>
    <t>通所介護</t>
    <rPh sb="0" eb="2">
      <t>ツウショ</t>
    </rPh>
    <rPh sb="2" eb="4">
      <t>カイゴ</t>
    </rPh>
    <phoneticPr fontId="34"/>
  </si>
  <si>
    <t>）</t>
    <phoneticPr fontId="34"/>
  </si>
  <si>
    <t>令和</t>
    <rPh sb="0" eb="2">
      <t>レイワ</t>
    </rPh>
    <phoneticPr fontId="34"/>
  </si>
  <si>
    <t>(</t>
    <phoneticPr fontId="34"/>
  </si>
  <si>
    <t>)</t>
    <phoneticPr fontId="34"/>
  </si>
  <si>
    <t>年</t>
    <rPh sb="0" eb="1">
      <t>ネン</t>
    </rPh>
    <phoneticPr fontId="34"/>
  </si>
  <si>
    <t>月</t>
    <rPh sb="0" eb="1">
      <t>ゲツ</t>
    </rPh>
    <phoneticPr fontId="34"/>
  </si>
  <si>
    <t>事業所名（</t>
    <rPh sb="0" eb="3">
      <t>ジギョウショ</t>
    </rPh>
    <rPh sb="3" eb="4">
      <t>メイ</t>
    </rPh>
    <phoneticPr fontId="34"/>
  </si>
  <si>
    <t>○○デイサービス</t>
    <phoneticPr fontId="34"/>
  </si>
  <si>
    <t>(1)</t>
    <phoneticPr fontId="34"/>
  </si>
  <si>
    <t>４週</t>
  </si>
  <si>
    <t>(2)</t>
    <phoneticPr fontId="3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</si>
  <si>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</si>
  <si>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4"/>
  </si>
  <si>
    <t>時間/週</t>
    <rPh sb="0" eb="2">
      <t>ジカン</t>
    </rPh>
    <rPh sb="3" eb="4">
      <t>シュウ</t>
    </rPh>
    <phoneticPr fontId="34"/>
  </si>
  <si>
    <t>時間/月</t>
    <rPh sb="0" eb="2">
      <t>ジカン</t>
    </rPh>
    <rPh sb="3" eb="4">
      <t>ツキ</t>
    </rPh>
    <phoneticPr fontId="34"/>
  </si>
  <si>
    <t>当月の日数</t>
    <rPh sb="0" eb="2">
      <t>トウゲツ</t>
    </rPh>
    <rPh sb="3" eb="5">
      <t>ニッスウ</t>
    </rPh>
    <phoneticPr fontId="34"/>
  </si>
  <si>
    <t>日</t>
    <rPh sb="0" eb="1">
      <t>ニチ</t>
    </rPh>
    <phoneticPr fontId="34"/>
  </si>
  <si>
    <t>(4) 事業所全体のサービス提供単位数</t>
    <phoneticPr fontId="34"/>
  </si>
  <si>
    <t>単位</t>
    <rPh sb="0" eb="2">
      <t>タンイ</t>
    </rPh>
    <phoneticPr fontId="34"/>
  </si>
  <si>
    <t>単位目</t>
    <rPh sb="0" eb="2">
      <t>タンイ</t>
    </rPh>
    <rPh sb="2" eb="3">
      <t>メ</t>
    </rPh>
    <phoneticPr fontId="34"/>
  </si>
  <si>
    <t xml:space="preserve">(5) 当該サービス提供単位のサービス提供時間 </t>
    <rPh sb="4" eb="6">
      <t>トウガイ</t>
    </rPh>
    <rPh sb="10" eb="12">
      <t>テイキョウ</t>
    </rPh>
    <rPh sb="12" eb="14">
      <t>タンイ</t>
    </rPh>
    <rPh sb="19" eb="21">
      <t>テイキョウ</t>
    </rPh>
    <rPh sb="21" eb="23">
      <t>ジカン</t>
    </rPh>
    <phoneticPr fontId="34"/>
  </si>
  <si>
    <t>（計</t>
    <rPh sb="1" eb="2">
      <t>ケイ</t>
    </rPh>
    <phoneticPr fontId="34"/>
  </si>
  <si>
    <t>時間）</t>
    <rPh sb="0" eb="2">
      <t>ジカン</t>
    </rPh>
    <phoneticPr fontId="34"/>
  </si>
  <si>
    <t>No</t>
    <phoneticPr fontId="34"/>
  </si>
  <si>
    <t>(6) 
職種</t>
    <phoneticPr fontId="5"/>
  </si>
  <si>
    <t>(7)
勤務
形態</t>
    <phoneticPr fontId="5"/>
  </si>
  <si>
    <t>(8)
資格</t>
    <rPh sb="4" eb="6">
      <t>シカク</t>
    </rPh>
    <phoneticPr fontId="34"/>
  </si>
  <si>
    <t>(9) 氏　名</t>
    <phoneticPr fontId="5"/>
  </si>
  <si>
    <t>(10)</t>
    <phoneticPr fontId="34"/>
  </si>
  <si>
    <t>(12)
週平均
勤務時間
数</t>
    <phoneticPr fontId="3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</si>
  <si>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</si>
  <si>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1週目</t>
    <rPh sb="1" eb="2">
      <t>シュウ</t>
    </rPh>
    <rPh sb="2" eb="3">
      <t>メ</t>
    </rPh>
    <phoneticPr fontId="34"/>
  </si>
  <si>
    <t>2週目</t>
    <rPh sb="1" eb="2">
      <t>シュウ</t>
    </rPh>
    <rPh sb="2" eb="3">
      <t>メ</t>
    </rPh>
    <phoneticPr fontId="34"/>
  </si>
  <si>
    <t>3週目</t>
    <rPh sb="1" eb="2">
      <t>シュウ</t>
    </rPh>
    <rPh sb="2" eb="3">
      <t>メ</t>
    </rPh>
    <phoneticPr fontId="34"/>
  </si>
  <si>
    <t>4週目</t>
    <rPh sb="1" eb="2">
      <t>シュウ</t>
    </rPh>
    <rPh sb="2" eb="3">
      <t>メ</t>
    </rPh>
    <phoneticPr fontId="34"/>
  </si>
  <si>
    <t>5週目</t>
    <rPh sb="1" eb="2">
      <t>シュウ</t>
    </rPh>
    <rPh sb="2" eb="3">
      <t>メ</t>
    </rPh>
    <phoneticPr fontId="34"/>
  </si>
  <si>
    <t>シフト記号</t>
    <phoneticPr fontId="34"/>
  </si>
  <si>
    <t>勤務時間数</t>
    <rPh sb="0" eb="2">
      <t>キンム</t>
    </rPh>
    <rPh sb="2" eb="4">
      <t>ジカン</t>
    </rPh>
    <rPh sb="4" eb="5">
      <t>スウ</t>
    </rPh>
    <phoneticPr fontId="34"/>
  </si>
  <si>
    <t>サービス提供時間内
の勤務時間数</t>
    <rPh sb="4" eb="6">
      <t>テイキョウ</t>
    </rPh>
    <rPh sb="6" eb="9">
      <t>ジカンナイ</t>
    </rPh>
    <rPh sb="11" eb="13">
      <t>キンム</t>
    </rPh>
    <rPh sb="13" eb="15">
      <t>ジカン</t>
    </rPh>
    <rPh sb="15" eb="16">
      <t>スウ</t>
    </rPh>
    <phoneticPr fontId="34"/>
  </si>
  <si>
    <t>(14) サービス提供時間内の勤務延時間数（生活相談員）</t>
    <rPh sb="9" eb="11">
      <t>テイキョウ</t>
    </rPh>
    <rPh sb="11" eb="13">
      <t>ジカン</t>
    </rPh>
    <rPh sb="13" eb="14">
      <t>ナイ</t>
    </rPh>
    <phoneticPr fontId="34"/>
  </si>
  <si>
    <t>(15) サービス提供時間内の勤務延時間数（介護職員）</t>
    <rPh sb="9" eb="11">
      <t>テイキョウ</t>
    </rPh>
    <rPh sb="11" eb="13">
      <t>ジカン</t>
    </rPh>
    <rPh sb="13" eb="14">
      <t>ナイ</t>
    </rPh>
    <phoneticPr fontId="34"/>
  </si>
  <si>
    <t>(16) 利用者数　　　</t>
  </si>
  <si>
    <t>(17) サービス提供時間（平均提供時間）</t>
    <rPh sb="9" eb="11">
      <t>テイキョウ</t>
    </rPh>
    <rPh sb="11" eb="13">
      <t>ジカン</t>
    </rPh>
    <rPh sb="14" eb="16">
      <t>ヘイキン</t>
    </rPh>
    <rPh sb="16" eb="18">
      <t>テイキョウ</t>
    </rPh>
    <rPh sb="18" eb="20">
      <t>ジカン</t>
    </rPh>
    <phoneticPr fontId="34"/>
  </si>
  <si>
    <t>(18) 確保すべき介護職員の勤務時間数　　　</t>
    <rPh sb="5" eb="7">
      <t>カクホ</t>
    </rPh>
    <rPh sb="10" eb="12">
      <t>カイゴ</t>
    </rPh>
    <rPh sb="12" eb="14">
      <t>ショクイン</t>
    </rPh>
    <rPh sb="15" eb="17">
      <t>キンム</t>
    </rPh>
    <rPh sb="17" eb="20">
      <t>ジカンスウ</t>
    </rPh>
    <phoneticPr fontId="34"/>
  </si>
  <si>
    <t>（参考）
(19) 1日の職種別人員内訳</t>
    <rPh sb="1" eb="3">
      <t>サンコウ</t>
    </rPh>
    <rPh sb="11" eb="12">
      <t>ニチ</t>
    </rPh>
    <rPh sb="13" eb="16">
      <t>ショクシュベツ</t>
    </rPh>
    <rPh sb="16" eb="17">
      <t>ニン</t>
    </rPh>
    <rPh sb="17" eb="18">
      <t>イン</t>
    </rPh>
    <rPh sb="18" eb="19">
      <t>ウチ</t>
    </rPh>
    <rPh sb="19" eb="20">
      <t>ヤク</t>
    </rPh>
    <phoneticPr fontId="34"/>
  </si>
  <si>
    <t>生活相談員</t>
    <rPh sb="0" eb="2">
      <t>セイカツ</t>
    </rPh>
    <rPh sb="2" eb="5">
      <t>ソウダンイン</t>
    </rPh>
    <phoneticPr fontId="34"/>
  </si>
  <si>
    <t>看護職員</t>
    <rPh sb="0" eb="2">
      <t>カンゴ</t>
    </rPh>
    <rPh sb="2" eb="4">
      <t>ショクイン</t>
    </rPh>
    <phoneticPr fontId="34"/>
  </si>
  <si>
    <t>介護職員</t>
    <rPh sb="0" eb="2">
      <t>カイゴ</t>
    </rPh>
    <rPh sb="2" eb="4">
      <t>ショクイン</t>
    </rPh>
    <phoneticPr fontId="34"/>
  </si>
  <si>
    <t>機能訓練指導員</t>
    <rPh sb="0" eb="2">
      <t>キノウ</t>
    </rPh>
    <rPh sb="2" eb="4">
      <t>クンレン</t>
    </rPh>
    <rPh sb="4" eb="7">
      <t>シドウイン</t>
    </rPh>
    <phoneticPr fontId="34"/>
  </si>
  <si>
    <t>　ただし、雇用の分野における男女の均等な機会及び待遇の確保等に関する法律（昭和47 年法律第113 号）第１３ 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240" eb="241">
      <t>モウ</t>
    </rPh>
    <phoneticPr fontId="5"/>
  </si>
  <si>
    <r>
      <t xml:space="preserve">　「常勤」（用語の定義）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color theme="1"/>
        <rFont val="ＭＳ 明朝"/>
        <family val="1"/>
        <charset val="128"/>
      </rPr>
      <t>　</t>
    </r>
    <r>
      <rPr>
        <sz val="11"/>
        <color theme="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
    <rPh sb="2" eb="4">
      <t>ジョウキン</t>
    </rPh>
    <rPh sb="6" eb="8">
      <t>ヨウゴ</t>
    </rPh>
    <rPh sb="9" eb="11">
      <t>テイギ</t>
    </rPh>
    <rPh sb="14" eb="16">
      <t>トウガイ</t>
    </rPh>
    <rPh sb="16" eb="19">
      <t>ジギョウショ</t>
    </rPh>
    <rPh sb="23" eb="25">
      <t>キンム</t>
    </rPh>
    <rPh sb="25" eb="27">
      <t>ジカン</t>
    </rPh>
    <rPh sb="29" eb="31">
      <t>トウガイ</t>
    </rPh>
    <rPh sb="31" eb="34">
      <t>ジギョウショ</t>
    </rPh>
    <rPh sb="38" eb="39">
      <t>サダ</t>
    </rPh>
    <rPh sb="45" eb="47">
      <t>ジョウキン</t>
    </rPh>
    <rPh sb="48" eb="51">
      <t>ジュウギョウシャ</t>
    </rPh>
    <rPh sb="52" eb="54">
      <t>キンム</t>
    </rPh>
    <rPh sb="57" eb="60">
      <t>ジカンスウ</t>
    </rPh>
    <rPh sb="61" eb="62">
      <t>シュウ</t>
    </rPh>
    <rPh sb="64" eb="66">
      <t>ジカン</t>
    </rPh>
    <rPh sb="67" eb="69">
      <t>シタマワ</t>
    </rPh>
    <rPh sb="70" eb="72">
      <t>バアイ</t>
    </rPh>
    <rPh sb="73" eb="74">
      <t>シュウ</t>
    </rPh>
    <rPh sb="76" eb="78">
      <t>ジカン</t>
    </rPh>
    <rPh sb="79" eb="81">
      <t>キホン</t>
    </rPh>
    <rPh sb="87" eb="88">
      <t>タッ</t>
    </rPh>
    <rPh sb="124" eb="125">
      <t>オヨ</t>
    </rPh>
    <rPh sb="126" eb="128">
      <t>チリョウ</t>
    </rPh>
    <rPh sb="146" eb="147">
      <t>コウ</t>
    </rPh>
    <rPh sb="153" eb="154">
      <t>モノ</t>
    </rPh>
    <rPh sb="160" eb="163">
      <t>リヨウシャ</t>
    </rPh>
    <rPh sb="164" eb="166">
      <t>ショグウ</t>
    </rPh>
    <rPh sb="167" eb="169">
      <t>シショウ</t>
    </rPh>
    <rPh sb="172" eb="174">
      <t>タイセイ</t>
    </rPh>
    <rPh sb="175" eb="178">
      <t>ジギョウショ</t>
    </rPh>
    <rPh sb="181" eb="182">
      <t>トトノ</t>
    </rPh>
    <rPh sb="186" eb="188">
      <t>バアイ</t>
    </rPh>
    <rPh sb="190" eb="193">
      <t>レイガイテキ</t>
    </rPh>
    <rPh sb="194" eb="196">
      <t>ジョウキン</t>
    </rPh>
    <rPh sb="197" eb="200">
      <t>ジュウギョウシャ</t>
    </rPh>
    <rPh sb="201" eb="203">
      <t>キンム</t>
    </rPh>
    <rPh sb="206" eb="209">
      <t>ジカンスウ</t>
    </rPh>
    <rPh sb="212" eb="214">
      <t>ジカン</t>
    </rPh>
    <rPh sb="217" eb="218">
      <t>ト</t>
    </rPh>
    <rPh sb="219" eb="220">
      <t>アツカ</t>
    </rPh>
    <rPh sb="224" eb="226">
      <t>カノウ</t>
    </rPh>
    <phoneticPr fontId="5"/>
  </si>
  <si>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phoneticPr fontId="5"/>
  </si>
  <si>
    <t>ア　社会福祉士
イ　社会福祉主事
ウ　精神保健福祉士
エ　介護福祉士
オ　介護支援専門員</t>
    <rPh sb="2" eb="4">
      <t>シャカイ</t>
    </rPh>
    <rPh sb="4" eb="6">
      <t>フクシ</t>
    </rPh>
    <rPh sb="6" eb="7">
      <t>シ</t>
    </rPh>
    <rPh sb="10" eb="12">
      <t>シャカイ</t>
    </rPh>
    <rPh sb="12" eb="14">
      <t>フクシ</t>
    </rPh>
    <rPh sb="14" eb="16">
      <t>シュジ</t>
    </rPh>
    <rPh sb="19" eb="21">
      <t>セイシン</t>
    </rPh>
    <rPh sb="21" eb="23">
      <t>ホケン</t>
    </rPh>
    <rPh sb="23" eb="26">
      <t>フクシシ</t>
    </rPh>
    <rPh sb="29" eb="31">
      <t>カイゴ</t>
    </rPh>
    <rPh sb="31" eb="34">
      <t>フクシシ</t>
    </rPh>
    <rPh sb="37" eb="39">
      <t>カイゴ</t>
    </rPh>
    <rPh sb="39" eb="41">
      <t>シエン</t>
    </rPh>
    <rPh sb="41" eb="44">
      <t>センモンイン</t>
    </rPh>
    <phoneticPr fontId="5"/>
  </si>
  <si>
    <r>
      <t>　以下の場合であって、当該事業所の管理業務に支障がないときは、他の職務を兼ねることができます</t>
    </r>
    <r>
      <rPr>
        <sz val="10"/>
        <color theme="1"/>
        <rFont val="ＭＳ 明朝"/>
        <family val="1"/>
        <charset val="128"/>
      </rPr>
      <t>。</t>
    </r>
    <r>
      <rPr>
        <sz val="11"/>
        <color theme="1"/>
        <rFont val="ＭＳ 明朝"/>
        <family val="1"/>
        <charset val="128"/>
      </rPr>
      <t xml:space="preserve">
ア　当該事業所で通所介護従業者としての職務に従事
　する場合 　 
イ　同一の事業者によって設置された他の事業所、施
　設等の管理者又は従業者としての職務に従事する場
　合であって、当該他の事業所、施設等の管理者又は
　従業者としての職務に従事する時間帯も、当該通所
  介護事業所の利用者へのサービス提供の場面等で生
  じる事象を適時かつ適切に把握でき、職員及び業務
  の一元的な管理・指揮命令に支障が生じないとき
　に、当該他の事業所、施設等の管理者又は従業者
　としての職務に従事する場合
 （管理業務に支障があると考えられる場合）
　　・　管理すべき事業所数が過剰であると個別に
　　　判断される場合や、併設される入所施設におい
　　　て入所者に対しサービス提供を行う看護・介護
　　　職員と兼務する場合（施設における勤務時間が
　　　極めて限られている場合を除く。）
　　・　事故発生時等の緊急時において管理者自身が
　　　速やかに通所介護事業所又は利用者へ
　　　のサービス提供の現場に駆け付けることができ
　　　ない体制となっている場合
</t>
    </r>
    <rPh sb="179" eb="181">
      <t>ツウショ</t>
    </rPh>
    <rPh sb="262" eb="264">
      <t>トウガイ</t>
    </rPh>
    <rPh sb="264" eb="265">
      <t>タ</t>
    </rPh>
    <rPh sb="270" eb="272">
      <t>シセツ</t>
    </rPh>
    <rPh sb="272" eb="273">
      <t>トウ</t>
    </rPh>
    <rPh sb="296" eb="297">
      <t>アイ</t>
    </rPh>
    <rPh sb="300" eb="302">
      <t>カンリ</t>
    </rPh>
    <rPh sb="302" eb="304">
      <t>ギョウム</t>
    </rPh>
    <rPh sb="305" eb="307">
      <t>シショウ</t>
    </rPh>
    <rPh sb="311" eb="312">
      <t>カンガ</t>
    </rPh>
    <rPh sb="316" eb="318">
      <t>バアイ</t>
    </rPh>
    <rPh sb="471" eb="473">
      <t>ツウショ</t>
    </rPh>
    <phoneticPr fontId="5"/>
  </si>
  <si>
    <t>　通所介護事業者が通所介護事業所の設備又は通所介護事業所の設備以外の設備を利用し、夜間及び深夜に通所介護以外のサービスを提供する場合には、当該サービスの内容を当該サービスの提供の開始前に指定権者に届け出ていますか。</t>
    <rPh sb="1" eb="5">
      <t>ツウショカイゴ</t>
    </rPh>
    <rPh sb="5" eb="7">
      <t>ジギョウ</t>
    </rPh>
    <rPh sb="7" eb="8">
      <t>シャ</t>
    </rPh>
    <rPh sb="9" eb="13">
      <t>ツウショカイゴ</t>
    </rPh>
    <rPh sb="13" eb="16">
      <t>ジギョウショ</t>
    </rPh>
    <rPh sb="17" eb="19">
      <t>セツビ</t>
    </rPh>
    <rPh sb="19" eb="20">
      <t>マタ</t>
    </rPh>
    <rPh sb="21" eb="23">
      <t>ツウショ</t>
    </rPh>
    <rPh sb="23" eb="25">
      <t>カイゴ</t>
    </rPh>
    <rPh sb="25" eb="28">
      <t>ジギョウショ</t>
    </rPh>
    <rPh sb="29" eb="31">
      <t>セツビ</t>
    </rPh>
    <rPh sb="31" eb="33">
      <t>イガイ</t>
    </rPh>
    <rPh sb="34" eb="36">
      <t>セツビ</t>
    </rPh>
    <rPh sb="37" eb="39">
      <t>リヨウ</t>
    </rPh>
    <rPh sb="41" eb="43">
      <t>ヤカン</t>
    </rPh>
    <rPh sb="43" eb="44">
      <t>オヨ</t>
    </rPh>
    <rPh sb="45" eb="47">
      <t>シンヤ</t>
    </rPh>
    <rPh sb="48" eb="52">
      <t>ツウショカイゴ</t>
    </rPh>
    <rPh sb="52" eb="54">
      <t>イガイ</t>
    </rPh>
    <rPh sb="60" eb="62">
      <t>テイキョウ</t>
    </rPh>
    <rPh sb="64" eb="66">
      <t>バアイ</t>
    </rPh>
    <rPh sb="69" eb="71">
      <t>トウガイ</t>
    </rPh>
    <rPh sb="76" eb="78">
      <t>ナイヨウ</t>
    </rPh>
    <rPh sb="79" eb="81">
      <t>トウガイ</t>
    </rPh>
    <rPh sb="86" eb="88">
      <t>テイキョウ</t>
    </rPh>
    <rPh sb="89" eb="92">
      <t>カイシマエ</t>
    </rPh>
    <rPh sb="93" eb="95">
      <t>シテイ</t>
    </rPh>
    <rPh sb="95" eb="96">
      <t>ケン</t>
    </rPh>
    <rPh sb="96" eb="97">
      <t>シャ</t>
    </rPh>
    <rPh sb="98" eb="99">
      <t>トド</t>
    </rPh>
    <rPh sb="100" eb="101">
      <t>デ</t>
    </rPh>
    <phoneticPr fontId="5"/>
  </si>
  <si>
    <t>平11厚令37
第98条第1項</t>
    <rPh sb="12" eb="13">
      <t>ダイ</t>
    </rPh>
    <rPh sb="14" eb="15">
      <t>コウ</t>
    </rPh>
    <phoneticPr fontId="5"/>
  </si>
  <si>
    <t>　通所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6"/>
  </si>
  <si>
    <t xml:space="preserve">④
</t>
    <phoneticPr fontId="5"/>
  </si>
  <si>
    <t>　上記③の身体的拘束等を行う場合には、その態様及び時間、その際の利用者の心身の状況並びに緊急やむを得ない理由を記録していますか。</t>
    <rPh sb="1" eb="3">
      <t>ジョウキ</t>
    </rPh>
    <phoneticPr fontId="6"/>
  </si>
  <si>
    <t>平11老企25
第3の6の3(2)④</t>
    <phoneticPr fontId="5"/>
  </si>
  <si>
    <t>平11老企25
第3の6の3(2)⑤</t>
    <phoneticPr fontId="5"/>
  </si>
  <si>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5"/>
  </si>
  <si>
    <t>　運営規程の概要、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提供の選択に資すると認められる重要事項を事業所の見やすい場所に掲示することを規定したものです。また、通所介護事業所は、原則として、重要事項を通所介護事業者のウェブサイトに掲載することと規定されていますが、ウェブサイトとは、法人のホームページ等又は介護サービス情報公表システムのことをいいます。なお、通所介護事業者は、重要事項の掲示及びウェブサイトへの掲載を行うにあたり、次に掲げる点に留意する必要があります。</t>
    <rPh sb="101" eb="103">
      <t>リヨウ</t>
    </rPh>
    <rPh sb="103" eb="105">
      <t>モウシコミ</t>
    </rPh>
    <rPh sb="105" eb="106">
      <t>シャ</t>
    </rPh>
    <rPh sb="111" eb="113">
      <t>テイキョウ</t>
    </rPh>
    <rPh sb="114" eb="116">
      <t>センタク</t>
    </rPh>
    <rPh sb="117" eb="118">
      <t>シ</t>
    </rPh>
    <rPh sb="121" eb="122">
      <t>ミト</t>
    </rPh>
    <rPh sb="126" eb="128">
      <t>ジュウヨウ</t>
    </rPh>
    <rPh sb="128" eb="130">
      <t>ジコウ</t>
    </rPh>
    <rPh sb="131" eb="134">
      <t>ジギョウショ</t>
    </rPh>
    <rPh sb="135" eb="136">
      <t>ミ</t>
    </rPh>
    <rPh sb="139" eb="141">
      <t>バショ</t>
    </rPh>
    <rPh sb="142" eb="144">
      <t>ケイジ</t>
    </rPh>
    <rPh sb="149" eb="151">
      <t>キテイ</t>
    </rPh>
    <rPh sb="161" eb="163">
      <t>ツウショ</t>
    </rPh>
    <rPh sb="181" eb="183">
      <t>ツウショ</t>
    </rPh>
    <rPh sb="203" eb="205">
      <t>キテイ</t>
    </rPh>
    <rPh sb="260" eb="262">
      <t>ツウショ</t>
    </rPh>
    <phoneticPr fontId="5"/>
  </si>
  <si>
    <t>ア　事業所の見やすい場所とは、重要事項を伝えるべ
　き介護サービスの利用申込者、利用者又はその家族
　に対して見やすい場所のことです。
イ　通所介護従業者の勤務体制については、職種ご
　と、常勤・非常勤ごと等の人数を掲示する趣旨であ
　り、通所介護介護従業者の氏名まで掲示することを
　求めるものではありません。
ウ　前年度に介護サービスの対価として支払いを受け
　た金額が100万円以下である通所介護事業所について
　は、介護サービス情報制度における報告義務の対象
　ではないため、ウェブサイトへの掲載を行うことが
　望ましいです。なお、ウェブサイトへの掲載を行わ
　ない場合も、掲示は行う必要がありますが、これを
　書面や電磁的記録による措置に代えることができま
　す。</t>
    <rPh sb="70" eb="74">
      <t>ツウショカイゴ</t>
    </rPh>
    <rPh sb="74" eb="77">
      <t>ジュウギョウシャ</t>
    </rPh>
    <rPh sb="120" eb="124">
      <t>ツウショカイゴ</t>
    </rPh>
    <rPh sb="124" eb="126">
      <t>カイゴ</t>
    </rPh>
    <rPh sb="126" eb="128">
      <t>ジュウギョウ</t>
    </rPh>
    <rPh sb="128" eb="129">
      <t>シャ</t>
    </rPh>
    <rPh sb="159" eb="162">
      <t>ゼンネンド</t>
    </rPh>
    <rPh sb="163" eb="165">
      <t>カイゴ</t>
    </rPh>
    <rPh sb="170" eb="172">
      <t>タイカ</t>
    </rPh>
    <rPh sb="175" eb="177">
      <t>シハラ</t>
    </rPh>
    <rPh sb="179" eb="180">
      <t>ウ</t>
    </rPh>
    <rPh sb="184" eb="186">
      <t>キンガク</t>
    </rPh>
    <rPh sb="190" eb="192">
      <t>マンエン</t>
    </rPh>
    <rPh sb="192" eb="194">
      <t>イカ</t>
    </rPh>
    <rPh sb="197" eb="199">
      <t>ツウショ</t>
    </rPh>
    <rPh sb="310" eb="312">
      <t>ショメン</t>
    </rPh>
    <phoneticPr fontId="5"/>
  </si>
  <si>
    <t>　通所介護事業者は、上記①に規定する重要事項を記載した書面を当該通所介護に備え付け、かつ、これをいつでも関係者に自由に閲覧させることにより、同項の規定による掲示に代えることができます。</t>
    <rPh sb="1" eb="3">
      <t>ツウショ</t>
    </rPh>
    <rPh sb="3" eb="5">
      <t>カイゴ</t>
    </rPh>
    <rPh sb="10" eb="12">
      <t>ジョウキ</t>
    </rPh>
    <rPh sb="18" eb="20">
      <t>ジュウヨウ</t>
    </rPh>
    <rPh sb="20" eb="22">
      <t>ジコウ</t>
    </rPh>
    <phoneticPr fontId="5"/>
  </si>
  <si>
    <t xml:space="preserve">　重要事項をウェブサイトに掲載していますか。
（令和７年４月１日から上記の措置を講じることが義務付けられます。）
</t>
    <phoneticPr fontId="6"/>
  </si>
  <si>
    <r>
      <rPr>
        <sz val="10"/>
        <color theme="1"/>
        <rFont val="ＭＳ 明朝"/>
        <family val="1"/>
        <charset val="128"/>
      </rPr>
      <t>　「</t>
    </r>
    <r>
      <rPr>
        <sz val="11"/>
        <color theme="1"/>
        <rFont val="ＭＳ 明朝"/>
        <family val="1"/>
        <charset val="128"/>
      </rPr>
      <t>必要な措置</t>
    </r>
    <r>
      <rPr>
        <sz val="10"/>
        <color theme="1"/>
        <rFont val="ＭＳ 明朝"/>
        <family val="1"/>
        <charset val="128"/>
      </rPr>
      <t>」</t>
    </r>
    <r>
      <rPr>
        <sz val="11"/>
        <color theme="1"/>
        <rFont val="ＭＳ 明朝"/>
        <family val="1"/>
        <charset val="128"/>
      </rPr>
      <t>とは、具体的には以下のとおりです。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苦情に対する措置の概要について事業所に掲示す
　る
オ　かつ、ウェブサイトに掲載する
   (ウェブサイト:法人のホームページ等又は介護サー
    ビス情報公表システム)</t>
    </r>
    <rPh sb="66" eb="68">
      <t>トウガイ</t>
    </rPh>
    <rPh sb="205" eb="207">
      <t>ケイサイ</t>
    </rPh>
    <phoneticPr fontId="5"/>
  </si>
  <si>
    <t xml:space="preserve">　通所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 </t>
    <phoneticPr fontId="5"/>
  </si>
  <si>
    <t>　利用者に対する通所介護の提供に関する次の諸記録を整備し、その完結の日から５年間保存していますか。</t>
    <rPh sb="8" eb="10">
      <t>ツウショ</t>
    </rPh>
    <rPh sb="10" eb="12">
      <t>カイゴ</t>
    </rPh>
    <rPh sb="13" eb="15">
      <t>テイキョウ</t>
    </rPh>
    <rPh sb="19" eb="20">
      <t>ツギ</t>
    </rPh>
    <phoneticPr fontId="5"/>
  </si>
  <si>
    <t>平11厚令37
第104条の4第2項
条例第66号第110条第２項</t>
    <rPh sb="20" eb="22">
      <t>ジョウレイ</t>
    </rPh>
    <rPh sb="22" eb="23">
      <t>ダイ</t>
    </rPh>
    <rPh sb="25" eb="26">
      <t>ゴウ</t>
    </rPh>
    <rPh sb="26" eb="27">
      <t>ダイ</t>
    </rPh>
    <rPh sb="30" eb="31">
      <t>ジョウ</t>
    </rPh>
    <rPh sb="31" eb="32">
      <t>ダイ</t>
    </rPh>
    <rPh sb="33" eb="34">
      <t>コウ</t>
    </rPh>
    <phoneticPr fontId="5"/>
  </si>
  <si>
    <t xml:space="preserve">ア　通所介護計画
イ　提供した具体的なサービスの内容等の記録
ウ　身体的拘束等の態様及び時間、その際の利用者の心身の状況並びに緊急やむを得ない理由の記録
エ　市町村への通知に係る記録
オ　苦情の内容等の記録
カ　事故の状況及び事故に際して採った処置の記録
</t>
    <phoneticPr fontId="5"/>
  </si>
  <si>
    <t>　事業所の名称及び所在地その他厚生労働省令で定める事項に変更があったとき、又は事業を再開したときは、10日以内に、その旨を指定権者に届け出ていますか。　　　　</t>
    <rPh sb="37" eb="38">
      <t>マタ</t>
    </rPh>
    <rPh sb="61" eb="63">
      <t>シテイ</t>
    </rPh>
    <rPh sb="63" eb="64">
      <t>ケン</t>
    </rPh>
    <rPh sb="64" eb="65">
      <t>シャ</t>
    </rPh>
    <phoneticPr fontId="5"/>
  </si>
  <si>
    <t>　事業を廃止し、又は休止しようとするときは、その廃止又は休止の日の１月前までに、その旨を指定権者に届け出てください。</t>
    <rPh sb="44" eb="46">
      <t>シテイ</t>
    </rPh>
    <rPh sb="46" eb="47">
      <t>ケン</t>
    </rPh>
    <rPh sb="47" eb="48">
      <t>シャ</t>
    </rPh>
    <phoneticPr fontId="5"/>
  </si>
  <si>
    <t>　前年度の実績が６月に満たない事業者（新たに事業を開始し、又は再開した事業者を含む）又は前年度から定員を概ね25％以上変更して事業を実施しようとする事業者においては、当該年度に係る平均利用延人員数については、便宜上、指定権者に届け出た当該事業所の利用定員の90％に予定される１月当たりの営業日数を乗じて得た数とします。</t>
    <rPh sb="108" eb="112">
      <t>シテイケンシャ</t>
    </rPh>
    <phoneticPr fontId="5"/>
  </si>
  <si>
    <t>　当日の利用者の心身の状況や降雪等の急な気象状況の悪化等により、実際の通所介護の提供が通所介護計画上の所要時間よりもやむを得ず短くなった場合には通所介護計画上の単位数を算定して差し支えありません。
　なお、通所介護計画上の所要時間よりも大きく短縮した場合には、通所介護計画を変更のうえ、変更後の所要時間に応じた単位数を算定してください。
　</t>
    <rPh sb="1" eb="3">
      <t>トウジツ</t>
    </rPh>
    <rPh sb="4" eb="7">
      <t>リヨウシャ</t>
    </rPh>
    <rPh sb="8" eb="10">
      <t>シンシン</t>
    </rPh>
    <rPh sb="11" eb="13">
      <t>ジョウキョウ</t>
    </rPh>
    <rPh sb="14" eb="17">
      <t>コウセツトウ</t>
    </rPh>
    <rPh sb="18" eb="19">
      <t>キュウ</t>
    </rPh>
    <rPh sb="20" eb="22">
      <t>キショウ</t>
    </rPh>
    <rPh sb="22" eb="24">
      <t>ジョウキョウ</t>
    </rPh>
    <rPh sb="25" eb="27">
      <t>アッカ</t>
    </rPh>
    <rPh sb="27" eb="28">
      <t>トウ</t>
    </rPh>
    <rPh sb="32" eb="34">
      <t>ジッサイ</t>
    </rPh>
    <rPh sb="35" eb="37">
      <t>ツウショ</t>
    </rPh>
    <rPh sb="37" eb="39">
      <t>カイゴ</t>
    </rPh>
    <rPh sb="40" eb="42">
      <t>テイキョウ</t>
    </rPh>
    <rPh sb="43" eb="45">
      <t>ツウショ</t>
    </rPh>
    <rPh sb="45" eb="47">
      <t>カイゴ</t>
    </rPh>
    <rPh sb="47" eb="49">
      <t>ケイカク</t>
    </rPh>
    <rPh sb="49" eb="50">
      <t>ジョウ</t>
    </rPh>
    <rPh sb="51" eb="53">
      <t>ショヨウ</t>
    </rPh>
    <rPh sb="53" eb="55">
      <t>ジカン</t>
    </rPh>
    <rPh sb="61" eb="62">
      <t>エ</t>
    </rPh>
    <rPh sb="63" eb="64">
      <t>ミジカ</t>
    </rPh>
    <rPh sb="68" eb="70">
      <t>バアイ</t>
    </rPh>
    <rPh sb="72" eb="74">
      <t>ツウショ</t>
    </rPh>
    <rPh sb="74" eb="76">
      <t>カイゴ</t>
    </rPh>
    <rPh sb="76" eb="78">
      <t>ケイカク</t>
    </rPh>
    <rPh sb="78" eb="79">
      <t>ジョウ</t>
    </rPh>
    <rPh sb="80" eb="83">
      <t>タンイスウ</t>
    </rPh>
    <rPh sb="84" eb="86">
      <t>サンテイ</t>
    </rPh>
    <rPh sb="88" eb="89">
      <t>サ</t>
    </rPh>
    <rPh sb="90" eb="91">
      <t>ツカ</t>
    </rPh>
    <phoneticPr fontId="5"/>
  </si>
  <si>
    <t>平12老企36
第2の7(24)②</t>
    <phoneticPr fontId="5"/>
  </si>
  <si>
    <t>平12老企36
第2の7(24)③</t>
    <phoneticPr fontId="5"/>
  </si>
  <si>
    <t>平12老企36
第2の7(24)⑤
第2の7(7)</t>
    <rPh sb="18" eb="19">
      <t>ダイ</t>
    </rPh>
    <phoneticPr fontId="5"/>
  </si>
  <si>
    <t>平12老企36
第2の7(25)②</t>
    <phoneticPr fontId="5"/>
  </si>
  <si>
    <t xml:space="preserve">　事業所において高齢者虐待が発生した場合ではなく、基準省令第105条又は105条の3の準用による第37条の２(虐待の防止)に規定する措置を講じていない場合に、利用者全員について所定単位数から減算します。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指定権者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4" eb="35">
      <t>マタ</t>
    </rPh>
    <rPh sb="39" eb="40">
      <t>ジョウ</t>
    </rPh>
    <rPh sb="43" eb="45">
      <t>ジュンヨウ</t>
    </rPh>
    <rPh sb="278" eb="280">
      <t>シテイ</t>
    </rPh>
    <rPh sb="280" eb="281">
      <t>ケン</t>
    </rPh>
    <rPh sb="281" eb="282">
      <t>シャ</t>
    </rPh>
    <phoneticPr fontId="6"/>
  </si>
  <si>
    <t>平12厚告19
別表6の注4
平27厚労告94
第14号</t>
    <rPh sb="20" eb="21">
      <t>ロウ</t>
    </rPh>
    <rPh sb="25" eb="26">
      <t>ダイ</t>
    </rPh>
    <rPh sb="28" eb="29">
      <t>ゴウ</t>
    </rPh>
    <phoneticPr fontId="5"/>
  </si>
  <si>
    <t>平12老企36
第2の7(4)</t>
    <phoneticPr fontId="5"/>
  </si>
  <si>
    <t>平12厚告19
別表6の注6</t>
    <phoneticPr fontId="5"/>
  </si>
  <si>
    <t>平12老企36
第2の7(5)</t>
    <phoneticPr fontId="5"/>
  </si>
  <si>
    <t>平12厚告19
別表6の注7</t>
    <phoneticPr fontId="5"/>
  </si>
  <si>
    <t>平12厚告19
別表6の注8</t>
    <phoneticPr fontId="5"/>
  </si>
  <si>
    <t>平12老企36
第2の7(8)①</t>
    <phoneticPr fontId="5"/>
  </si>
  <si>
    <t>平12老企36
第2の7(8)②</t>
    <phoneticPr fontId="5"/>
  </si>
  <si>
    <t>平12老企36
第2の7(8)③</t>
    <phoneticPr fontId="5"/>
  </si>
  <si>
    <t>　厚生労働大臣が定める地域に居住している利用者に対して、通常の事業の実施地域を越えて通所介護を行った場合は、１日につき所定単位数の１００分の５に相当する単位数を所定単位数に加算していますか。</t>
    <rPh sb="1" eb="3">
      <t>コウセイ</t>
    </rPh>
    <rPh sb="3" eb="5">
      <t>ロウドウ</t>
    </rPh>
    <rPh sb="5" eb="7">
      <t>ダイジン</t>
    </rPh>
    <rPh sb="8" eb="9">
      <t>サダ</t>
    </rPh>
    <rPh sb="11" eb="13">
      <t>チイキ</t>
    </rPh>
    <phoneticPr fontId="5"/>
  </si>
  <si>
    <t>平12厚告19
別表6の注9</t>
    <phoneticPr fontId="5"/>
  </si>
  <si>
    <t>　別に厚生労働大臣が定める基準に適合しているものとして、電子情報処理組織を使用する方法により、指定権者に対し、老健局長が定める様式による届出を行い、かつ、当該基準による入浴介助を行った場合は、当該基準に掲げる区分に従い、1日につき次に掲げる単位数を所定単位数に加算していますか。
　ただし、次に掲げるいずれかの加算を算定している場合においては、次に掲げるその他の加算は算定しません。</t>
    <rPh sb="47" eb="51">
      <t>シテイケンシャ</t>
    </rPh>
    <phoneticPr fontId="5"/>
  </si>
  <si>
    <t xml:space="preserve">平12厚告19
別表6の注10
</t>
    <phoneticPr fontId="5"/>
  </si>
  <si>
    <t>平27厚労告95
第14の5号</t>
    <rPh sb="9" eb="10">
      <t>ダイ</t>
    </rPh>
    <rPh sb="14" eb="15">
      <t>ゴウ</t>
    </rPh>
    <phoneticPr fontId="5"/>
  </si>
  <si>
    <t>（1）入浴介助を適切に行うことができる人員及び設備を有して行われる入浴介助であること。</t>
    <phoneticPr fontId="5"/>
  </si>
  <si>
    <t xml:space="preserve">（3）当該通所介護事業所の機能訓練指導員、看護職
　員、介護職員、生活相談員その他の職種の者（以下
　「機能訓練指導員等」という。）が共同して、医師
　等との連携の下で、利用者の身体の状況、訪問によ
　り把握した居宅の浴室の環境等を踏まえて個別の入
　浴計画を作成すること。
　　ただし、個別の入浴計画に相当する内容を通所介
　護計画に記載することをもって、個別の入浴計画の
　作成に代えることができる。
</t>
    <rPh sb="3" eb="5">
      <t>トウガイ</t>
    </rPh>
    <rPh sb="144" eb="146">
      <t>コベツ</t>
    </rPh>
    <rPh sb="147" eb="151">
      <t>ニュウヨクケイカク</t>
    </rPh>
    <rPh sb="152" eb="154">
      <t>ソウトウ</t>
    </rPh>
    <rPh sb="156" eb="158">
      <t>ナイヨウ</t>
    </rPh>
    <rPh sb="168" eb="170">
      <t>キサイ</t>
    </rPh>
    <rPh sb="179" eb="181">
      <t>コベツ</t>
    </rPh>
    <rPh sb="182" eb="186">
      <t>ニュウヨクケイカク</t>
    </rPh>
    <rPh sb="189" eb="191">
      <t>サクセイ</t>
    </rPh>
    <rPh sb="192" eb="193">
      <t>カ</t>
    </rPh>
    <phoneticPr fontId="5"/>
  </si>
  <si>
    <t xml:space="preserve">平12老企36
第2の7(10)
</t>
    <phoneticPr fontId="5"/>
  </si>
  <si>
    <t>③　通所介護計画上、入浴の提供が位置付けられている場合に、利用者側の事情により、入浴を実施しなかった場合については、加算を算定できません。</t>
    <phoneticPr fontId="6"/>
  </si>
  <si>
    <t>① ア①から③を準用します。
② 入浴介助加算（Ⅱ）は、利用者が居宅において、自
　身で又は家族若しくは居宅で入浴介助を行うことが
　想定される訪問介護員等（以下「家族・訪問介護員
　等」という。）の介助によって入浴ができるように
　なることを目的とし、以下ａ～ｃを実施することを
　評価するものです。</t>
    <rPh sb="8" eb="10">
      <t>ジュンヨウ</t>
    </rPh>
    <phoneticPr fontId="5"/>
  </si>
  <si>
    <t xml:space="preserve">ａ 医師、理学療法士、作業療法士、介護福祉士、若し
　くは介護支援専門員又は利用者の動作及び浴室の環
　境の評価を行うことができる福祉用具専門相談員、
　機能訓練指導員、地域包括支援センターの職員その
　他住宅改修に関する専門的知識及び経験を有する者
　（以下、「医師等」という。）が利用者の居宅を訪
　問（個別機能訓練加算を取得するにあたっての訪問
　等を含む。）し、利用者の状態をふまえ、浴室にお
　ける当該利用者の動作及び浴室の環境を評価するも
　のとします。
</t>
    <rPh sb="154" eb="155">
      <t>コ</t>
    </rPh>
    <phoneticPr fontId="5"/>
  </si>
  <si>
    <t>　　なお、医師等が訪問することが困難な場合には、
　医師等の指示の下、介護職員が居宅を訪問し、情報
　通信機器等を活用して把握した浴室における利用者
　の動作及び浴室の環境を踏まえ、医師等が評価及び
　助言を行うこともできることとします。ただし、情
　報通信機器等の活用については、当該利用者等の同
　意を得なければなりません。また、個人情報保護委
　員会・厚生労働省「医療・介護関係事業者における
　個人情報の適切な取扱いのためのガイダンス」、厚
　生労働省「医療情報システムの安全管理に関するガ
　イドライン」等を遵守してください。</t>
    <phoneticPr fontId="6"/>
  </si>
  <si>
    <t>ｃ　ｂの入浴計画に基づき、個浴その他の利用者の居
　宅の状況に近い環境にて、入浴介助を行う。
　　なお、利用者の居宅の浴室の状況に近い環境につ
　いては、大浴槽等においても、手すりなど入浴に要
　する福祉用具等を活用し、浴室の手すりの位置や使
　用する浴槽の深さ及び高さ等を踏まえることで、利
　用者の居宅の浴室環境の状況を再現していることと
　して差し支えありません。
　　また、入浴介助を行う際は、関係計画等の達成状
　況や利用者の状態をふまえて、自身で又は家族・訪
　問介護員等の介助によって入浴することができるよ
　うになるよう、必要な介護技術の習得に努め、これ
　を用いて行われるものであることととします。
　　なお、必要な介護技術の習得にあたっては、既存
　の研修等を参考にしてください。</t>
    <phoneticPr fontId="5"/>
  </si>
  <si>
    <t>　別に厚生労働大臣が定める基準に適合しているものとして、電子情報処理組織を使用する方法により、指定権者に対し、老健局長が定める様式による届出を行った通所介護事業所が、中重度の要介護者を受け入れる体制を構築し、指定通所介護を行った場合は、中重度者ケア体制加算として、１日につき４５単位を所定単位数に加算していますか。</t>
    <rPh sb="1" eb="2">
      <t>ベツ</t>
    </rPh>
    <rPh sb="3" eb="5">
      <t>コウセイ</t>
    </rPh>
    <rPh sb="5" eb="7">
      <t>ロウドウ</t>
    </rPh>
    <rPh sb="7" eb="9">
      <t>ダイジン</t>
    </rPh>
    <rPh sb="10" eb="11">
      <t>サダ</t>
    </rPh>
    <rPh sb="47" eb="51">
      <t>シテイケンシャ</t>
    </rPh>
    <rPh sb="104" eb="106">
      <t>シテイ</t>
    </rPh>
    <phoneticPr fontId="5"/>
  </si>
  <si>
    <t>平12厚告19
別表6の注11</t>
    <phoneticPr fontId="5"/>
  </si>
  <si>
    <t>平12老企36
第2の7(11)①</t>
    <phoneticPr fontId="5"/>
  </si>
  <si>
    <t>平12老企36
第2の7(11)②</t>
    <phoneticPr fontId="5"/>
  </si>
  <si>
    <t>平12老企36
第2の7(11)③</t>
    <phoneticPr fontId="5"/>
  </si>
  <si>
    <t>イ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回った場合については、直ちに指定権者に届出を提出
　しなければなりません。</t>
    <rPh sb="140" eb="144">
      <t>シテイケンシャ</t>
    </rPh>
    <phoneticPr fontId="6"/>
  </si>
  <si>
    <t>平12老企36
第2の7(11)④</t>
    <phoneticPr fontId="5"/>
  </si>
  <si>
    <t>平12老企36
第2の7(11)⑤</t>
    <phoneticPr fontId="5"/>
  </si>
  <si>
    <t>平12老企36
第2の7(11)⑥</t>
    <phoneticPr fontId="5"/>
  </si>
  <si>
    <t xml:space="preserve">　別に厚生労働大臣が定める基準に適合しているものとして、電子情報処理組織を使用する方法により、指定権者に対し、老健局長が定める様式による届出を行った通所介護事業所において、外部との連携により、利用者の身体の状況等の評価を行い、かつ、個別機能訓練計画を作成した場合には、当該基準に掲げる区分に従い、生活機能機能向上連携加算（Ⅰ）については、利用者の急性増悪等により当該個別機能訓練計画を見直した場合を除き３月に１回を限度として、１月につき、生活機能機能向上連携加算（Ⅱ）については１月につき、次に掲げる単位数を所定単位数に加算します。
</t>
    <rPh sb="1" eb="2">
      <t>ベツ</t>
    </rPh>
    <rPh sb="3" eb="5">
      <t>コウセイ</t>
    </rPh>
    <rPh sb="5" eb="7">
      <t>ロウドウ</t>
    </rPh>
    <rPh sb="7" eb="9">
      <t>ダイジン</t>
    </rPh>
    <rPh sb="10" eb="11">
      <t>サダ</t>
    </rPh>
    <rPh sb="47" eb="51">
      <t>シテイケンシャ</t>
    </rPh>
    <rPh sb="74" eb="78">
      <t>ツウショカイゴ</t>
    </rPh>
    <rPh sb="78" eb="81">
      <t>ジギョウショ</t>
    </rPh>
    <rPh sb="86" eb="88">
      <t>ガイブ</t>
    </rPh>
    <rPh sb="90" eb="92">
      <t>レンケイ</t>
    </rPh>
    <rPh sb="96" eb="99">
      <t>リヨウシャ</t>
    </rPh>
    <rPh sb="100" eb="102">
      <t>シンタイ</t>
    </rPh>
    <rPh sb="103" eb="105">
      <t>ジョウキョウ</t>
    </rPh>
    <rPh sb="105" eb="106">
      <t>トウ</t>
    </rPh>
    <rPh sb="107" eb="109">
      <t>ヒョウカ</t>
    </rPh>
    <rPh sb="110" eb="111">
      <t>オコナ</t>
    </rPh>
    <rPh sb="116" eb="118">
      <t>コベツ</t>
    </rPh>
    <rPh sb="118" eb="120">
      <t>キノウ</t>
    </rPh>
    <rPh sb="120" eb="122">
      <t>クンレン</t>
    </rPh>
    <rPh sb="122" eb="124">
      <t>ケイカク</t>
    </rPh>
    <rPh sb="125" eb="127">
      <t>サクセイ</t>
    </rPh>
    <rPh sb="129" eb="131">
      <t>バアイ</t>
    </rPh>
    <rPh sb="148" eb="152">
      <t>セイカツキノウ</t>
    </rPh>
    <rPh sb="152" eb="154">
      <t>キノウ</t>
    </rPh>
    <rPh sb="154" eb="156">
      <t>コウジョウ</t>
    </rPh>
    <rPh sb="240" eb="241">
      <t>ツキ</t>
    </rPh>
    <phoneticPr fontId="5"/>
  </si>
  <si>
    <t xml:space="preserve">平12厚告19
別表6の注12
</t>
    <phoneticPr fontId="5"/>
  </si>
  <si>
    <t>平12老企36
第2の7(12)①</t>
    <phoneticPr fontId="5"/>
  </si>
  <si>
    <t>平12老企36
第2の7(12)②</t>
    <phoneticPr fontId="5"/>
  </si>
  <si>
    <t>　別に厚生労働大臣が定める基準に適合しているものとして、電子情報処理組織を使用する方法により、指定権者に対し、老健局長が定める様式による届出を行った通所介護の利用者に対して、機能訓練を行っている場合には、当該基準に掲げる区分に従い、（1）及び（2）については１日につき次に掲げる単位数を、（3）については１月につき次に掲げる単位数を所定単位数に加算していますか。
　ただし、（1）を算定している場合には、(2)は算定できません。</t>
    <rPh sb="47" eb="51">
      <t>シテイケンシャ</t>
    </rPh>
    <rPh sb="139" eb="142">
      <t>タンイスウ</t>
    </rPh>
    <phoneticPr fontId="5"/>
  </si>
  <si>
    <t>平12厚告19
別表6の注13</t>
    <phoneticPr fontId="5"/>
  </si>
  <si>
    <t>（2）個別機能訓練加算（Ⅰ）ロ　７６単位</t>
    <phoneticPr fontId="5"/>
  </si>
  <si>
    <t>　個別機能訓練の実施に関する事務処理手順及び様式例については、令和6年3月15日付け老高発0315第2号・老認発0315第2号・老老発0315第2号の第2章第2に示されています。
　利用者の日常生活や社会生活等について、現在行っていることや今後行いたいこと（ニーズ・日常生活や社会生活等における役割）を把握する。これらを把握するにあたっては、別紙様式３－１の興味・関心チェックシートを活用してください。
　利用者の居宅での生活状況（ＡＤＬ、ＩＡＤＬ等）
の確認については、別紙様式３―２の生活機能チェッ
クシートを活用してください。
　 個別機能訓練計画は別紙様式３―３を参考に作成してください。</t>
    <rPh sb="42" eb="43">
      <t>ロウ</t>
    </rPh>
    <rPh sb="43" eb="44">
      <t>コウ</t>
    </rPh>
    <rPh sb="44" eb="45">
      <t>ハツ</t>
    </rPh>
    <rPh sb="49" eb="50">
      <t>ダイ</t>
    </rPh>
    <rPh sb="51" eb="52">
      <t>ゴウ</t>
    </rPh>
    <rPh sb="75" eb="76">
      <t>ダイ</t>
    </rPh>
    <rPh sb="77" eb="78">
      <t>ショウ</t>
    </rPh>
    <rPh sb="78" eb="79">
      <t>ダイ</t>
    </rPh>
    <phoneticPr fontId="6"/>
  </si>
  <si>
    <t>平12老企36
第2の7(13)</t>
    <phoneticPr fontId="5"/>
  </si>
  <si>
    <t>平12老企36
第2の7(13)①</t>
    <phoneticPr fontId="5"/>
  </si>
  <si>
    <t xml:space="preserve">平12老企36
第2の7(13)①
</t>
    <phoneticPr fontId="5"/>
  </si>
  <si>
    <t xml:space="preserve">　(Ⅰ)イの専ら機能訓練指導員の職務に従事する理学療法士等を１名以上配置することに加えて、専ら機能訓練指導員の職務に従事する理学療法士等を１名以上配置していますか。
</t>
    <phoneticPr fontId="5"/>
  </si>
  <si>
    <t xml:space="preserve">　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当該加算の算定対象としていますか。
</t>
    <rPh sb="10" eb="12">
      <t>ジカン</t>
    </rPh>
    <rPh sb="20" eb="22">
      <t>ヨウケン</t>
    </rPh>
    <rPh sb="46" eb="47">
      <t>クワ</t>
    </rPh>
    <rPh sb="57" eb="59">
      <t>ヨウケン</t>
    </rPh>
    <rPh sb="96" eb="98">
      <t>ジカン</t>
    </rPh>
    <phoneticPr fontId="5"/>
  </si>
  <si>
    <t>　当該加算を算定できる人員体制を確保している時間はあらかじめ定められ、利用者や居宅介護支援事業者に周知されていますか。</t>
    <rPh sb="22" eb="24">
      <t>ジカン</t>
    </rPh>
    <phoneticPr fontId="5"/>
  </si>
  <si>
    <t xml:space="preserve">　 個別機能訓練加算(Ⅰ)イ・ロに係る機能訓練指導員については、具体的な配置時間の定めはありませんが、当該機能訓練指導員は個別機能訓練計画の策定に主体的に関与するとともに、利用者に対し個別機能訓練を直接実施したり、実施後の効果等を評価したりす
る必要があることから、計画策定に要する時間、訓練時間、効果を評価する時間等を踏まえて配置してください。
　なお、当該機能訓練指導員は専従で配置することが必要ですが、常勤・非常勤の別は問いません。 </t>
    <phoneticPr fontId="5"/>
  </si>
  <si>
    <t xml:space="preserve">  個別機能訓練加算（Ⅰ）ロにおいて、専ら機能訓練指導員の職務に従事する理学療法士等を１名しか確保できない日がある場合、当該日は個別機能訓練加算（Ⅰ）ロに代えて個別機能訓練加算（Ⅰ）イを算定しても差し支えありません。
  ただし、専ら機能訓練指導員の職務に従事する理学療法士等を１名以上配置しているのみの場合と、これに加えて専ら機能訓練指導員の職務に従事する理学療
法士等を１名以上配置している場合では、個別機能訓練の実施体制に差が生じるものであることから、営業日ごとの理学療法士等の配置体制について、利用者にあらかじめ説明しておく必要があります。 </t>
    <phoneticPr fontId="5"/>
  </si>
  <si>
    <t xml:space="preserve">令和6年度介護報酬改定に関するQ&amp;A(令和6年3月15日)問56
</t>
    <phoneticPr fontId="5"/>
  </si>
  <si>
    <t xml:space="preserve">　例えばサービス提供時間が９時から17時である通所介護等事業所において、 
 ・ ９時から12時：専ら機能訓練指導員の職務に従事
　　　　　　　　　する理学療法士等を１名配置 
 ・ 10時から13時：専ら機能訓練指導員の職務に従事
　　　　　　　　　する理学療法士等を１名配置 
した場合、10時から12時までに当該理学療法士等から
個別機能訓練を受けた利用者に対してのみ、個別機能訓練加算(Ⅰ)ロを算定することができます。（９時から10時、12時から13時に当該理学療法士等から個別機能訓練を受けた利用者については、個別機能訓練加算(Ⅰ)イを算定することができます。） </t>
    <phoneticPr fontId="6"/>
  </si>
  <si>
    <t>平12老企36
第2の7(13)②</t>
    <phoneticPr fontId="5"/>
  </si>
  <si>
    <t>　別に厚生労働大臣が定める基準に適合しているものとして、電子情報処理組織を使用する方法により、指定権者に対し、老健局長が定める様式による届出を行った通所介護事業所において、利用者に対して通所介護を行った場合は、評価対象期間（加算の算定を開始する月の前年の同月から起算して12月までの期間）の満了日の属する月の翌月から１２月以内の期間に限り、当該基準に掲げる区分に従い、１月につき次に掲げる単位数を所定単位数に加算していますか。
　ただし、(1)と(2)の加算は同時に算定できません。</t>
    <rPh sb="1" eb="2">
      <t>ベツ</t>
    </rPh>
    <rPh sb="3" eb="5">
      <t>コウセイ</t>
    </rPh>
    <rPh sb="5" eb="7">
      <t>ロウドウ</t>
    </rPh>
    <rPh sb="7" eb="9">
      <t>ダイジン</t>
    </rPh>
    <rPh sb="10" eb="11">
      <t>サダ</t>
    </rPh>
    <rPh sb="47" eb="51">
      <t>シテイケンシャ</t>
    </rPh>
    <rPh sb="74" eb="78">
      <t>ツウショカイゴ</t>
    </rPh>
    <rPh sb="86" eb="89">
      <t>リヨウシャ</t>
    </rPh>
    <rPh sb="90" eb="91">
      <t>タイ</t>
    </rPh>
    <rPh sb="93" eb="97">
      <t>ツウショカイゴ</t>
    </rPh>
    <rPh sb="98" eb="99">
      <t>オコナ</t>
    </rPh>
    <rPh sb="101" eb="103">
      <t>バアイ</t>
    </rPh>
    <rPh sb="105" eb="107">
      <t>ヒョウカ</t>
    </rPh>
    <rPh sb="107" eb="109">
      <t>タイショウ</t>
    </rPh>
    <rPh sb="109" eb="111">
      <t>キカン</t>
    </rPh>
    <rPh sb="112" eb="114">
      <t>カサン</t>
    </rPh>
    <rPh sb="115" eb="117">
      <t>サンテイ</t>
    </rPh>
    <rPh sb="118" eb="120">
      <t>カイシ</t>
    </rPh>
    <rPh sb="122" eb="123">
      <t>ツキ</t>
    </rPh>
    <rPh sb="137" eb="138">
      <t>ガツ</t>
    </rPh>
    <rPh sb="141" eb="143">
      <t>キカン</t>
    </rPh>
    <rPh sb="145" eb="147">
      <t>マンリョウ</t>
    </rPh>
    <rPh sb="147" eb="148">
      <t>ビ</t>
    </rPh>
    <rPh sb="149" eb="150">
      <t>ゾク</t>
    </rPh>
    <rPh sb="152" eb="153">
      <t>ツキ</t>
    </rPh>
    <rPh sb="154" eb="156">
      <t>ヨクゲツ</t>
    </rPh>
    <rPh sb="160" eb="161">
      <t>ガツ</t>
    </rPh>
    <rPh sb="161" eb="163">
      <t>イナイ</t>
    </rPh>
    <rPh sb="164" eb="166">
      <t>キカン</t>
    </rPh>
    <rPh sb="167" eb="168">
      <t>カギ</t>
    </rPh>
    <rPh sb="170" eb="172">
      <t>トウガイ</t>
    </rPh>
    <rPh sb="172" eb="174">
      <t>キジュン</t>
    </rPh>
    <rPh sb="175" eb="176">
      <t>カカ</t>
    </rPh>
    <rPh sb="178" eb="180">
      <t>クブン</t>
    </rPh>
    <rPh sb="181" eb="182">
      <t>シタガ</t>
    </rPh>
    <rPh sb="185" eb="186">
      <t>ツキ</t>
    </rPh>
    <rPh sb="189" eb="190">
      <t>ツギ</t>
    </rPh>
    <rPh sb="191" eb="192">
      <t>カカ</t>
    </rPh>
    <rPh sb="194" eb="197">
      <t>タンイスウ</t>
    </rPh>
    <rPh sb="198" eb="200">
      <t>ショテイ</t>
    </rPh>
    <rPh sb="200" eb="203">
      <t>タンイスウ</t>
    </rPh>
    <rPh sb="204" eb="206">
      <t>カサン</t>
    </rPh>
    <rPh sb="227" eb="229">
      <t>カサン</t>
    </rPh>
    <rPh sb="230" eb="232">
      <t>ドウジ</t>
    </rPh>
    <rPh sb="233" eb="235">
      <t>サンテイ</t>
    </rPh>
    <phoneticPr fontId="5"/>
  </si>
  <si>
    <t xml:space="preserve">平12厚告19
別表6の注14
</t>
    <phoneticPr fontId="5"/>
  </si>
  <si>
    <r>
      <rPr>
        <b/>
        <sz val="11"/>
        <color theme="1"/>
        <rFont val="ＭＳ 明朝"/>
        <family val="1"/>
        <charset val="128"/>
      </rPr>
      <t>　</t>
    </r>
    <r>
      <rPr>
        <sz val="11"/>
        <color theme="1"/>
        <rFont val="ＭＳ 明朝"/>
        <family val="1"/>
        <charset val="128"/>
      </rPr>
      <t>次に掲げる基準のいずれにも適合すること。
（1）アの（1）及び（2）までの基準に適合すること。
（2）評価対象者のＡＤＬ利得の平均値が３以上であ
　ること。</t>
    </r>
    <rPh sb="30" eb="31">
      <t>オヨ</t>
    </rPh>
    <rPh sb="38" eb="40">
      <t>キジュン</t>
    </rPh>
    <rPh sb="41" eb="43">
      <t>テキゴウ</t>
    </rPh>
    <phoneticPr fontId="5"/>
  </si>
  <si>
    <t>平12老企36
第2の7(14)</t>
    <phoneticPr fontId="5"/>
  </si>
  <si>
    <t xml:space="preserve">　加算を取得する月の前年の同月に、基準に適合しているものとして指定権者に届け出ている場合は、届出の日から12月後までの期間を評価対象期間とします。 </t>
    <rPh sb="31" eb="35">
      <t>シテイケンシャ</t>
    </rPh>
    <phoneticPr fontId="6"/>
  </si>
  <si>
    <t xml:space="preserve">　上記ア⑶及びイ⑵におけるＡＤＬ利得は、評価対象利用開始月の翌月から起算して６月目の月に測定したＡＤＬ値から、評価対象利用開始月に測定したＡＤＬ値を控除して得た値に、次に掲げる者に係る評価対象利用開始月に測定したＡＤＬ値に応じて掲げるそれぞ
れの値を加えた値を平均して得た値とします。 
　　ＡＤＬ値が０以上25以下 　１ 
　　ＡＤＬ値が30以上50以下 　１ 
　　ＡＤＬ値が55以上75以下 　２ 
　　ＡＤＬ値が80以上100以下　３ </t>
    <rPh sb="1" eb="3">
      <t>ジョウキ</t>
    </rPh>
    <rPh sb="85" eb="86">
      <t>カカ</t>
    </rPh>
    <rPh sb="88" eb="89">
      <t>モノ</t>
    </rPh>
    <rPh sb="90" eb="91">
      <t>カカ</t>
    </rPh>
    <rPh sb="114" eb="115">
      <t>カカ</t>
    </rPh>
    <phoneticPr fontId="6"/>
  </si>
  <si>
    <t>　別に厚生労働大臣が定める基準に適合しているものとして、電子情報処理組織を使用する方法により、指定権者に対し、老健局長が定める様式による届出を行った通所介護事業所において、別に厚生労働大臣が定める利用者に対して通所介護を行った場合は、認知症加算として、１日につき６０単位を所定単位数に加算していますか。</t>
    <rPh sb="1" eb="2">
      <t>ベツ</t>
    </rPh>
    <rPh sb="3" eb="5">
      <t>コウセイ</t>
    </rPh>
    <rPh sb="5" eb="7">
      <t>ロウドウ</t>
    </rPh>
    <rPh sb="7" eb="9">
      <t>ダイジン</t>
    </rPh>
    <rPh sb="10" eb="11">
      <t>サダ</t>
    </rPh>
    <rPh sb="13" eb="15">
      <t>キジュン</t>
    </rPh>
    <rPh sb="47" eb="51">
      <t>シテイケンシャ</t>
    </rPh>
    <phoneticPr fontId="5"/>
  </si>
  <si>
    <t>平12厚告19
別表6の注15</t>
    <phoneticPr fontId="5"/>
  </si>
  <si>
    <t>平12老企36
第2の7(15)①</t>
    <phoneticPr fontId="5"/>
  </si>
  <si>
    <t>平12老企36
第2の7(15)②</t>
    <phoneticPr fontId="5"/>
  </si>
  <si>
    <t>平12老企36
第2の7(15)③</t>
    <phoneticPr fontId="5"/>
  </si>
  <si>
    <t>ロ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回った場合については、直ちに指定権者に届出を提出
　しなければなりません。</t>
    <rPh sb="140" eb="144">
      <t>シテイケンシャ</t>
    </rPh>
    <phoneticPr fontId="6"/>
  </si>
  <si>
    <t>平12老企36
第2の7(15)④～⑥</t>
    <phoneticPr fontId="5"/>
  </si>
  <si>
    <t>平12老企36
第2の7(15)⑦</t>
    <phoneticPr fontId="5"/>
  </si>
  <si>
    <t>平12老企36
第2の7(15)⑧</t>
    <phoneticPr fontId="5"/>
  </si>
  <si>
    <t>平12老企36
第2の7(15)⑨</t>
    <phoneticPr fontId="5"/>
  </si>
  <si>
    <t>平12老企36
第2の7(13)⑩</t>
    <phoneticPr fontId="5"/>
  </si>
  <si>
    <t>　別に厚生労働大臣が定める基準に適合しているものとして、電子情報処理組織を使用する方法により、指定権者に対し、老健局長が定める様式による届出を行った通所介護事業所において、若年性認知症利用者に対して通所介護を行った場合には、若年性認知症利用者受入加算として、１日につき６０単位を所定単位数に加算していますか。</t>
    <rPh sb="1" eb="2">
      <t>ベツ</t>
    </rPh>
    <rPh sb="3" eb="5">
      <t>コウセイ</t>
    </rPh>
    <rPh sb="5" eb="7">
      <t>ロウドウ</t>
    </rPh>
    <rPh sb="7" eb="9">
      <t>ダイジン</t>
    </rPh>
    <rPh sb="10" eb="11">
      <t>サダ</t>
    </rPh>
    <rPh sb="47" eb="51">
      <t>シテイケンシャ</t>
    </rPh>
    <rPh sb="112" eb="114">
      <t>ジャクネン</t>
    </rPh>
    <rPh sb="114" eb="115">
      <t>セイ</t>
    </rPh>
    <rPh sb="115" eb="118">
      <t>ニンチショウ</t>
    </rPh>
    <rPh sb="118" eb="121">
      <t>リヨウシャ</t>
    </rPh>
    <rPh sb="121" eb="122">
      <t>ウ</t>
    </rPh>
    <rPh sb="122" eb="123">
      <t>イ</t>
    </rPh>
    <rPh sb="123" eb="125">
      <t>カサン</t>
    </rPh>
    <phoneticPr fontId="5"/>
  </si>
  <si>
    <t>平12厚告19
別表6の注16</t>
    <phoneticPr fontId="5"/>
  </si>
  <si>
    <t>平12老企36
第2の7(16)</t>
    <phoneticPr fontId="5"/>
  </si>
  <si>
    <t>　次に掲げるいずれの基準にも適合しているものとして、電子情報処理組織を使用する方法により、県知事に対し、老健局長が定める様式による届出を行った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５０単位を所定単位数に加算していますか。</t>
    <phoneticPr fontId="5"/>
  </si>
  <si>
    <t>平12厚告19
別表6の注17</t>
    <phoneticPr fontId="5"/>
  </si>
  <si>
    <t>平12老企36
第2の7(17)①</t>
    <phoneticPr fontId="5"/>
  </si>
  <si>
    <t>平12老企36
第2の7(17)②</t>
    <phoneticPr fontId="5"/>
  </si>
  <si>
    <t>平12老企36
第2の7(17)③</t>
    <phoneticPr fontId="5"/>
  </si>
  <si>
    <t>平12老企36
第2の7(17)④</t>
    <phoneticPr fontId="5"/>
  </si>
  <si>
    <t>平12老企36
第2の7(17)⑤</t>
    <phoneticPr fontId="5"/>
  </si>
  <si>
    <t>平12厚告19
別表6の注18</t>
    <phoneticPr fontId="5"/>
  </si>
  <si>
    <t>平12老企36
第2の7(18)①</t>
    <phoneticPr fontId="5"/>
  </si>
  <si>
    <t>平12老企36
第2の7(18)②</t>
    <phoneticPr fontId="5"/>
  </si>
  <si>
    <t>平12老企36
第2の7(18)③</t>
    <phoneticPr fontId="5"/>
  </si>
  <si>
    <t>平12老企36
第2の7(18)④</t>
    <phoneticPr fontId="5"/>
  </si>
  <si>
    <t>平12老企36
第2の7(18)⑤</t>
    <phoneticPr fontId="5"/>
  </si>
  <si>
    <t xml:space="preserve">　栄養ケア・マネジメントについては、「リハビリテーション・個別機能訓練、栄養、口腔の実施及び一体的取組について」（令和6年3月15日老高発0315第2号・老認発0315第2号・老老発0315第2号の第2章第4)を参考にしてください。
</t>
    <rPh sb="99" eb="100">
      <t>ダイ</t>
    </rPh>
    <rPh sb="101" eb="102">
      <t>ショウ</t>
    </rPh>
    <rPh sb="102" eb="103">
      <t>ダイ</t>
    </rPh>
    <rPh sb="106" eb="108">
      <t>サンコウ</t>
    </rPh>
    <phoneticPr fontId="5"/>
  </si>
  <si>
    <t>平12厚告19
別表6の注19</t>
    <phoneticPr fontId="5"/>
  </si>
  <si>
    <t xml:space="preserve">    b　算定日が属する月が、栄養アセスメント加算を
     算定している間である又は当該利用者が栄養改善
     加算の算定に係る栄養改善サービスを受けている
     間である若しくは当該栄養改善サービスが終了し
     た日の属する月（栄養状態のスクリーニングを
     行った結果、栄養改善サービスが必要であると判
     断され、栄養改善サービスが開始された日の属す
　　 る月を除く。）であること。</t>
    <rPh sb="39" eb="40">
      <t>アイダ</t>
    </rPh>
    <rPh sb="124" eb="128">
      <t>エイヨウジョウタイ</t>
    </rPh>
    <rPh sb="137" eb="138">
      <t>オコナ</t>
    </rPh>
    <rPh sb="157" eb="159">
      <t>ヒツヨウ</t>
    </rPh>
    <rPh sb="163" eb="165">
      <t>ハンダン</t>
    </rPh>
    <rPh sb="183" eb="185">
      <t>カイシ</t>
    </rPh>
    <rPh sb="188" eb="189">
      <t>ヒ</t>
    </rPh>
    <rPh sb="190" eb="191">
      <t>ゾク</t>
    </rPh>
    <rPh sb="193" eb="194">
      <t>ツキ</t>
    </rPh>
    <rPh sb="199" eb="200">
      <t>ノゾ</t>
    </rPh>
    <phoneticPr fontId="6"/>
  </si>
  <si>
    <t xml:space="preserve">    c  算定日が属する月が、当該利用者が口腔機能
     向上加算の算定に係る口腔機能向上サービスを
     受けている間及び当該口腔機能向上サービスが
     終了した日の属する月(口腔の健康状態のスク
　　 リーニングを行った結果、口腔機能向上サービス
     が必要であると判断され、口腔機能向上サービス
     が開始された日の属する月を除く。)であるこ
　　 と。</t>
    <rPh sb="121" eb="123">
      <t>ケッカ</t>
    </rPh>
    <rPh sb="124" eb="130">
      <t>コウクウキノウコウジョウ</t>
    </rPh>
    <rPh sb="141" eb="143">
      <t>ヒツヨウ</t>
    </rPh>
    <rPh sb="147" eb="149">
      <t>ハンダン</t>
    </rPh>
    <rPh sb="152" eb="158">
      <t>コウクウキノウコウジョウ</t>
    </rPh>
    <rPh sb="169" eb="171">
      <t>カイシ</t>
    </rPh>
    <phoneticPr fontId="6"/>
  </si>
  <si>
    <t xml:space="preserve">    d  口腔連携強化加算を算定していないこと。</t>
    <phoneticPr fontId="6"/>
  </si>
  <si>
    <t xml:space="preserve">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 </t>
    <phoneticPr fontId="6"/>
  </si>
  <si>
    <t xml:space="preserve">平12老企36
第2の7(19)①
</t>
    <phoneticPr fontId="5"/>
  </si>
  <si>
    <t>平12老企36
第2の7(19)②</t>
    <phoneticPr fontId="5"/>
  </si>
  <si>
    <t xml:space="preserve">　口腔スクリーニング及び栄養スクリーニングを行うに当たっては、利用者について、それぞれ次に掲げる確認を行い、確認した情報を介護支援専門員に対し、提供してください。なお、口腔スクリーニング及び
栄養スクリーニングの実施に当たっては、別途通知（「リハビリテーション・個別機能訓練、栄養、口腔の実施及び一体的取組について」）を参照してください。 
</t>
    <phoneticPr fontId="5"/>
  </si>
  <si>
    <t>平12老企36
第2の7(19)③</t>
    <phoneticPr fontId="5"/>
  </si>
  <si>
    <t>平12老企36
第2の7(19)④</t>
    <phoneticPr fontId="5"/>
  </si>
  <si>
    <t>平12老企36
第2の7(19)⑤</t>
    <phoneticPr fontId="5"/>
  </si>
  <si>
    <t xml:space="preserve">　基本的考え方や事務処理については、「リハビリテーション・個別機能訓練、栄養、口腔の実施及び一体的取組について」（令和6年3月15日老高発0315第2号・老認発0315第2号・老老発0315第2号の第2章第5）を参考にしてください。
</t>
    <rPh sb="1" eb="4">
      <t>キホンテキ</t>
    </rPh>
    <rPh sb="4" eb="5">
      <t>カンガ</t>
    </rPh>
    <rPh sb="6" eb="7">
      <t>カタ</t>
    </rPh>
    <rPh sb="8" eb="10">
      <t>ジム</t>
    </rPh>
    <rPh sb="10" eb="12">
      <t>ショリ</t>
    </rPh>
    <rPh sb="99" eb="100">
      <t>ダイ</t>
    </rPh>
    <rPh sb="101" eb="102">
      <t>ショウ</t>
    </rPh>
    <rPh sb="102" eb="103">
      <t>ダイ</t>
    </rPh>
    <phoneticPr fontId="5"/>
  </si>
  <si>
    <t>　別に厚生労働大臣が定める基準に適合しているものとして、電子情報処理組織を使用する方法により、県知事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向上に資すると認められるもの（以下口腔機能向上サービス」という。）を行った場合は、口腔機能向上加算として、当該基準に掲げる区分に従い、３月以内の期間に限り１月に２回を限度として１回につき次に掲げる単位数を所定単位数にに加算していますか。
　</t>
    <rPh sb="277" eb="278">
      <t>ツギ</t>
    </rPh>
    <rPh sb="279" eb="280">
      <t>カカ</t>
    </rPh>
    <phoneticPr fontId="5"/>
  </si>
  <si>
    <t xml:space="preserve">平12厚告19
別表6の注20
</t>
    <phoneticPr fontId="5"/>
  </si>
  <si>
    <t>平12老企36
第2の7(20)③</t>
    <phoneticPr fontId="5"/>
  </si>
  <si>
    <r>
      <t>ア　認定調査票における嚥下、食事摂取、口腔清潔の
　３項目のいずれかの項目において｢1」以外に該当す
　る者
イ　基本チェックリストの口腔機能に関連する(13)</t>
    </r>
    <r>
      <rPr>
        <sz val="11"/>
        <color theme="1"/>
        <rFont val="ＭＳ Ｐ明朝"/>
        <family val="1"/>
        <charset val="128"/>
      </rPr>
      <t xml:space="preserve">、
</t>
    </r>
    <r>
      <rPr>
        <sz val="11"/>
        <color theme="1"/>
        <rFont val="ＭＳ 明朝"/>
        <family val="1"/>
        <charset val="128"/>
      </rPr>
      <t>　(14)</t>
    </r>
    <r>
      <rPr>
        <sz val="11"/>
        <color theme="1"/>
        <rFont val="ＭＳ Ｐ明朝"/>
        <family val="1"/>
        <charset val="128"/>
      </rPr>
      <t>、</t>
    </r>
    <r>
      <rPr>
        <sz val="11"/>
        <color theme="1"/>
        <rFont val="ＭＳ 明朝"/>
        <family val="1"/>
        <charset val="128"/>
      </rPr>
      <t>(15)の３項目のうち、２項目以上が｢1｣に該当
　する者
ウ　その他口腔機能の低下している者又はそのおそれ
　のある者</t>
    </r>
    <rPh sb="147" eb="148">
      <t>モノ</t>
    </rPh>
    <phoneticPr fontId="5"/>
  </si>
  <si>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なお、介護保険の口腔機能向上サービスとして「摂食・嚥下機能に関する訓練の指導若しくは実施」を行っていない場合にあっては、加算は算定できません。</t>
    <phoneticPr fontId="5"/>
  </si>
  <si>
    <t>平12老企36
第2の7(20)④</t>
    <phoneticPr fontId="5"/>
  </si>
  <si>
    <t>　利用者ごとの口腔機能等の口腔の健康状態を、利用開始時に把握していますか。</t>
    <phoneticPr fontId="5"/>
  </si>
  <si>
    <t>平12老企36
第2の7(20)⑤</t>
    <phoneticPr fontId="5"/>
  </si>
  <si>
    <t>平12老企36
第2の7(20)⑥</t>
    <phoneticPr fontId="5"/>
  </si>
  <si>
    <t>平12老企36
第2の7(20)⑧</t>
    <phoneticPr fontId="5"/>
  </si>
  <si>
    <t xml:space="preserve">　口腔機能向上サービスの適切な実施のため、「リハビリテーション・個別機能訓練、栄養、口腔の実施及び一体的取組について」（令和6年3月15日老高発0315第2号・老認発0315第2号・老老発0315第2号の第2章第8）を参考にしてください。
</t>
    <rPh sb="102" eb="103">
      <t>ダイ</t>
    </rPh>
    <rPh sb="104" eb="105">
      <t>ショウ</t>
    </rPh>
    <rPh sb="105" eb="106">
      <t>ダイ</t>
    </rPh>
    <phoneticPr fontId="6"/>
  </si>
  <si>
    <t xml:space="preserve">　次に掲げるいずれの基準にも適合しているものとして、電子情報処理組織を使用する方法により、指定権者に対し、老健局長が定める様式による届出を行った通所介護事業所が、利用者に対し通所介護を行った場合は、科学的介護推進体制加算として、１月につき４０単位を所定単位数に加算します。
ア　利用者ごとのＡＤＬ値（ＡＤＬの評価に基づき測
　定した値をいう。以下同じ。）、栄養状態、口腔機
　能、認知症（法第５条の２第１項に規定する認知症
　をいう。以下同じ。）の状況その他の利用者の心身
　の状況等に係る基本的な情報を、厚生労働省に提出
　していること。
</t>
    <rPh sb="45" eb="49">
      <t>シテイケンシャ</t>
    </rPh>
    <phoneticPr fontId="5"/>
  </si>
  <si>
    <t xml:space="preserve">平12厚告19
別表6の注21
</t>
    <phoneticPr fontId="5"/>
  </si>
  <si>
    <t>平12厚告19
別表6の注23</t>
    <phoneticPr fontId="5"/>
  </si>
  <si>
    <t>平12老企36
第2の7(22)①</t>
    <phoneticPr fontId="5"/>
  </si>
  <si>
    <t>平12老企36
第2の7(22)②</t>
    <phoneticPr fontId="5"/>
  </si>
  <si>
    <t>平12厚告19
別表6の注24</t>
    <phoneticPr fontId="5"/>
  </si>
  <si>
    <t>平12老企36
第2の7(23)</t>
    <phoneticPr fontId="5"/>
  </si>
  <si>
    <r>
      <t>　サービス提供体制強化加算(Ⅰ)(Ⅱ) (Ⅲ)</t>
    </r>
    <r>
      <rPr>
        <sz val="10"/>
        <color theme="1"/>
        <rFont val="ＭＳ 明朝"/>
        <family val="1"/>
        <charset val="128"/>
      </rPr>
      <t xml:space="preserve"> </t>
    </r>
    <phoneticPr fontId="5"/>
  </si>
  <si>
    <t>　別に厚生労働大臣が定める基準に適合しているものとして、電子情報処理組織を使用する方法により、指定権者に対し、老健局長が定める様式による届出を行った通所介護事業所が利用者に対し通所介護を行った場合は、次の区分に従い、１回につき次の所定単位数を加算していますか。
　ただし、次に掲げるいずれかの加算を算定している場合においては、次に掲げるその他の加算は算定できません。</t>
    <rPh sb="1" eb="2">
      <t>ベツ</t>
    </rPh>
    <rPh sb="3" eb="5">
      <t>コウセイ</t>
    </rPh>
    <rPh sb="5" eb="7">
      <t>ロウドウ</t>
    </rPh>
    <rPh sb="7" eb="9">
      <t>ダイジン</t>
    </rPh>
    <rPh sb="10" eb="11">
      <t>サダ</t>
    </rPh>
    <rPh sb="47" eb="51">
      <t>シテイケンシャ</t>
    </rPh>
    <rPh sb="105" eb="106">
      <t>シタガ</t>
    </rPh>
    <rPh sb="115" eb="116">
      <t>ショ</t>
    </rPh>
    <rPh sb="163" eb="164">
      <t>ツギ</t>
    </rPh>
    <rPh sb="165" eb="166">
      <t>カカ</t>
    </rPh>
    <rPh sb="170" eb="171">
      <t>タ</t>
    </rPh>
    <rPh sb="172" eb="174">
      <t>カサン</t>
    </rPh>
    <phoneticPr fontId="5"/>
  </si>
  <si>
    <t>準用(平12老企
36第2の3(12)④)</t>
    <rPh sb="0" eb="2">
      <t>ジュンヨウ</t>
    </rPh>
    <phoneticPr fontId="5"/>
  </si>
  <si>
    <t>　前年度の実績が６月に満たない事業所（新たに事業を開始し、又は再開した事業所を含む。）については、届出を行った月以降においても、直近３月間の職員の割合につき、毎月継続的に所定の割合を維持しなければなりません。その割合については、毎月記録するものとし、所定の割合を下回った場合については、直ちに指定権者に届出を提出しなければなりません。
　したがって、新たに事業を開始し、又は再開した事業者については、４月目以降、届出が可能となるものです。</t>
    <rPh sb="146" eb="149">
      <t>シテイケン</t>
    </rPh>
    <rPh sb="149" eb="150">
      <t>シャ</t>
    </rPh>
    <rPh sb="175" eb="176">
      <t>アラ</t>
    </rPh>
    <rPh sb="178" eb="180">
      <t>ジギョウ</t>
    </rPh>
    <rPh sb="181" eb="183">
      <t>カイシ</t>
    </rPh>
    <rPh sb="185" eb="186">
      <t>マタ</t>
    </rPh>
    <rPh sb="187" eb="189">
      <t>サイカイ</t>
    </rPh>
    <rPh sb="191" eb="194">
      <t>ジギョウシャ</t>
    </rPh>
    <rPh sb="201" eb="203">
      <t>ツキメ</t>
    </rPh>
    <rPh sb="203" eb="205">
      <t>イコウ</t>
    </rPh>
    <rPh sb="206" eb="207">
      <t>トド</t>
    </rPh>
    <rPh sb="207" eb="208">
      <t>デ</t>
    </rPh>
    <rPh sb="209" eb="211">
      <t>カノウ</t>
    </rPh>
    <phoneticPr fontId="5"/>
  </si>
  <si>
    <t>準用(平12老企
36第2の3(12)⑥)</t>
    <rPh sb="0" eb="2">
      <t>ジュンヨウ</t>
    </rPh>
    <phoneticPr fontId="5"/>
  </si>
  <si>
    <t>準用(平12老企
36第2の3(12)⑦)</t>
    <rPh sb="0" eb="2">
      <t>ジュンヨウ</t>
    </rPh>
    <phoneticPr fontId="5"/>
  </si>
  <si>
    <t>１　別に厚生労働大臣が定める基準に適合する介護職
　員等の賃金の改善等を実施しているものとして、電
　子情報処理組織を使用する方法により、指定権者に対
　し、老健局長が定める様式による届出を行った通所
　介護事業所が、利用者に対し、通所介護を行った場
　合は、当該基準に掲げる区分に従い、次に掲げる単
　位数を所定単位数に加算していますか。ただし、次
　に掲げるいずれかの加算を算定している場合におい
　ては、次に掲げるその他の加算は算定しません。</t>
    <rPh sb="69" eb="73">
      <t>シテイケンシャ</t>
    </rPh>
    <phoneticPr fontId="5"/>
  </si>
  <si>
    <t xml:space="preserve"> 令和6年6月1日以降の介護職員等処遇改善加算の内容については、「介護職員等処遇改善加算等に関する基本的考え方並びに事務処理手順及び様式例の提示について」（令和6年3月15日老発0315第2号厚生労働省老健局長通知）を参照してください。</t>
    <rPh sb="6" eb="7">
      <t>ツキ</t>
    </rPh>
    <rPh sb="8" eb="9">
      <t>ヒ</t>
    </rPh>
    <rPh sb="17" eb="23">
      <t>ショグウカイゼンカサン</t>
    </rPh>
    <rPh sb="78" eb="80">
      <t>レイワ</t>
    </rPh>
    <rPh sb="81" eb="82">
      <t>ネン</t>
    </rPh>
    <rPh sb="83" eb="84">
      <t>ツキ</t>
    </rPh>
    <rPh sb="86" eb="87">
      <t>ヒ</t>
    </rPh>
    <rPh sb="87" eb="88">
      <t>ロウ</t>
    </rPh>
    <rPh sb="88" eb="89">
      <t>ハツ</t>
    </rPh>
    <rPh sb="93" eb="94">
      <t>ダイ</t>
    </rPh>
    <rPh sb="95" eb="96">
      <t>ゴウ</t>
    </rPh>
    <rPh sb="96" eb="101">
      <t>コウセイロウドウショウ</t>
    </rPh>
    <rPh sb="101" eb="103">
      <t>ロウケン</t>
    </rPh>
    <rPh sb="103" eb="105">
      <t>キョクチョウ</t>
    </rPh>
    <rPh sb="105" eb="107">
      <t>ツウチ</t>
    </rPh>
    <phoneticPr fontId="6"/>
  </si>
  <si>
    <t xml:space="preserve">平12厚告19
別表6のホ
</t>
    <phoneticPr fontId="5"/>
  </si>
  <si>
    <t xml:space="preserve">　介護職員等処遇改善加算(Ⅰ)
　次に掲げる基準のいずれにも適合すること。
　(1)　介護職員その他の職員の賃金（退職手当を除
　　く。）の改善（以下「賃金改善」という。）につ
　　いて、次に掲げる基準のいずれにも適合し、か
　　つ、賃金改善に要する費用の見込額が介護職員等
　　処遇改善加算の算定見込額以上となる賃金改善に
　　関する計画を策定し、当該計画に基づき適切な措
　　置を講じていること。
</t>
    <rPh sb="43" eb="47">
      <t>カイゴショクイン</t>
    </rPh>
    <rPh sb="49" eb="50">
      <t>タ</t>
    </rPh>
    <rPh sb="51" eb="53">
      <t>ショクイン</t>
    </rPh>
    <rPh sb="54" eb="56">
      <t>チンギン</t>
    </rPh>
    <rPh sb="57" eb="61">
      <t>タイショクテアテ</t>
    </rPh>
    <rPh sb="62" eb="63">
      <t>ノゾ</t>
    </rPh>
    <rPh sb="70" eb="72">
      <t>カイゼン</t>
    </rPh>
    <rPh sb="73" eb="75">
      <t>イカ</t>
    </rPh>
    <rPh sb="76" eb="80">
      <t>チンギンカイゼン</t>
    </rPh>
    <rPh sb="94" eb="95">
      <t>ツギ</t>
    </rPh>
    <rPh sb="96" eb="97">
      <t>カカ</t>
    </rPh>
    <rPh sb="99" eb="101">
      <t>キジュン</t>
    </rPh>
    <rPh sb="107" eb="109">
      <t>テキゴウ</t>
    </rPh>
    <rPh sb="117" eb="121">
      <t>チンギンカイゼン</t>
    </rPh>
    <rPh sb="136" eb="137">
      <t>トウ</t>
    </rPh>
    <rPh sb="152" eb="154">
      <t>イジョウ</t>
    </rPh>
    <phoneticPr fontId="6"/>
  </si>
  <si>
    <t>　(3)　介護職員等処遇改善加算の算定額に相当する
　　賃金改善を実施すること。ただし、経営の悪化等
　　により事業の継続が困難な場合、当該事業の継続
　　を図るために当該事業所の職員の賃金水準（本加
　　算による賃金改善分を除く。）を見直すことはや
　　むを得ないが、その内容について指定権者に届け出
　　ること。</t>
    <rPh sb="5" eb="9">
      <t>カイゴショクイン</t>
    </rPh>
    <rPh sb="9" eb="10">
      <t>トウ</t>
    </rPh>
    <rPh sb="10" eb="16">
      <t>ショグウカイゼンカサン</t>
    </rPh>
    <rPh sb="17" eb="20">
      <t>サンテイガク</t>
    </rPh>
    <rPh sb="21" eb="23">
      <t>ソウトウ</t>
    </rPh>
    <rPh sb="28" eb="29">
      <t>チン</t>
    </rPh>
    <rPh sb="29" eb="30">
      <t>キン</t>
    </rPh>
    <rPh sb="30" eb="32">
      <t>カイゼン</t>
    </rPh>
    <rPh sb="33" eb="35">
      <t>ジッシ</t>
    </rPh>
    <rPh sb="44" eb="46">
      <t>ケイエイ</t>
    </rPh>
    <rPh sb="47" eb="48">
      <t>アク</t>
    </rPh>
    <rPh sb="49" eb="50">
      <t>トウ</t>
    </rPh>
    <rPh sb="56" eb="58">
      <t>ジギョウ</t>
    </rPh>
    <rPh sb="59" eb="61">
      <t>ケイゾク</t>
    </rPh>
    <rPh sb="62" eb="64">
      <t>コンナン</t>
    </rPh>
    <rPh sb="65" eb="67">
      <t>バアイ</t>
    </rPh>
    <rPh sb="68" eb="70">
      <t>トウガイ</t>
    </rPh>
    <rPh sb="70" eb="72">
      <t>ジギョウ</t>
    </rPh>
    <rPh sb="73" eb="75">
      <t>ケイゾク</t>
    </rPh>
    <rPh sb="79" eb="80">
      <t>ハカ</t>
    </rPh>
    <rPh sb="84" eb="86">
      <t>トウガイ</t>
    </rPh>
    <rPh sb="86" eb="89">
      <t>ジギョウショ</t>
    </rPh>
    <rPh sb="90" eb="92">
      <t>ショクイン</t>
    </rPh>
    <rPh sb="93" eb="95">
      <t>チンギン</t>
    </rPh>
    <rPh sb="95" eb="97">
      <t>スイジュン</t>
    </rPh>
    <rPh sb="98" eb="99">
      <t>ホン</t>
    </rPh>
    <rPh sb="107" eb="111">
      <t>チンギンカイゼン</t>
    </rPh>
    <rPh sb="111" eb="112">
      <t>ブン</t>
    </rPh>
    <rPh sb="113" eb="114">
      <t>ノゾ</t>
    </rPh>
    <rPh sb="118" eb="120">
      <t>ミナオ</t>
    </rPh>
    <rPh sb="130" eb="131">
      <t>エ</t>
    </rPh>
    <rPh sb="137" eb="139">
      <t>ナイヨウ</t>
    </rPh>
    <rPh sb="144" eb="145">
      <t>トド</t>
    </rPh>
    <rPh sb="146" eb="147">
      <t>デ</t>
    </rPh>
    <phoneticPr fontId="6"/>
  </si>
  <si>
    <t>　(2)　当該通所介護事業所において、(1)の賃金改善
　　に関する計画、当該計画に係る実施期間及び実施
　　方法その他の当該事業所の職員の処遇改善の計画
　　等を記載した介護職員等処遇改善計画書を作成
　　し、全ての職員に周知し、指定権者に届け出ている
　　こと。</t>
    <rPh sb="5" eb="9">
      <t>トウガイツウショ</t>
    </rPh>
    <rPh sb="9" eb="14">
      <t>カイゴジギョウショ</t>
    </rPh>
    <rPh sb="23" eb="27">
      <t>チンギンカイゼン</t>
    </rPh>
    <rPh sb="31" eb="32">
      <t>カン</t>
    </rPh>
    <rPh sb="34" eb="36">
      <t>ケイカク</t>
    </rPh>
    <rPh sb="37" eb="41">
      <t>トウガイケイカク</t>
    </rPh>
    <rPh sb="42" eb="43">
      <t>カカ</t>
    </rPh>
    <rPh sb="44" eb="48">
      <t>ジッシキカン</t>
    </rPh>
    <rPh sb="48" eb="49">
      <t>オヨ</t>
    </rPh>
    <rPh sb="59" eb="60">
      <t>タ</t>
    </rPh>
    <rPh sb="61" eb="63">
      <t>トウガイ</t>
    </rPh>
    <rPh sb="63" eb="66">
      <t>ジギョウショ</t>
    </rPh>
    <rPh sb="67" eb="69">
      <t>ショクイン</t>
    </rPh>
    <rPh sb="70" eb="72">
      <t>ショグウ</t>
    </rPh>
    <rPh sb="72" eb="74">
      <t>カイゼン</t>
    </rPh>
    <rPh sb="75" eb="77">
      <t>ケイカク</t>
    </rPh>
    <rPh sb="80" eb="81">
      <t>ナド</t>
    </rPh>
    <rPh sb="82" eb="84">
      <t>キサイ</t>
    </rPh>
    <rPh sb="86" eb="91">
      <t>カイゴショクイントウ</t>
    </rPh>
    <rPh sb="91" eb="98">
      <t>ショグウカイゼンケイカクショ</t>
    </rPh>
    <rPh sb="99" eb="101">
      <t>サクセイ</t>
    </rPh>
    <rPh sb="106" eb="107">
      <t>スベ</t>
    </rPh>
    <rPh sb="109" eb="111">
      <t>ショクイン</t>
    </rPh>
    <rPh sb="112" eb="114">
      <t>シュウチ</t>
    </rPh>
    <rPh sb="116" eb="120">
      <t>シテイケンシャ</t>
    </rPh>
    <rPh sb="121" eb="122">
      <t>トドケ</t>
    </rPh>
    <rPh sb="123" eb="124">
      <t>デ</t>
    </rPh>
    <phoneticPr fontId="6"/>
  </si>
  <si>
    <t>　県へ基本情報と運営情報を報告するとともに見直しを行っていますか。</t>
    <rPh sb="1" eb="2">
      <t>ケン</t>
    </rPh>
    <rPh sb="8" eb="10">
      <t>ウンエイ</t>
    </rPh>
    <rPh sb="21" eb="23">
      <t>ミナオ</t>
    </rPh>
    <rPh sb="25" eb="26">
      <t>オコナ</t>
    </rPh>
    <phoneticPr fontId="5"/>
  </si>
  <si>
    <t>≪要 提出≫</t>
    <rPh sb="1" eb="2">
      <t>ヨウ</t>
    </rPh>
    <rPh sb="3" eb="5">
      <t>テイシュツ</t>
    </rPh>
    <phoneticPr fontId="34"/>
  </si>
  <si>
    <t>■シフト記号表（勤務時間帯）</t>
    <rPh sb="4" eb="6">
      <t>キゴウ</t>
    </rPh>
    <rPh sb="6" eb="7">
      <t>ヒョウ</t>
    </rPh>
    <rPh sb="8" eb="10">
      <t>キンム</t>
    </rPh>
    <rPh sb="10" eb="13">
      <t>ジカンタイ</t>
    </rPh>
    <phoneticPr fontId="34"/>
  </si>
  <si>
    <t>※24時間表記</t>
  </si>
  <si>
    <t>休憩時間1時間は「1:00」、休憩時間45分は「00:45」と入力してください。</t>
    <phoneticPr fontId="34"/>
  </si>
  <si>
    <t>勤務時間</t>
    <rPh sb="0" eb="2">
      <t>キンム</t>
    </rPh>
    <rPh sb="2" eb="4">
      <t>ジカン</t>
    </rPh>
    <phoneticPr fontId="34"/>
  </si>
  <si>
    <t>サービス提供時間</t>
    <rPh sb="4" eb="6">
      <t>テイキョウ</t>
    </rPh>
    <rPh sb="6" eb="8">
      <t>ジカン</t>
    </rPh>
    <phoneticPr fontId="34"/>
  </si>
  <si>
    <t>サービス提供時間内の勤務時間</t>
    <rPh sb="4" eb="6">
      <t>テイキョウ</t>
    </rPh>
    <rPh sb="6" eb="8">
      <t>ジカン</t>
    </rPh>
    <rPh sb="8" eb="9">
      <t>ナイ</t>
    </rPh>
    <rPh sb="10" eb="12">
      <t>キンム</t>
    </rPh>
    <rPh sb="12" eb="14">
      <t>ジカン</t>
    </rPh>
    <phoneticPr fontId="34"/>
  </si>
  <si>
    <t>自由記載欄</t>
    <rPh sb="0" eb="2">
      <t>ジユウ</t>
    </rPh>
    <rPh sb="2" eb="4">
      <t>キサイ</t>
    </rPh>
    <rPh sb="4" eb="5">
      <t>ラン</t>
    </rPh>
    <phoneticPr fontId="34"/>
  </si>
  <si>
    <t>記号</t>
    <rPh sb="0" eb="2">
      <t>キゴウ</t>
    </rPh>
    <phoneticPr fontId="34"/>
  </si>
  <si>
    <t>始業時刻</t>
    <rPh sb="0" eb="2">
      <t>シギョウ</t>
    </rPh>
    <rPh sb="2" eb="4">
      <t>ジコク</t>
    </rPh>
    <phoneticPr fontId="34"/>
  </si>
  <si>
    <t>終業時刻</t>
    <rPh sb="0" eb="2">
      <t>シュウギョウ</t>
    </rPh>
    <rPh sb="2" eb="4">
      <t>ジコク</t>
    </rPh>
    <phoneticPr fontId="34"/>
  </si>
  <si>
    <t>うち、休憩時間</t>
    <rPh sb="3" eb="5">
      <t>キュウケイ</t>
    </rPh>
    <rPh sb="5" eb="7">
      <t>ジカン</t>
    </rPh>
    <phoneticPr fontId="34"/>
  </si>
  <si>
    <t>開始時刻</t>
    <rPh sb="0" eb="2">
      <t>カイシ</t>
    </rPh>
    <rPh sb="2" eb="4">
      <t>ジコク</t>
    </rPh>
    <phoneticPr fontId="34"/>
  </si>
  <si>
    <t>終了時刻</t>
    <rPh sb="0" eb="2">
      <t>シュウリョウ</t>
    </rPh>
    <rPh sb="2" eb="4">
      <t>ジコク</t>
    </rPh>
    <phoneticPr fontId="34"/>
  </si>
  <si>
    <t>a</t>
    <phoneticPr fontId="34"/>
  </si>
  <si>
    <t>：</t>
    <phoneticPr fontId="34"/>
  </si>
  <si>
    <t>（</t>
    <phoneticPr fontId="34"/>
  </si>
  <si>
    <t>b</t>
    <phoneticPr fontId="34"/>
  </si>
  <si>
    <t>c</t>
    <phoneticPr fontId="34"/>
  </si>
  <si>
    <t>d</t>
    <phoneticPr fontId="34"/>
  </si>
  <si>
    <t>e</t>
    <phoneticPr fontId="34"/>
  </si>
  <si>
    <t>f</t>
    <phoneticPr fontId="34"/>
  </si>
  <si>
    <t>g</t>
    <phoneticPr fontId="34"/>
  </si>
  <si>
    <t>h</t>
    <phoneticPr fontId="34"/>
  </si>
  <si>
    <t>i</t>
    <phoneticPr fontId="34"/>
  </si>
  <si>
    <t>j</t>
    <phoneticPr fontId="34"/>
  </si>
  <si>
    <t>k</t>
    <phoneticPr fontId="34"/>
  </si>
  <si>
    <t>l</t>
    <phoneticPr fontId="34"/>
  </si>
  <si>
    <t>m</t>
    <phoneticPr fontId="34"/>
  </si>
  <si>
    <t>n</t>
    <phoneticPr fontId="34"/>
  </si>
  <si>
    <t>o</t>
    <phoneticPr fontId="34"/>
  </si>
  <si>
    <t>p</t>
    <phoneticPr fontId="34"/>
  </si>
  <si>
    <t>q</t>
    <phoneticPr fontId="34"/>
  </si>
  <si>
    <t>r</t>
    <phoneticPr fontId="34"/>
  </si>
  <si>
    <t>s</t>
    <phoneticPr fontId="34"/>
  </si>
  <si>
    <t>t</t>
    <phoneticPr fontId="34"/>
  </si>
  <si>
    <t>u</t>
    <phoneticPr fontId="34"/>
  </si>
  <si>
    <t>v</t>
    <phoneticPr fontId="34"/>
  </si>
  <si>
    <t>w</t>
    <phoneticPr fontId="34"/>
  </si>
  <si>
    <t>x</t>
    <phoneticPr fontId="34"/>
  </si>
  <si>
    <t>y</t>
    <phoneticPr fontId="34"/>
  </si>
  <si>
    <t>z</t>
    <phoneticPr fontId="34"/>
  </si>
  <si>
    <t>休</t>
    <rPh sb="0" eb="1">
      <t>ヤス</t>
    </rPh>
    <phoneticPr fontId="34"/>
  </si>
  <si>
    <t>休日</t>
    <rPh sb="0" eb="2">
      <t>キュウジツ</t>
    </rPh>
    <phoneticPr fontId="34"/>
  </si>
  <si>
    <t>-</t>
    <phoneticPr fontId="34"/>
  </si>
  <si>
    <t>・職種ごとの勤務時間を「○：○○～○：○○」と表記することが困難な場合は、No21～30を活用し、勤務時間数のみを入力してください。</t>
    <rPh sb="45" eb="47">
      <t>カツヨウ</t>
    </rPh>
    <phoneticPr fontId="3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</si>
  <si>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4"/>
  </si>
  <si>
    <t>・シフト記号が足りない場合は、適宜、行を追加してください。</t>
    <rPh sb="4" eb="6">
      <t>キゴウ</t>
    </rPh>
    <rPh sb="7" eb="8">
      <t>タ</t>
    </rPh>
    <rPh sb="11" eb="13">
      <t>バアイ</t>
    </rPh>
    <rPh sb="15" eb="17">
      <t>テキギ</t>
    </rPh>
    <rPh sb="18" eb="19">
      <t>ギョウ</t>
    </rPh>
    <rPh sb="20" eb="22">
      <t>ツイカ</t>
    </rPh>
    <phoneticPr fontId="3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</si>
  <si>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4"/>
  </si>
  <si>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</si>
  <si>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4"/>
  </si>
  <si>
    <t>１．サービス種別</t>
    <rPh sb="6" eb="8">
      <t>シュベツ</t>
    </rPh>
    <phoneticPr fontId="34"/>
  </si>
  <si>
    <t>サービス種別</t>
    <rPh sb="4" eb="6">
      <t>シュベツ</t>
    </rPh>
    <phoneticPr fontId="34"/>
  </si>
  <si>
    <t>ー</t>
    <phoneticPr fontId="34"/>
  </si>
  <si>
    <t>２．職種名・資格名称</t>
    <rPh sb="2" eb="4">
      <t>ショクシュ</t>
    </rPh>
    <rPh sb="4" eb="5">
      <t>メイ</t>
    </rPh>
    <rPh sb="6" eb="8">
      <t>シカク</t>
    </rPh>
    <rPh sb="8" eb="10">
      <t>メイショウ</t>
    </rPh>
    <phoneticPr fontId="34"/>
  </si>
  <si>
    <t>職種名</t>
    <rPh sb="0" eb="2">
      <t>ショクシュ</t>
    </rPh>
    <rPh sb="2" eb="3">
      <t>メイ</t>
    </rPh>
    <phoneticPr fontId="34"/>
  </si>
  <si>
    <t>管理者</t>
    <rPh sb="0" eb="3">
      <t>カンリシャ</t>
    </rPh>
    <phoneticPr fontId="34"/>
  </si>
  <si>
    <t>資格</t>
    <rPh sb="0" eb="2">
      <t>シカク</t>
    </rPh>
    <phoneticPr fontId="34"/>
  </si>
  <si>
    <t>社会福祉士</t>
    <rPh sb="0" eb="2">
      <t>シャカイ</t>
    </rPh>
    <rPh sb="2" eb="5">
      <t>フクシシ</t>
    </rPh>
    <phoneticPr fontId="56"/>
  </si>
  <si>
    <t>看護師</t>
    <rPh sb="0" eb="3">
      <t>カンゴシ</t>
    </rPh>
    <phoneticPr fontId="34"/>
  </si>
  <si>
    <t>介護福祉士</t>
    <rPh sb="0" eb="2">
      <t>カイゴ</t>
    </rPh>
    <rPh sb="2" eb="5">
      <t>フクシシ</t>
    </rPh>
    <phoneticPr fontId="34"/>
  </si>
  <si>
    <t>理学療法士</t>
    <rPh sb="0" eb="2">
      <t>リガク</t>
    </rPh>
    <rPh sb="2" eb="5">
      <t>リョウホウシ</t>
    </rPh>
    <phoneticPr fontId="34"/>
  </si>
  <si>
    <t>社会福祉主事任用資格</t>
    <phoneticPr fontId="34"/>
  </si>
  <si>
    <t>准看護師</t>
    <rPh sb="0" eb="4">
      <t>ジュンカンゴシ</t>
    </rPh>
    <phoneticPr fontId="34"/>
  </si>
  <si>
    <t>作業療法士</t>
    <rPh sb="0" eb="2">
      <t>サギョウ</t>
    </rPh>
    <rPh sb="2" eb="5">
      <t>リョウホウシ</t>
    </rPh>
    <phoneticPr fontId="34"/>
  </si>
  <si>
    <t>精神保健福祉士</t>
    <rPh sb="0" eb="2">
      <t>セイシン</t>
    </rPh>
    <rPh sb="2" eb="4">
      <t>ホケン</t>
    </rPh>
    <rPh sb="4" eb="7">
      <t>フクシシ</t>
    </rPh>
    <phoneticPr fontId="34"/>
  </si>
  <si>
    <t>言語聴覚士</t>
    <rPh sb="0" eb="2">
      <t>ゲンゴ</t>
    </rPh>
    <rPh sb="2" eb="5">
      <t>チョウカクシ</t>
    </rPh>
    <phoneticPr fontId="34"/>
  </si>
  <si>
    <t>柔道整復師</t>
    <rPh sb="0" eb="2">
      <t>ジュウドウ</t>
    </rPh>
    <rPh sb="2" eb="5">
      <t>セイフクシ</t>
    </rPh>
    <phoneticPr fontId="34"/>
  </si>
  <si>
    <t>あん摩マッサージ指圧師</t>
    <rPh sb="2" eb="3">
      <t>マ</t>
    </rPh>
    <rPh sb="8" eb="11">
      <t>シアツシ</t>
    </rPh>
    <phoneticPr fontId="34"/>
  </si>
  <si>
    <t>はり師</t>
    <rPh sb="2" eb="3">
      <t>シ</t>
    </rPh>
    <phoneticPr fontId="34"/>
  </si>
  <si>
    <t>きゅう師</t>
    <rPh sb="3" eb="4">
      <t>シ</t>
    </rPh>
    <phoneticPr fontId="34"/>
  </si>
  <si>
    <t>【自治体の皆様へ】</t>
    <rPh sb="1" eb="4">
      <t>ジチタイ</t>
    </rPh>
    <rPh sb="5" eb="7">
      <t>ミナサマ</t>
    </rPh>
    <phoneticPr fontId="34"/>
  </si>
  <si>
    <t>※ INDIRECT関数使用のため、以下のとおりセルに「名前の定義」をしています。</t>
    <rPh sb="10" eb="12">
      <t>カンスウ</t>
    </rPh>
    <rPh sb="12" eb="14">
      <t>シヨウ</t>
    </rPh>
    <rPh sb="18" eb="20">
      <t>イカ</t>
    </rPh>
    <rPh sb="28" eb="30">
      <t>ナマエ</t>
    </rPh>
    <rPh sb="31" eb="33">
      <t>テイギ</t>
    </rPh>
    <phoneticPr fontId="34"/>
  </si>
  <si>
    <t>　C12～L12・・・「職種」</t>
    <rPh sb="12" eb="14">
      <t>ショクシュ</t>
    </rPh>
    <phoneticPr fontId="34"/>
  </si>
  <si>
    <t>　C列・・・「管理者」</t>
    <rPh sb="2" eb="3">
      <t>レツ</t>
    </rPh>
    <rPh sb="7" eb="10">
      <t>カンリシャ</t>
    </rPh>
    <phoneticPr fontId="34"/>
  </si>
  <si>
    <t>　D列・・・「生活相談員」</t>
    <rPh sb="2" eb="3">
      <t>レツ</t>
    </rPh>
    <rPh sb="7" eb="9">
      <t>セイカツ</t>
    </rPh>
    <rPh sb="9" eb="12">
      <t>ソウダンイン</t>
    </rPh>
    <phoneticPr fontId="34"/>
  </si>
  <si>
    <t>　E列・・・「看護職員」</t>
    <rPh sb="2" eb="3">
      <t>レツ</t>
    </rPh>
    <rPh sb="7" eb="9">
      <t>カンゴ</t>
    </rPh>
    <rPh sb="9" eb="11">
      <t>ショクイン</t>
    </rPh>
    <phoneticPr fontId="34"/>
  </si>
  <si>
    <t>　F列・・・「介護職員」</t>
    <rPh sb="2" eb="3">
      <t>レツ</t>
    </rPh>
    <rPh sb="7" eb="9">
      <t>カイゴ</t>
    </rPh>
    <rPh sb="9" eb="11">
      <t>ショクイン</t>
    </rPh>
    <phoneticPr fontId="34"/>
  </si>
  <si>
    <t>　G列・・・「機能訓練指導員」</t>
    <rPh sb="2" eb="3">
      <t>レツ</t>
    </rPh>
    <rPh sb="7" eb="9">
      <t>キノウ</t>
    </rPh>
    <rPh sb="9" eb="11">
      <t>クンレン</t>
    </rPh>
    <rPh sb="11" eb="14">
      <t>シドウイン</t>
    </rPh>
    <phoneticPr fontId="3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</si>
  <si>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4"/>
  </si>
  <si>
    <t>　行が足りない場合は、適宜追加してください。</t>
    <rPh sb="1" eb="2">
      <t>ギョウ</t>
    </rPh>
    <rPh sb="3" eb="4">
      <t>タ</t>
    </rPh>
    <rPh sb="7" eb="9">
      <t>バアイ</t>
    </rPh>
    <rPh sb="11" eb="13">
      <t>テキギ</t>
    </rPh>
    <rPh sb="13" eb="15">
      <t>ツイカ</t>
    </rPh>
    <phoneticPr fontId="3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</si>
  <si>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</si>
  <si>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4"/>
  </si>
  <si>
    <t>　・「数式」タブ　⇒　「名前の定義」を選択</t>
    <rPh sb="3" eb="5">
      <t>スウシキ</t>
    </rPh>
    <rPh sb="12" eb="14">
      <t>ナマエ</t>
    </rPh>
    <rPh sb="15" eb="17">
      <t>テイギ</t>
    </rPh>
    <rPh sb="19" eb="21">
      <t>センタク</t>
    </rPh>
    <phoneticPr fontId="34"/>
  </si>
  <si>
    <t>　・「名前」に職種名を入力</t>
    <rPh sb="3" eb="5">
      <t>ナマエ</t>
    </rPh>
    <rPh sb="7" eb="9">
      <t>ショクシュ</t>
    </rPh>
    <rPh sb="9" eb="10">
      <t>メイ</t>
    </rPh>
    <rPh sb="11" eb="13">
      <t>ニュウリョク</t>
    </rPh>
    <phoneticPr fontId="3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</si>
  <si>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</si>
  <si>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4"/>
  </si>
  <si>
    <t>（勤務形態の記号）</t>
    <rPh sb="1" eb="3">
      <t>キンム</t>
    </rPh>
    <rPh sb="3" eb="5">
      <t>ケイタイ</t>
    </rPh>
    <rPh sb="6" eb="8">
      <t>キゴウ</t>
    </rPh>
    <phoneticPr fontId="34"/>
  </si>
  <si>
    <t>区分</t>
    <rPh sb="0" eb="2">
      <t>クブン</t>
    </rPh>
    <phoneticPr fontId="34"/>
  </si>
  <si>
    <t>A</t>
    <phoneticPr fontId="34"/>
  </si>
  <si>
    <t>常勤で専従</t>
    <rPh sb="0" eb="2">
      <t>ジョウキン</t>
    </rPh>
    <rPh sb="3" eb="5">
      <t>センジュウ</t>
    </rPh>
    <phoneticPr fontId="34"/>
  </si>
  <si>
    <t>B</t>
    <phoneticPr fontId="34"/>
  </si>
  <si>
    <t>常勤で兼務</t>
    <rPh sb="0" eb="2">
      <t>ジョウキン</t>
    </rPh>
    <rPh sb="3" eb="5">
      <t>ケンム</t>
    </rPh>
    <phoneticPr fontId="34"/>
  </si>
  <si>
    <t>C</t>
    <phoneticPr fontId="34"/>
  </si>
  <si>
    <t>非常勤で専従</t>
    <rPh sb="0" eb="3">
      <t>ヒジョウキン</t>
    </rPh>
    <rPh sb="4" eb="6">
      <t>センジュウ</t>
    </rPh>
    <phoneticPr fontId="34"/>
  </si>
  <si>
    <t>D</t>
    <phoneticPr fontId="34"/>
  </si>
  <si>
    <t>非常勤で兼務</t>
    <rPh sb="0" eb="3">
      <t>ヒジョウキン</t>
    </rPh>
    <rPh sb="4" eb="6">
      <t>ケンム</t>
    </rPh>
    <phoneticPr fontId="34"/>
  </si>
  <si>
    <t>　設備及び備品等
（共生型通所介護は第４の５のとおり）</t>
    <rPh sb="18" eb="19">
      <t>ダイ</t>
    </rPh>
    <phoneticPr fontId="5"/>
  </si>
  <si>
    <t>自己点検シート（通所介護）</t>
    <rPh sb="0" eb="4">
      <t>ジコテンケン</t>
    </rPh>
    <rPh sb="2" eb="4">
      <t>テンケン</t>
    </rPh>
    <rPh sb="8" eb="10">
      <t>ツウショ</t>
    </rPh>
    <rPh sb="10" eb="12">
      <t>カイゴ</t>
    </rPh>
    <phoneticPr fontId="5"/>
  </si>
  <si>
    <t>法人名</t>
    <rPh sb="0" eb="3">
      <t>ホウジンメイ</t>
    </rPh>
    <phoneticPr fontId="29"/>
  </si>
  <si>
    <t>指導実施日</t>
    <rPh sb="0" eb="5">
      <t>シドウジッシビ</t>
    </rPh>
    <phoneticPr fontId="29"/>
  </si>
  <si>
    <t xml:space="preserve">　通所介護の単位ごとに、提供時間数に応じて、専ら当該通所介護の提供に当たる介護職員を、利用者の数が15人までは１以上、15人を超える場合は、15人を超える部分の利用者の数を５で除した数に１を加えた数以上確保していますか。
</t>
    <rPh sb="16" eb="17">
      <t>スウ</t>
    </rPh>
    <rPh sb="18" eb="19">
      <t>オウ</t>
    </rPh>
    <rPh sb="61" eb="62">
      <t>ニン</t>
    </rPh>
    <rPh sb="63" eb="64">
      <t>コ</t>
    </rPh>
    <rPh sb="66" eb="68">
      <t>バアイ</t>
    </rPh>
    <rPh sb="72" eb="73">
      <t>ニン</t>
    </rPh>
    <rPh sb="74" eb="75">
      <t>コ</t>
    </rPh>
    <rPh sb="77" eb="79">
      <t>ブブン</t>
    </rPh>
    <rPh sb="80" eb="83">
      <t>リヨウシャ</t>
    </rPh>
    <rPh sb="88" eb="89">
      <t>ジョ</t>
    </rPh>
    <rPh sb="91" eb="92">
      <t>カズ</t>
    </rPh>
    <rPh sb="101" eb="103">
      <t>カクホ</t>
    </rPh>
    <phoneticPr fontId="5"/>
  </si>
  <si>
    <t>　生活相談員又は介護職員のうち１名以上を常勤としていますか。</t>
    <phoneticPr fontId="5"/>
  </si>
  <si>
    <t>　通所介護の単位ごとに、介護職員を常時１人以上、従事させていますか。</t>
    <rPh sb="1" eb="3">
      <t>ツウショ</t>
    </rPh>
    <rPh sb="3" eb="5">
      <t>カイゴ</t>
    </rPh>
    <rPh sb="6" eb="8">
      <t>タンイ</t>
    </rPh>
    <rPh sb="12" eb="14">
      <t>カイゴ</t>
    </rPh>
    <rPh sb="14" eb="16">
      <t>ショクイン</t>
    </rPh>
    <rPh sb="17" eb="19">
      <t>ジョウジ</t>
    </rPh>
    <rPh sb="20" eb="21">
      <t>ニン</t>
    </rPh>
    <rPh sb="21" eb="23">
      <t>イジョウ</t>
    </rPh>
    <rPh sb="24" eb="26">
      <t>ジュウジ</t>
    </rPh>
    <phoneticPr fontId="5"/>
  </si>
  <si>
    <t>　基準省令第105条又は第105条の３の準用による第30条の２第１項(業務継続計画の策定等)に規定する基準
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します。</t>
    <rPh sb="35" eb="37">
      <t>ギョウム</t>
    </rPh>
    <rPh sb="37" eb="39">
      <t>ケイゾク</t>
    </rPh>
    <rPh sb="39" eb="41">
      <t>ケイカク</t>
    </rPh>
    <rPh sb="42" eb="45">
      <t>サクテイトウ</t>
    </rPh>
    <phoneticPr fontId="6"/>
  </si>
  <si>
    <t>　別に厚生労働大臣が定める基準に適合しているものとして、電子情報処理組織を使用する方法により、指定権者に対し、老健局長が定める様式による届出を行った通所介護事業所において、共生型通所介護を行っている場合は、生活相談員配置等加算として、１日につき１３単位を所定単位数に加算していますか。</t>
    <rPh sb="1" eb="2">
      <t>ベツ</t>
    </rPh>
    <rPh sb="3" eb="5">
      <t>コウセイ</t>
    </rPh>
    <rPh sb="5" eb="7">
      <t>ロウドウ</t>
    </rPh>
    <rPh sb="7" eb="9">
      <t>ダイジン</t>
    </rPh>
    <rPh sb="10" eb="11">
      <t>サダ</t>
    </rPh>
    <rPh sb="13" eb="15">
      <t>キジュン</t>
    </rPh>
    <rPh sb="16" eb="18">
      <t>テキゴウ</t>
    </rPh>
    <rPh sb="47" eb="51">
      <t>シテイケンシャ</t>
    </rPh>
    <rPh sb="74" eb="78">
      <t>ツウショカイゴ</t>
    </rPh>
    <rPh sb="78" eb="81">
      <t>ジギョウショ</t>
    </rPh>
    <rPh sb="86" eb="89">
      <t>キョウセイガタ</t>
    </rPh>
    <rPh sb="89" eb="93">
      <t>ツウショカイゴ</t>
    </rPh>
    <rPh sb="94" eb="95">
      <t>オコナ</t>
    </rPh>
    <rPh sb="99" eb="101">
      <t>バアイ</t>
    </rPh>
    <rPh sb="103" eb="105">
      <t>セイカツ</t>
    </rPh>
    <rPh sb="105" eb="108">
      <t>ソウダンイン</t>
    </rPh>
    <rPh sb="108" eb="110">
      <t>ハイチ</t>
    </rPh>
    <rPh sb="110" eb="111">
      <t>トウ</t>
    </rPh>
    <rPh sb="111" eb="113">
      <t>カサン</t>
    </rPh>
    <rPh sb="118" eb="119">
      <t>ニチ</t>
    </rPh>
    <rPh sb="124" eb="126">
      <t>タンイ</t>
    </rPh>
    <rPh sb="127" eb="129">
      <t>ショテイ</t>
    </rPh>
    <rPh sb="129" eb="132">
      <t>タンイスウ</t>
    </rPh>
    <rPh sb="133" eb="135">
      <t>カサン</t>
    </rPh>
    <phoneticPr fontId="5"/>
  </si>
  <si>
    <t>イ　通所介護事業所における前年度又は算定日が属す
　る月の前３月間の利用者の総数のうち、日常生活に
　支障を来すおそれのある症状又は行動が認められる
　ことから介護を必要とする認知症の者の占める割合
　が１００分の１５以上であること。</t>
    <phoneticPr fontId="5"/>
  </si>
  <si>
    <t>　次に掲げる事業の運営についての重要事項に関する規程（以下｢運営規程」という。）を定めていますか。</t>
    <phoneticPr fontId="5"/>
  </si>
  <si>
    <t>　次のア～オのいずれの基準にも適合しているものとして、電子情報処理組織を使用する方法により、指定権者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105" eb="107">
      <t>トウガイ</t>
    </rPh>
    <phoneticPr fontId="5"/>
  </si>
  <si>
    <t>指導監査係</t>
    <rPh sb="0" eb="5">
      <t>シドウカンサカカリ</t>
    </rPh>
    <phoneticPr fontId="5"/>
  </si>
  <si>
    <t>つくば市福祉部福祉政策課</t>
    <rPh sb="4" eb="6">
      <t>フクシ</t>
    </rPh>
    <rPh sb="7" eb="12">
      <t>フクシセイサクカ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</si>
</sst>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7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1"/>
      <name val="ＭＳ Ｐゴシック"/>
      <family val="3"/>
      <charset val="128"/>
      <scheme val="minor"/>
    </font>
    <font>
      <u/>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4"/>
      <name val="ＭＳ 明朝"/>
      <family val="1"/>
      <charset val="128"/>
    </font>
    <font>
      <b/>
      <sz val="12"/>
      <name val="ＭＳ 明朝"/>
      <family val="1"/>
      <charset val="128"/>
    </font>
    <font>
      <b/>
      <sz val="11"/>
      <name val="ＭＳ 明朝"/>
      <family val="1"/>
      <charset val="128"/>
    </font>
    <font>
      <sz val="10"/>
      <name val="ＭＳ ゴシック"/>
      <family val="3"/>
      <charset val="128"/>
    </font>
    <font>
      <u/>
      <sz val="11"/>
      <name val="ＭＳ ゴシック"/>
      <family val="3"/>
      <charset val="128"/>
    </font>
    <font>
      <u/>
      <sz val="10"/>
      <name val="ＭＳ ゴシック"/>
      <family val="3"/>
      <charset val="128"/>
    </font>
    <font>
      <b/>
      <sz val="10"/>
      <name val="ＭＳ 明朝"/>
      <family val="1"/>
      <charset val="128"/>
    </font>
    <font>
      <strike/>
      <sz val="11"/>
      <name val="ＭＳ 明朝"/>
      <family val="1"/>
      <charset val="128"/>
    </font>
    <font>
      <sz val="8"/>
      <name val="ＭＳ 明朝"/>
      <family val="1"/>
      <charset val="128"/>
    </font>
    <font>
      <strike/>
      <sz val="10"/>
      <name val="ＭＳ 明朝"/>
      <family val="1"/>
      <charset val="128"/>
    </font>
    <font>
      <sz val="11"/>
      <name val="ＭＳ Ｐ明朝"/>
      <family val="1"/>
      <charset val="128"/>
    </font>
    <font>
      <sz val="11"/>
      <color rgb="FFFF0000"/>
      <name val="ＭＳ 明朝"/>
      <family val="1"/>
      <charset val="128"/>
    </font>
    <font>
      <u/>
      <sz val="11"/>
      <color theme="10"/>
      <name val="ＭＳ Ｐゴシック"/>
      <family val="3"/>
      <charset val="128"/>
      <scheme val="minor"/>
    </font>
    <font>
      <sz val="16"/>
      <color theme="1"/>
      <name val="ＭＳ ゴシック"/>
      <family val="3"/>
      <charset val="128"/>
    </font>
    <font>
      <sz val="6"/>
      <name val="ＭＳ Ｐゴシック"/>
      <family val="3"/>
      <charset val="128"/>
      <scheme val="minor"/>
    </font>
    <font>
      <sz val="11"/>
      <color theme="1"/>
      <name val="ＭＳ ゴシック"/>
      <family val="3"/>
      <charset val="128"/>
    </font>
    <font>
      <u/>
      <sz val="11"/>
      <color theme="10"/>
      <name val="ＭＳ Ｐゴシック"/>
      <family val="3"/>
      <charset val="128"/>
    </font>
    <font>
      <sz val="11"/>
      <name val="ＭＳ Ｐゴシック"/>
      <family val="3"/>
      <charset val="128"/>
    </font>
    <font>
      <b/>
      <sz val="11"/>
      <name val="ＭＳ Ｐゴシック"/>
      <family val="3"/>
      <charset val="128"/>
    </font>
    <font>
      <sz val="6"/>
      <name val="ＭＳ Ｐゴシック"/>
      <family val="2"/>
      <charset val="128"/>
      <scheme val="minor"/>
    </font>
    <font>
      <b/>
      <u/>
      <sz val="11"/>
      <name val="ＭＳ Ｐゴシック"/>
      <family val="3"/>
      <charset val="128"/>
    </font>
    <font>
      <b/>
      <sz val="10"/>
      <name val="ＭＳ Ｐゴシック"/>
      <family val="3"/>
      <charset val="128"/>
    </font>
    <font>
      <b/>
      <sz val="12"/>
      <name val="ＭＳ Ｐゴシック"/>
      <family val="3"/>
      <charset val="128"/>
      <scheme val="minor"/>
    </font>
    <font>
      <sz val="10"/>
      <name val="Arial"/>
      <family val="2"/>
    </font>
    <font>
      <sz val="12"/>
      <name val="ＭＳ Ｐゴシック"/>
      <family val="3"/>
      <charset val="128"/>
      <scheme val="minor"/>
    </font>
    <font>
      <sz val="10"/>
      <name val="ＭＳ Ｐゴシック"/>
      <family val="3"/>
      <charset val="128"/>
      <scheme val="minor"/>
    </font>
    <font>
      <b/>
      <sz val="12"/>
      <color indexed="10"/>
      <name val="ＭＳ Ｐゴシック"/>
      <family val="3"/>
      <charset val="128"/>
      <scheme val="minor"/>
    </font>
    <font>
      <b/>
      <u/>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1"/>
      <name val="DejaVu Sans"/>
      <family val="2"/>
    </font>
    <font>
      <sz val="14"/>
      <color theme="1"/>
      <name val="ＭＳ Ｐゴシック"/>
      <family val="3"/>
      <charset val="128"/>
    </font>
    <font>
      <u/>
      <sz val="12"/>
      <color theme="1"/>
      <name val="ＭＳ 明朝"/>
      <family val="1"/>
      <charset val="128"/>
    </font>
    <font>
      <sz val="12"/>
      <color theme="1"/>
      <name val="Century"/>
      <family val="1"/>
    </font>
    <font>
      <sz val="12"/>
      <color theme="1"/>
      <name val="ＭＳ 明朝"/>
      <family val="1"/>
      <charset val="128"/>
    </font>
    <font>
      <sz val="7"/>
      <color theme="1"/>
      <name val="Times New Roman"/>
      <family val="1"/>
    </font>
    <font>
      <sz val="10"/>
      <color theme="1"/>
      <name val="ＭＳ 明朝"/>
      <family val="1"/>
      <charset val="128"/>
    </font>
    <font>
      <strike/>
      <sz val="10"/>
      <color theme="1"/>
      <name val="ＭＳ 明朝"/>
      <family val="1"/>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sz val="11"/>
      <color theme="1"/>
      <name val="ＭＳ 明朝"/>
      <family val="1"/>
      <charset val="128"/>
    </font>
    <font>
      <b/>
      <sz val="11"/>
      <color theme="1"/>
      <name val="ＭＳ 明朝"/>
      <family val="1"/>
      <charset val="128"/>
    </font>
    <font>
      <sz val="10"/>
      <color theme="1"/>
      <name val="ＭＳ ゴシック"/>
      <family val="3"/>
      <charset val="128"/>
    </font>
    <font>
      <sz val="11"/>
      <color theme="1"/>
      <name val="ＭＳ Ｐ明朝"/>
      <family val="1"/>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sz val="16"/>
      <name val="HGSｺﾞｼｯｸE"/>
      <family val="3"/>
      <charset val="128"/>
    </font>
    <font>
      <sz val="16"/>
      <color theme="1"/>
      <name val="ＭＳ Ｐゴシック"/>
      <family val="2"/>
      <charset val="128"/>
      <scheme val="minor"/>
    </font>
    <font>
      <sz val="16"/>
      <color theme="1"/>
      <name val="HGSｺﾞｼｯｸM"/>
      <family val="3"/>
      <charset val="128"/>
    </font>
    <font>
      <sz val="14"/>
      <color rgb="FFFF0000"/>
      <name val="HGSｺﾞｼｯｸM"/>
      <family val="3"/>
      <charset val="128"/>
    </font>
    <font>
      <sz val="9"/>
      <color theme="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bottom/>
      <diagonal/>
    </border>
    <border>
      <left style="medium">
        <color indexed="64"/>
      </left>
      <right/>
      <top/>
      <bottom style="thin">
        <color indexed="8"/>
      </bottom>
      <diagonal/>
    </border>
    <border>
      <left style="dotted">
        <color indexed="8"/>
      </left>
      <right/>
      <top style="dotted">
        <color indexed="8"/>
      </top>
      <bottom style="thin">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style="dotted">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alignment vertical="center"/>
    </xf>
    <xf numFmtId="0" fontId="8" fillId="0" borderId="0">
      <alignment vertical="center"/>
    </xf>
    <xf numFmtId="0" fontId="4" fillId="0" borderId="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top"/>
      <protection locked="0"/>
    </xf>
    <xf numFmtId="0" fontId="3" fillId="0" borderId="0">
      <alignment vertical="center"/>
    </xf>
    <xf numFmtId="0" fontId="3" fillId="0" borderId="0">
      <alignment vertical="center"/>
    </xf>
    <xf numFmtId="0" fontId="32" fillId="0" borderId="0"/>
    <xf numFmtId="0" fontId="3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14">
    <xf numFmtId="0" fontId="0" fillId="0" borderId="0" xfId="0">
      <alignment vertical="center"/>
    </xf>
    <xf numFmtId="0" fontId="9" fillId="0" borderId="0" xfId="0" applyFont="1">
      <alignment vertical="center"/>
    </xf>
    <xf numFmtId="0" fontId="9" fillId="0" borderId="7" xfId="0" applyFont="1" applyFill="1" applyBorder="1" applyAlignment="1">
      <alignment vertical="center" wrapText="1"/>
    </xf>
    <xf numFmtId="0" fontId="10" fillId="0" borderId="6" xfId="0" applyFont="1" applyFill="1" applyBorder="1" applyAlignment="1">
      <alignment vertical="center"/>
    </xf>
    <xf numFmtId="0" fontId="10" fillId="0" borderId="0" xfId="0" applyFont="1" applyFill="1" applyBorder="1" applyAlignment="1">
      <alignment vertical="center"/>
    </xf>
    <xf numFmtId="0" fontId="15" fillId="0" borderId="0" xfId="0" applyFont="1" applyBorder="1" applyAlignment="1">
      <alignment horizontal="center" vertical="center"/>
    </xf>
    <xf numFmtId="0" fontId="9" fillId="0" borderId="11" xfId="0" applyFont="1" applyFill="1" applyBorder="1" applyAlignment="1">
      <alignment vertical="center"/>
    </xf>
    <xf numFmtId="0" fontId="9" fillId="0" borderId="12" xfId="0" applyFont="1" applyFill="1" applyBorder="1" applyAlignment="1">
      <alignment vertical="top" wrapText="1"/>
    </xf>
    <xf numFmtId="0" fontId="9" fillId="0" borderId="12" xfId="0" applyFont="1" applyFill="1" applyBorder="1" applyAlignment="1">
      <alignment vertical="top"/>
    </xf>
    <xf numFmtId="0" fontId="13" fillId="0" borderId="12" xfId="0" applyFont="1" applyFill="1" applyBorder="1" applyAlignment="1">
      <alignment horizontal="center" vertical="top"/>
    </xf>
    <xf numFmtId="0" fontId="9" fillId="0" borderId="13" xfId="0" applyFont="1" applyFill="1" applyBorder="1" applyAlignment="1">
      <alignment vertical="top"/>
    </xf>
    <xf numFmtId="0" fontId="9" fillId="0" borderId="0" xfId="0" applyFont="1" applyFill="1" applyAlignment="1">
      <alignment vertical="top"/>
    </xf>
    <xf numFmtId="0" fontId="9" fillId="0" borderId="1" xfId="2" applyFont="1" applyFill="1" applyBorder="1" applyAlignment="1">
      <alignment vertical="top"/>
    </xf>
    <xf numFmtId="0" fontId="9" fillId="0" borderId="2" xfId="0" applyFont="1" applyFill="1" applyBorder="1" applyAlignment="1">
      <alignment vertical="top" wrapText="1"/>
    </xf>
    <xf numFmtId="0" fontId="9" fillId="0" borderId="1" xfId="0" applyFont="1" applyFill="1" applyBorder="1" applyAlignment="1">
      <alignment vertical="top"/>
    </xf>
    <xf numFmtId="0" fontId="9" fillId="0" borderId="2" xfId="0" applyFont="1" applyFill="1" applyBorder="1" applyAlignment="1">
      <alignment vertical="top"/>
    </xf>
    <xf numFmtId="0" fontId="13" fillId="0" borderId="14" xfId="0" applyFont="1" applyFill="1" applyBorder="1" applyAlignment="1">
      <alignment horizontal="center" vertical="top"/>
    </xf>
    <xf numFmtId="0" fontId="9" fillId="0" borderId="14" xfId="0" applyFont="1" applyFill="1" applyBorder="1" applyAlignment="1">
      <alignment vertical="top"/>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3" fillId="0" borderId="9"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7" xfId="0" applyFont="1" applyFill="1" applyBorder="1" applyAlignment="1">
      <alignment vertical="top"/>
    </xf>
    <xf numFmtId="0" fontId="9" fillId="0" borderId="8" xfId="0" applyFont="1" applyFill="1" applyBorder="1" applyAlignment="1">
      <alignment vertical="top" wrapText="1"/>
    </xf>
    <xf numFmtId="0" fontId="9" fillId="0" borderId="6" xfId="0" applyFont="1" applyFill="1" applyBorder="1" applyAlignment="1">
      <alignment vertical="top"/>
    </xf>
    <xf numFmtId="0" fontId="9" fillId="0" borderId="6" xfId="0" applyFont="1" applyFill="1" applyBorder="1" applyAlignment="1">
      <alignment vertical="top" wrapText="1"/>
    </xf>
    <xf numFmtId="0" fontId="13" fillId="0" borderId="10" xfId="0" applyFont="1" applyFill="1" applyBorder="1" applyAlignment="1">
      <alignment horizontal="center" vertical="top"/>
    </xf>
    <xf numFmtId="0" fontId="9" fillId="0" borderId="10" xfId="0" applyFont="1" applyFill="1" applyBorder="1" applyAlignment="1">
      <alignment vertical="top" wrapText="1"/>
    </xf>
    <xf numFmtId="0" fontId="16" fillId="0" borderId="11" xfId="0" applyFont="1" applyFill="1" applyBorder="1" applyAlignment="1">
      <alignment vertical="center"/>
    </xf>
    <xf numFmtId="0" fontId="9" fillId="0" borderId="3" xfId="0" applyFont="1" applyFill="1" applyBorder="1" applyAlignment="1">
      <alignment vertical="top"/>
    </xf>
    <xf numFmtId="0" fontId="9" fillId="0" borderId="3" xfId="0" applyFont="1" applyFill="1" applyBorder="1" applyAlignment="1">
      <alignment vertical="top" wrapText="1"/>
    </xf>
    <xf numFmtId="0" fontId="13" fillId="0" borderId="1" xfId="0" applyFont="1" applyFill="1" applyBorder="1" applyAlignment="1">
      <alignment horizontal="center" vertical="top"/>
    </xf>
    <xf numFmtId="0" fontId="9" fillId="0" borderId="8" xfId="0" applyFont="1" applyFill="1" applyBorder="1" applyAlignment="1">
      <alignment vertical="top"/>
    </xf>
    <xf numFmtId="0" fontId="13" fillId="0" borderId="7" xfId="0" applyFont="1" applyFill="1" applyBorder="1" applyAlignment="1">
      <alignment horizontal="center" vertical="top" wrapText="1"/>
    </xf>
    <xf numFmtId="0" fontId="13" fillId="0" borderId="1" xfId="0" applyFont="1" applyFill="1" applyBorder="1" applyAlignment="1">
      <alignment horizontal="center" vertical="top" wrapText="1"/>
    </xf>
    <xf numFmtId="0" fontId="9" fillId="0" borderId="0" xfId="0" applyFont="1" applyFill="1" applyBorder="1" applyAlignment="1">
      <alignment vertical="top"/>
    </xf>
    <xf numFmtId="0" fontId="9" fillId="0" borderId="5" xfId="0" applyFont="1" applyFill="1" applyBorder="1" applyAlignment="1">
      <alignment vertical="top"/>
    </xf>
    <xf numFmtId="0" fontId="13" fillId="0" borderId="4" xfId="0" applyFont="1" applyFill="1" applyBorder="1" applyAlignment="1">
      <alignment horizontal="center" vertical="top" wrapText="1"/>
    </xf>
    <xf numFmtId="0" fontId="9" fillId="0" borderId="14" xfId="0" applyFont="1" applyFill="1" applyBorder="1" applyAlignment="1">
      <alignment vertical="top" wrapText="1"/>
    </xf>
    <xf numFmtId="0" fontId="17" fillId="0" borderId="0" xfId="0" applyFont="1" applyFill="1" applyBorder="1" applyAlignment="1">
      <alignment vertical="top" wrapText="1"/>
    </xf>
    <xf numFmtId="0" fontId="16" fillId="0" borderId="7" xfId="0" applyFont="1" applyFill="1" applyBorder="1" applyAlignment="1">
      <alignment vertical="center"/>
    </xf>
    <xf numFmtId="0" fontId="13" fillId="0" borderId="6" xfId="0" applyFont="1" applyFill="1" applyBorder="1" applyAlignment="1">
      <alignment horizontal="center" vertical="top"/>
    </xf>
    <xf numFmtId="0" fontId="13" fillId="0" borderId="0" xfId="0" applyFont="1" applyFill="1" applyBorder="1" applyAlignment="1">
      <alignment horizontal="center" vertical="top"/>
    </xf>
    <xf numFmtId="0" fontId="13" fillId="0" borderId="10" xfId="0" applyFont="1" applyFill="1" applyBorder="1" applyAlignment="1">
      <alignment horizontal="center" vertical="top" wrapText="1"/>
    </xf>
    <xf numFmtId="0" fontId="9" fillId="0" borderId="9" xfId="0" applyFont="1" applyFill="1" applyBorder="1" applyAlignment="1">
      <alignment vertical="top"/>
    </xf>
    <xf numFmtId="0" fontId="13" fillId="0" borderId="4" xfId="0" applyFont="1" applyFill="1" applyBorder="1" applyAlignment="1">
      <alignment horizontal="center" vertical="top"/>
    </xf>
    <xf numFmtId="0" fontId="16" fillId="0" borderId="4" xfId="0" applyFont="1" applyFill="1" applyBorder="1" applyAlignment="1">
      <alignment vertical="center"/>
    </xf>
    <xf numFmtId="0" fontId="9" fillId="0" borderId="4" xfId="0" applyFont="1" applyFill="1" applyBorder="1" applyAlignment="1">
      <alignment vertical="top" wrapText="1"/>
    </xf>
    <xf numFmtId="0" fontId="9" fillId="0" borderId="7" xfId="0" applyFont="1" applyFill="1" applyBorder="1" applyAlignment="1">
      <alignment vertical="top" wrapText="1"/>
    </xf>
    <xf numFmtId="0" fontId="13" fillId="0" borderId="0"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2" xfId="0" applyFont="1" applyFill="1" applyBorder="1" applyAlignment="1">
      <alignment horizontal="center" vertical="top"/>
    </xf>
    <xf numFmtId="0" fontId="13" fillId="0" borderId="7" xfId="0" applyFont="1" applyFill="1" applyBorder="1" applyAlignment="1">
      <alignment horizontal="center" vertical="top"/>
    </xf>
    <xf numFmtId="0" fontId="13" fillId="0" borderId="9" xfId="0" applyFont="1" applyFill="1" applyBorder="1" applyAlignment="1">
      <alignment horizontal="center" vertical="top"/>
    </xf>
    <xf numFmtId="0" fontId="10" fillId="0" borderId="9" xfId="0" applyFont="1" applyFill="1" applyBorder="1" applyAlignment="1">
      <alignment vertical="top"/>
    </xf>
    <xf numFmtId="0" fontId="9" fillId="0" borderId="10" xfId="0" applyFont="1" applyFill="1" applyBorder="1" applyAlignment="1">
      <alignment vertical="top"/>
    </xf>
    <xf numFmtId="0" fontId="12" fillId="0" borderId="4" xfId="0" applyFont="1" applyFill="1" applyBorder="1" applyAlignment="1">
      <alignment vertical="top"/>
    </xf>
    <xf numFmtId="0" fontId="12" fillId="0" borderId="0" xfId="0" applyFont="1" applyFill="1" applyBorder="1" applyAlignment="1">
      <alignment vertical="top"/>
    </xf>
    <xf numFmtId="0" fontId="12" fillId="0" borderId="0" xfId="0" applyFont="1" applyFill="1" applyBorder="1" applyAlignment="1">
      <alignment vertical="top" wrapText="1"/>
    </xf>
    <xf numFmtId="0" fontId="12" fillId="0" borderId="5" xfId="0" applyFont="1" applyFill="1" applyBorder="1" applyAlignment="1">
      <alignment vertical="top"/>
    </xf>
    <xf numFmtId="0" fontId="12" fillId="0" borderId="1" xfId="0" applyFont="1" applyFill="1" applyBorder="1" applyAlignment="1">
      <alignment vertical="top"/>
    </xf>
    <xf numFmtId="0" fontId="12" fillId="0" borderId="3" xfId="0" applyFont="1" applyFill="1" applyBorder="1" applyAlignment="1">
      <alignment vertical="top" wrapText="1"/>
    </xf>
    <xf numFmtId="0" fontId="18" fillId="0" borderId="0" xfId="0" applyFont="1" applyFill="1" applyBorder="1" applyAlignment="1">
      <alignment horizontal="center" vertical="top" wrapText="1"/>
    </xf>
    <xf numFmtId="0" fontId="12" fillId="0" borderId="7" xfId="0" applyFont="1" applyFill="1" applyBorder="1" applyAlignment="1">
      <alignment vertical="top"/>
    </xf>
    <xf numFmtId="0" fontId="12" fillId="0" borderId="8" xfId="0" applyFont="1" applyFill="1" applyBorder="1" applyAlignment="1">
      <alignment vertical="top" wrapText="1"/>
    </xf>
    <xf numFmtId="0" fontId="18" fillId="0" borderId="9" xfId="0" applyFont="1" applyFill="1" applyBorder="1" applyAlignment="1">
      <alignment horizontal="center" vertical="top" wrapText="1"/>
    </xf>
    <xf numFmtId="0" fontId="19" fillId="0" borderId="7" xfId="0" applyFont="1" applyFill="1" applyBorder="1" applyAlignment="1">
      <alignment vertical="top"/>
    </xf>
    <xf numFmtId="0" fontId="19" fillId="0" borderId="8" xfId="0" applyFont="1" applyFill="1" applyBorder="1" applyAlignment="1">
      <alignment vertical="top" wrapText="1"/>
    </xf>
    <xf numFmtId="0" fontId="19" fillId="0" borderId="12" xfId="0" applyFont="1" applyFill="1" applyBorder="1" applyAlignment="1">
      <alignment vertical="top"/>
    </xf>
    <xf numFmtId="0" fontId="19" fillId="0" borderId="12" xfId="0" applyFont="1" applyFill="1" applyBorder="1" applyAlignment="1">
      <alignment vertical="top" wrapText="1"/>
    </xf>
    <xf numFmtId="0" fontId="19" fillId="0" borderId="6" xfId="0" applyFont="1" applyFill="1" applyBorder="1" applyAlignment="1">
      <alignment vertical="top"/>
    </xf>
    <xf numFmtId="0" fontId="20" fillId="0" borderId="10" xfId="0" applyFont="1" applyFill="1" applyBorder="1" applyAlignment="1">
      <alignment horizontal="center" vertical="top" wrapText="1"/>
    </xf>
    <xf numFmtId="0" fontId="17" fillId="0" borderId="13" xfId="0" applyFont="1" applyFill="1" applyBorder="1" applyAlignment="1">
      <alignment vertical="center"/>
    </xf>
    <xf numFmtId="0" fontId="9" fillId="0" borderId="0" xfId="0" applyFont="1" applyFill="1" applyBorder="1" applyAlignment="1">
      <alignment vertical="center"/>
    </xf>
    <xf numFmtId="0" fontId="17" fillId="0" borderId="1" xfId="0" applyFont="1" applyFill="1" applyBorder="1" applyAlignment="1">
      <alignment vertical="top"/>
    </xf>
    <xf numFmtId="0" fontId="17" fillId="0" borderId="3" xfId="0" applyFont="1" applyFill="1" applyBorder="1" applyAlignment="1">
      <alignment vertical="top" wrapText="1"/>
    </xf>
    <xf numFmtId="0" fontId="17" fillId="0" borderId="9" xfId="0" applyFont="1" applyFill="1" applyBorder="1" applyAlignment="1">
      <alignment vertical="top" wrapText="1"/>
    </xf>
    <xf numFmtId="0" fontId="17" fillId="0" borderId="6" xfId="0" applyFont="1" applyFill="1" applyBorder="1" applyAlignment="1">
      <alignment vertical="center"/>
    </xf>
    <xf numFmtId="0" fontId="13" fillId="0" borderId="5" xfId="0" applyFont="1" applyFill="1" applyBorder="1" applyAlignment="1">
      <alignment horizontal="center" vertical="top"/>
    </xf>
    <xf numFmtId="0" fontId="13" fillId="0" borderId="5" xfId="0" applyFont="1" applyFill="1" applyBorder="1" applyAlignment="1">
      <alignment horizontal="center" vertical="top" wrapText="1"/>
    </xf>
    <xf numFmtId="0" fontId="21" fillId="0" borderId="0" xfId="0" applyFont="1" applyFill="1" applyBorder="1" applyAlignment="1">
      <alignment horizontal="center" vertical="top"/>
    </xf>
    <xf numFmtId="0" fontId="9" fillId="0" borderId="14" xfId="0" applyFont="1" applyFill="1" applyBorder="1" applyAlignment="1">
      <alignment horizontal="left" vertical="top" wrapText="1"/>
    </xf>
    <xf numFmtId="0" fontId="9" fillId="0" borderId="6" xfId="0" applyNumberFormat="1" applyFont="1" applyFill="1" applyBorder="1" applyAlignment="1">
      <alignment vertical="top" wrapText="1"/>
    </xf>
    <xf numFmtId="0" fontId="9" fillId="0" borderId="0" xfId="0" applyFont="1" applyFill="1" applyBorder="1" applyAlignment="1">
      <alignment horizontal="center" vertical="top"/>
    </xf>
    <xf numFmtId="0" fontId="9" fillId="0" borderId="5" xfId="0" applyFont="1" applyFill="1" applyBorder="1" applyAlignment="1">
      <alignment horizontal="center" vertical="top"/>
    </xf>
    <xf numFmtId="0" fontId="9" fillId="0" borderId="1" xfId="0" applyFont="1" applyFill="1" applyBorder="1" applyAlignment="1">
      <alignment vertical="top" wrapText="1"/>
    </xf>
    <xf numFmtId="0" fontId="18" fillId="0" borderId="4" xfId="0" applyFont="1" applyFill="1" applyBorder="1" applyAlignment="1">
      <alignment horizontal="center" vertical="top"/>
    </xf>
    <xf numFmtId="0" fontId="9" fillId="0" borderId="9" xfId="0" applyFont="1" applyFill="1" applyBorder="1" applyAlignment="1">
      <alignment horizontal="center" vertical="top"/>
    </xf>
    <xf numFmtId="0" fontId="9" fillId="0" borderId="10" xfId="0" applyFont="1" applyFill="1" applyBorder="1" applyAlignment="1">
      <alignment horizontal="left" vertical="center" wrapText="1"/>
    </xf>
    <xf numFmtId="0" fontId="13" fillId="0" borderId="8" xfId="0" applyFont="1" applyFill="1" applyBorder="1" applyAlignment="1">
      <alignment horizontal="center" vertical="top"/>
    </xf>
    <xf numFmtId="0" fontId="22" fillId="0" borderId="9" xfId="0" applyFont="1" applyFill="1" applyBorder="1" applyAlignment="1">
      <alignment horizontal="left" vertical="top" wrapText="1"/>
    </xf>
    <xf numFmtId="0" fontId="9" fillId="0" borderId="6" xfId="0" applyFont="1" applyFill="1" applyBorder="1" applyAlignment="1">
      <alignment horizontal="left" vertical="top"/>
    </xf>
    <xf numFmtId="0" fontId="14" fillId="0" borderId="9" xfId="0" applyFont="1" applyFill="1" applyBorder="1" applyAlignment="1">
      <alignment horizontal="center" vertical="top" shrinkToFit="1"/>
    </xf>
    <xf numFmtId="0" fontId="14" fillId="0" borderId="9" xfId="0" applyFont="1" applyFill="1" applyBorder="1" applyAlignment="1">
      <alignment horizontal="center" vertical="top"/>
    </xf>
    <xf numFmtId="0" fontId="23" fillId="0" borderId="9" xfId="0" applyFont="1" applyFill="1" applyBorder="1" applyAlignment="1">
      <alignment horizontal="center" vertical="top" wrapText="1"/>
    </xf>
    <xf numFmtId="0" fontId="23" fillId="0" borderId="10" xfId="0" applyFont="1" applyFill="1" applyBorder="1" applyAlignment="1">
      <alignment horizontal="center" vertical="top" wrapText="1"/>
    </xf>
    <xf numFmtId="0" fontId="9" fillId="0" borderId="10" xfId="0" applyFont="1" applyFill="1" applyBorder="1" applyAlignment="1">
      <alignment horizontal="center" vertical="top"/>
    </xf>
    <xf numFmtId="0" fontId="9" fillId="0" borderId="13" xfId="0" applyFont="1" applyFill="1" applyBorder="1" applyAlignment="1">
      <alignment vertical="top" wrapText="1"/>
    </xf>
    <xf numFmtId="0" fontId="22" fillId="0" borderId="5" xfId="0" applyFont="1" applyFill="1" applyBorder="1" applyAlignment="1">
      <alignment horizontal="center" vertical="top" wrapText="1"/>
    </xf>
    <xf numFmtId="0" fontId="9" fillId="0" borderId="8" xfId="0" applyFont="1" applyFill="1" applyBorder="1" applyAlignment="1">
      <alignment horizontal="center" vertical="top" wrapText="1"/>
    </xf>
    <xf numFmtId="49" fontId="9" fillId="0" borderId="1" xfId="0" applyNumberFormat="1" applyFont="1" applyFill="1" applyBorder="1" applyAlignment="1">
      <alignment vertical="top"/>
    </xf>
    <xf numFmtId="0" fontId="13" fillId="0" borderId="3" xfId="0" applyFont="1" applyFill="1" applyBorder="1" applyAlignment="1">
      <alignment horizontal="center" vertical="top"/>
    </xf>
    <xf numFmtId="49" fontId="9" fillId="0" borderId="4" xfId="0" applyNumberFormat="1" applyFont="1" applyFill="1" applyBorder="1" applyAlignment="1">
      <alignment horizontal="center" vertical="top"/>
    </xf>
    <xf numFmtId="49" fontId="9" fillId="0" borderId="4" xfId="0" applyNumberFormat="1" applyFont="1" applyFill="1" applyBorder="1" applyAlignment="1">
      <alignment vertical="top"/>
    </xf>
    <xf numFmtId="49" fontId="9" fillId="0" borderId="7" xfId="0" applyNumberFormat="1" applyFont="1" applyFill="1" applyBorder="1" applyAlignment="1">
      <alignment vertical="top"/>
    </xf>
    <xf numFmtId="0" fontId="12" fillId="0" borderId="2" xfId="0" applyFont="1" applyFill="1" applyBorder="1" applyAlignment="1">
      <alignment vertical="top"/>
    </xf>
    <xf numFmtId="0" fontId="12" fillId="0" borderId="2" xfId="0" applyFont="1" applyFill="1" applyBorder="1" applyAlignment="1">
      <alignment vertical="top" wrapText="1"/>
    </xf>
    <xf numFmtId="0" fontId="18" fillId="0" borderId="14" xfId="0" applyFont="1" applyFill="1" applyBorder="1" applyAlignment="1">
      <alignment horizontal="center" vertical="top" wrapText="1"/>
    </xf>
    <xf numFmtId="0" fontId="12" fillId="0" borderId="14" xfId="0" applyFont="1" applyFill="1" applyBorder="1" applyAlignment="1">
      <alignment vertical="top" wrapText="1"/>
    </xf>
    <xf numFmtId="0" fontId="12" fillId="0" borderId="5" xfId="1" applyFont="1" applyFill="1" applyBorder="1" applyAlignment="1">
      <alignment vertical="top" wrapText="1"/>
    </xf>
    <xf numFmtId="0" fontId="12" fillId="0" borderId="0" xfId="1" applyFont="1" applyFill="1" applyBorder="1" applyAlignment="1">
      <alignment vertical="top" wrapText="1"/>
    </xf>
    <xf numFmtId="0" fontId="18" fillId="0" borderId="0" xfId="0" applyFont="1" applyFill="1" applyBorder="1" applyAlignment="1">
      <alignment horizontal="center" vertical="top"/>
    </xf>
    <xf numFmtId="0" fontId="9" fillId="0" borderId="6" xfId="0" applyFont="1" applyFill="1" applyBorder="1" applyAlignment="1">
      <alignment vertical="center"/>
    </xf>
    <xf numFmtId="0" fontId="9" fillId="0" borderId="3" xfId="0" applyFont="1" applyFill="1" applyBorder="1" applyAlignment="1">
      <alignment vertical="center"/>
    </xf>
    <xf numFmtId="0" fontId="17" fillId="0" borderId="12" xfId="0" applyFont="1" applyFill="1" applyBorder="1" applyAlignment="1">
      <alignment vertical="center"/>
    </xf>
    <xf numFmtId="0" fontId="17" fillId="0" borderId="3" xfId="0" applyFont="1" applyFill="1" applyBorder="1" applyAlignment="1">
      <alignment vertical="center"/>
    </xf>
    <xf numFmtId="0" fontId="17" fillId="0" borderId="4" xfId="0" applyFont="1" applyFill="1" applyBorder="1" applyAlignment="1">
      <alignment vertical="top"/>
    </xf>
    <xf numFmtId="0" fontId="9" fillId="0" borderId="9" xfId="0" applyFont="1" applyFill="1" applyBorder="1" applyAlignment="1">
      <alignment wrapText="1"/>
    </xf>
    <xf numFmtId="0" fontId="17" fillId="0" borderId="5" xfId="0" applyFont="1" applyFill="1" applyBorder="1" applyAlignment="1">
      <alignment vertical="top" wrapText="1"/>
    </xf>
    <xf numFmtId="0" fontId="17" fillId="0" borderId="0" xfId="0" applyFont="1" applyFill="1" applyBorder="1" applyAlignment="1">
      <alignment vertical="top"/>
    </xf>
    <xf numFmtId="0" fontId="17" fillId="0" borderId="6" xfId="0" applyFont="1" applyFill="1" applyBorder="1" applyAlignment="1">
      <alignment vertical="top"/>
    </xf>
    <xf numFmtId="0" fontId="17" fillId="0" borderId="10"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xf>
    <xf numFmtId="0" fontId="9" fillId="0" borderId="0" xfId="0" applyFont="1" applyFill="1" applyBorder="1" applyAlignment="1">
      <alignment horizontal="center" vertical="top" wrapText="1"/>
    </xf>
    <xf numFmtId="0" fontId="9" fillId="0" borderId="6" xfId="0" applyFont="1" applyFill="1" applyBorder="1" applyAlignment="1">
      <alignment horizontal="center" vertical="top" wrapText="1"/>
    </xf>
    <xf numFmtId="0" fontId="24" fillId="0" borderId="4" xfId="0" applyFont="1" applyFill="1" applyBorder="1" applyAlignment="1">
      <alignment horizontal="center" vertical="top" wrapText="1"/>
    </xf>
    <xf numFmtId="0" fontId="17" fillId="0" borderId="0" xfId="0" applyFont="1" applyFill="1" applyBorder="1" applyAlignment="1">
      <alignment horizontal="left" vertical="top" wrapText="1"/>
    </xf>
    <xf numFmtId="0" fontId="17" fillId="0" borderId="8" xfId="0" applyFont="1" applyFill="1" applyBorder="1" applyAlignment="1">
      <alignment vertical="top" wrapText="1"/>
    </xf>
    <xf numFmtId="0" fontId="17" fillId="0" borderId="12" xfId="0" applyFont="1" applyFill="1" applyBorder="1" applyAlignment="1">
      <alignment vertical="top"/>
    </xf>
    <xf numFmtId="0" fontId="9" fillId="0" borderId="10" xfId="0" applyFont="1" applyFill="1" applyBorder="1" applyAlignment="1">
      <alignment horizontal="left" wrapText="1"/>
    </xf>
    <xf numFmtId="0" fontId="10" fillId="0" borderId="5"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0" xfId="0" applyNumberFormat="1" applyFont="1" applyFill="1" applyBorder="1" applyAlignment="1">
      <alignment vertical="top" wrapText="1"/>
    </xf>
    <xf numFmtId="0" fontId="24" fillId="0" borderId="9" xfId="0" applyFont="1" applyFill="1" applyBorder="1" applyAlignment="1">
      <alignment horizontal="center" vertical="top" wrapText="1"/>
    </xf>
    <xf numFmtId="0" fontId="22" fillId="0" borderId="0" xfId="0" applyFont="1" applyFill="1" applyBorder="1" applyAlignment="1">
      <alignment vertical="top" wrapText="1"/>
    </xf>
    <xf numFmtId="0" fontId="22" fillId="0" borderId="4" xfId="0" applyFont="1" applyFill="1" applyBorder="1" applyAlignment="1">
      <alignment vertical="top"/>
    </xf>
    <xf numFmtId="0" fontId="22" fillId="0" borderId="0" xfId="0" applyFont="1" applyFill="1" applyBorder="1" applyAlignment="1">
      <alignment vertical="top"/>
    </xf>
    <xf numFmtId="0" fontId="22" fillId="0" borderId="9" xfId="0" applyFont="1" applyFill="1" applyBorder="1" applyAlignment="1">
      <alignment vertical="top"/>
    </xf>
    <xf numFmtId="0" fontId="22" fillId="0" borderId="9" xfId="0" applyFont="1" applyFill="1" applyBorder="1" applyAlignment="1">
      <alignment vertical="top" wrapText="1"/>
    </xf>
    <xf numFmtId="0" fontId="22" fillId="0" borderId="10" xfId="0" applyFont="1" applyFill="1" applyBorder="1" applyAlignment="1">
      <alignment vertical="top" wrapText="1"/>
    </xf>
    <xf numFmtId="0" fontId="12" fillId="0" borderId="3" xfId="0" applyFont="1" applyFill="1" applyBorder="1" applyAlignment="1">
      <alignment vertical="top"/>
    </xf>
    <xf numFmtId="0" fontId="18" fillId="0" borderId="1" xfId="0" applyFont="1" applyFill="1" applyBorder="1" applyAlignment="1">
      <alignment horizontal="center" vertical="top"/>
    </xf>
    <xf numFmtId="0" fontId="9" fillId="0" borderId="6" xfId="0" applyFont="1" applyFill="1" applyBorder="1" applyAlignment="1">
      <alignment horizontal="center" vertical="top"/>
    </xf>
    <xf numFmtId="0" fontId="9" fillId="0" borderId="1" xfId="0" applyFont="1" applyFill="1" applyBorder="1" applyAlignment="1">
      <alignment vertical="center"/>
    </xf>
    <xf numFmtId="0" fontId="9" fillId="0" borderId="3" xfId="0" applyFont="1" applyFill="1" applyBorder="1" applyAlignment="1">
      <alignment vertical="center" shrinkToFit="1"/>
    </xf>
    <xf numFmtId="0" fontId="9" fillId="0" borderId="5" xfId="0" applyFont="1" applyFill="1" applyBorder="1" applyAlignment="1">
      <alignment vertical="center" wrapText="1"/>
    </xf>
    <xf numFmtId="0" fontId="13" fillId="0" borderId="0" xfId="0" applyFont="1" applyFill="1" applyAlignment="1">
      <alignment horizontal="center" vertical="top"/>
    </xf>
    <xf numFmtId="0" fontId="9" fillId="0" borderId="15" xfId="0" applyFont="1" applyFill="1" applyBorder="1" applyAlignment="1">
      <alignment vertical="top"/>
    </xf>
    <xf numFmtId="0" fontId="13" fillId="0" borderId="9" xfId="0" applyFont="1" applyFill="1" applyBorder="1" applyAlignment="1">
      <alignment horizontal="center" vertical="top" shrinkToFit="1"/>
    </xf>
    <xf numFmtId="0" fontId="13" fillId="0" borderId="9" xfId="0" applyFont="1" applyFill="1" applyBorder="1" applyAlignment="1">
      <alignment horizontal="center" shrinkToFit="1"/>
    </xf>
    <xf numFmtId="0" fontId="9" fillId="0" borderId="9" xfId="0" applyFont="1" applyFill="1" applyBorder="1" applyAlignment="1">
      <alignment horizontal="center" vertical="top" wrapText="1"/>
    </xf>
    <xf numFmtId="0" fontId="10" fillId="0" borderId="10" xfId="0" applyFont="1" applyFill="1" applyBorder="1" applyAlignment="1">
      <alignment vertical="top" wrapText="1"/>
    </xf>
    <xf numFmtId="0" fontId="12" fillId="0" borderId="0" xfId="0" applyFont="1" applyFill="1" applyBorder="1" applyAlignment="1">
      <alignment horizontal="center" vertical="top" wrapText="1"/>
    </xf>
    <xf numFmtId="0" fontId="26" fillId="0" borderId="0" xfId="0" applyFont="1" applyFill="1" applyBorder="1" applyAlignment="1">
      <alignment vertical="top" wrapText="1"/>
    </xf>
    <xf numFmtId="0" fontId="26" fillId="0" borderId="0" xfId="0" applyFont="1" applyFill="1" applyBorder="1" applyAlignment="1">
      <alignment vertical="top"/>
    </xf>
    <xf numFmtId="0" fontId="26" fillId="0" borderId="9" xfId="0" applyFont="1" applyFill="1" applyBorder="1" applyAlignment="1">
      <alignment vertical="top" wrapText="1"/>
    </xf>
    <xf numFmtId="0" fontId="10" fillId="0" borderId="0" xfId="0" applyFont="1" applyFill="1" applyBorder="1" applyAlignment="1">
      <alignment vertical="top" wrapText="1"/>
    </xf>
    <xf numFmtId="0" fontId="26" fillId="0" borderId="4" xfId="0" applyFont="1" applyFill="1" applyBorder="1" applyAlignment="1">
      <alignment vertical="top"/>
    </xf>
    <xf numFmtId="0" fontId="9" fillId="0" borderId="11" xfId="0" applyFont="1" applyFill="1" applyBorder="1" applyAlignment="1">
      <alignment vertical="top"/>
    </xf>
    <xf numFmtId="0" fontId="27" fillId="0" borderId="0" xfId="3">
      <alignment vertical="center"/>
    </xf>
    <xf numFmtId="0" fontId="9" fillId="0" borderId="6" xfId="0" applyFont="1" applyFill="1" applyBorder="1" applyAlignment="1">
      <alignment horizontal="left" vertical="top" wrapText="1"/>
    </xf>
    <xf numFmtId="0" fontId="26" fillId="0" borderId="2" xfId="0" applyFont="1" applyFill="1" applyBorder="1" applyAlignment="1">
      <alignment vertical="top"/>
    </xf>
    <xf numFmtId="0" fontId="26" fillId="0" borderId="2" xfId="0" applyFont="1" applyFill="1" applyBorder="1" applyAlignment="1">
      <alignment vertical="top" wrapText="1"/>
    </xf>
    <xf numFmtId="0" fontId="13" fillId="0" borderId="14" xfId="0" applyFont="1" applyFill="1" applyBorder="1" applyAlignment="1">
      <alignment horizontal="center" vertical="top" wrapText="1"/>
    </xf>
    <xf numFmtId="0" fontId="26" fillId="0" borderId="14" xfId="0" applyFont="1" applyFill="1" applyBorder="1" applyAlignment="1">
      <alignment vertical="top" wrapText="1"/>
    </xf>
    <xf numFmtId="0" fontId="10" fillId="0" borderId="0" xfId="0" applyFont="1" applyBorder="1" applyAlignment="1">
      <alignment vertical="center"/>
    </xf>
    <xf numFmtId="0" fontId="9" fillId="0" borderId="0" xfId="0" applyFont="1" applyAlignment="1">
      <alignment vertical="center"/>
    </xf>
    <xf numFmtId="0" fontId="15" fillId="0" borderId="0" xfId="0" applyFont="1" applyAlignment="1">
      <alignment horizontal="center" vertical="center"/>
    </xf>
    <xf numFmtId="0" fontId="9" fillId="0" borderId="0" xfId="0" applyFont="1" applyFill="1" applyBorder="1" applyAlignment="1">
      <alignment vertical="center" wrapText="1"/>
    </xf>
    <xf numFmtId="0" fontId="30" fillId="0" borderId="0" xfId="0" applyFont="1">
      <alignment vertical="center"/>
    </xf>
    <xf numFmtId="0" fontId="28" fillId="0" borderId="0" xfId="0" applyFont="1" applyAlignment="1">
      <alignment horizontal="center" vertical="center"/>
    </xf>
    <xf numFmtId="0" fontId="28"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5" xfId="0" applyFont="1" applyBorder="1" applyAlignment="1">
      <alignment vertical="center"/>
    </xf>
    <xf numFmtId="0" fontId="30" fillId="0" borderId="0" xfId="0" applyFont="1" applyBorder="1" applyAlignment="1">
      <alignment vertical="center"/>
    </xf>
    <xf numFmtId="0" fontId="31" fillId="0" borderId="0" xfId="4" applyAlignment="1" applyProtection="1">
      <alignment vertical="center"/>
    </xf>
    <xf numFmtId="0" fontId="30" fillId="0" borderId="0" xfId="0" applyFont="1" applyAlignment="1">
      <alignment vertical="center"/>
    </xf>
    <xf numFmtId="0" fontId="39" fillId="0" borderId="0" xfId="8" applyFont="1"/>
    <xf numFmtId="0" fontId="40" fillId="0" borderId="0" xfId="8" applyFont="1"/>
    <xf numFmtId="0" fontId="38" fillId="0" borderId="0" xfId="8"/>
    <xf numFmtId="0" fontId="33" fillId="0" borderId="0" xfId="7" applyFont="1" applyAlignment="1"/>
    <xf numFmtId="0" fontId="33" fillId="0" borderId="0" xfId="7" applyFont="1"/>
    <xf numFmtId="0" fontId="37" fillId="0" borderId="0" xfId="7" applyFont="1" applyAlignment="1"/>
    <xf numFmtId="0" fontId="41" fillId="0" borderId="0" xfId="7" applyFont="1" applyAlignment="1"/>
    <xf numFmtId="0" fontId="42" fillId="0" borderId="0" xfId="7" applyFont="1"/>
    <xf numFmtId="0" fontId="37" fillId="0" borderId="0" xfId="7" applyFont="1" applyAlignment="1">
      <alignment horizontal="left"/>
    </xf>
    <xf numFmtId="0" fontId="37" fillId="0" borderId="0" xfId="7" applyFont="1"/>
    <xf numFmtId="0" fontId="43" fillId="0" borderId="0" xfId="7" applyFont="1" applyAlignment="1">
      <alignment vertical="center"/>
    </xf>
    <xf numFmtId="0" fontId="40" fillId="0" borderId="0" xfId="8" applyFont="1" applyAlignment="1">
      <alignment vertical="top"/>
    </xf>
    <xf numFmtId="0" fontId="44" fillId="0" borderId="0" xfId="7" applyFont="1" applyAlignment="1">
      <alignment horizontal="left"/>
    </xf>
    <xf numFmtId="0" fontId="37" fillId="0" borderId="19" xfId="7" applyFont="1" applyBorder="1" applyAlignment="1">
      <alignment vertical="center"/>
    </xf>
    <xf numFmtId="0" fontId="44" fillId="0" borderId="19" xfId="7" applyFont="1" applyBorder="1" applyAlignment="1"/>
    <xf numFmtId="0" fontId="40" fillId="0" borderId="19" xfId="8" applyFont="1" applyBorder="1"/>
    <xf numFmtId="0" fontId="38" fillId="0" borderId="19" xfId="8" applyBorder="1"/>
    <xf numFmtId="0" fontId="40" fillId="0" borderId="64" xfId="7" applyFont="1" applyBorder="1" applyAlignment="1">
      <alignment horizontal="center" vertical="center"/>
    </xf>
    <xf numFmtId="0" fontId="32" fillId="0" borderId="65" xfId="7" applyFont="1" applyBorder="1" applyAlignment="1">
      <alignment horizontal="center" vertical="center"/>
    </xf>
    <xf numFmtId="0" fontId="43" fillId="0" borderId="66" xfId="7" applyFont="1" applyBorder="1" applyAlignment="1">
      <alignment vertical="center"/>
    </xf>
    <xf numFmtId="0" fontId="43" fillId="0" borderId="67" xfId="7" applyFont="1" applyBorder="1" applyAlignment="1">
      <alignment vertical="center"/>
    </xf>
    <xf numFmtId="0" fontId="43" fillId="0" borderId="68" xfId="7" applyFont="1" applyBorder="1" applyAlignment="1">
      <alignment horizontal="right" vertical="center"/>
    </xf>
    <xf numFmtId="0" fontId="43" fillId="0" borderId="69" xfId="7" applyFont="1" applyBorder="1" applyAlignment="1">
      <alignment horizontal="right" vertical="center"/>
    </xf>
    <xf numFmtId="0" fontId="45" fillId="0" borderId="70" xfId="7" applyFont="1" applyBorder="1"/>
    <xf numFmtId="0" fontId="43" fillId="0" borderId="73" xfId="7" applyFont="1" applyBorder="1" applyAlignment="1">
      <alignment horizontal="distributed" vertical="center"/>
    </xf>
    <xf numFmtId="0" fontId="43" fillId="0" borderId="74" xfId="7" applyFont="1" applyBorder="1" applyAlignment="1">
      <alignment horizontal="distributed" vertical="center"/>
    </xf>
    <xf numFmtId="0" fontId="33" fillId="0" borderId="75" xfId="7" applyFont="1" applyBorder="1"/>
    <xf numFmtId="0" fontId="43" fillId="0" borderId="76" xfId="7" applyFont="1" applyBorder="1" applyAlignment="1">
      <alignment vertical="center"/>
    </xf>
    <xf numFmtId="0" fontId="43" fillId="0" borderId="77" xfId="7" applyFont="1" applyBorder="1" applyAlignment="1">
      <alignment horizontal="center" vertical="center"/>
    </xf>
    <xf numFmtId="0" fontId="43" fillId="0" borderId="73" xfId="7" applyFont="1" applyBorder="1"/>
    <xf numFmtId="0" fontId="43" fillId="0" borderId="74" xfId="7" applyFont="1" applyBorder="1"/>
    <xf numFmtId="0" fontId="33" fillId="0" borderId="78" xfId="7" applyFont="1" applyBorder="1"/>
    <xf numFmtId="0" fontId="43" fillId="0" borderId="71" xfId="7" applyFont="1" applyBorder="1" applyAlignment="1">
      <alignment horizontal="left" vertical="center"/>
    </xf>
    <xf numFmtId="0" fontId="43" fillId="0" borderId="72" xfId="7" applyFont="1" applyBorder="1" applyAlignment="1">
      <alignment vertical="center"/>
    </xf>
    <xf numFmtId="0" fontId="43" fillId="0" borderId="75" xfId="7" applyFont="1" applyBorder="1" applyAlignment="1">
      <alignment horizontal="distributed" vertical="center"/>
    </xf>
    <xf numFmtId="0" fontId="33" fillId="0" borderId="0" xfId="7" applyFont="1" applyBorder="1"/>
    <xf numFmtId="0" fontId="43" fillId="0" borderId="80" xfId="7" applyFont="1" applyBorder="1" applyAlignment="1">
      <alignment horizontal="distributed" vertical="center"/>
    </xf>
    <xf numFmtId="0" fontId="43" fillId="0" borderId="78" xfId="7" applyFont="1" applyBorder="1" applyAlignment="1">
      <alignment horizontal="distributed" vertical="center"/>
    </xf>
    <xf numFmtId="0" fontId="37" fillId="0" borderId="19" xfId="7" applyFont="1" applyBorder="1" applyAlignment="1"/>
    <xf numFmtId="0" fontId="32" fillId="0" borderId="81" xfId="7" applyFont="1" applyBorder="1" applyAlignment="1">
      <alignment horizontal="center" vertical="center"/>
    </xf>
    <xf numFmtId="0" fontId="43" fillId="0" borderId="67" xfId="7" applyFont="1" applyBorder="1" applyAlignment="1">
      <alignment horizontal="left" vertical="center"/>
    </xf>
    <xf numFmtId="0" fontId="43" fillId="0" borderId="71" xfId="7" applyFont="1" applyBorder="1" applyAlignment="1">
      <alignment vertical="center"/>
    </xf>
    <xf numFmtId="0" fontId="43" fillId="0" borderId="0" xfId="7" applyFont="1"/>
    <xf numFmtId="0" fontId="46" fillId="0" borderId="0" xfId="0" applyFont="1" applyAlignment="1">
      <alignment vertical="center"/>
    </xf>
    <xf numFmtId="0" fontId="46" fillId="0" borderId="0" xfId="0" applyFont="1" applyAlignment="1">
      <alignment horizontal="justify" vertical="center"/>
    </xf>
    <xf numFmtId="0" fontId="47" fillId="0" borderId="0" xfId="0" applyFont="1" applyAlignment="1">
      <alignment vertical="center"/>
    </xf>
    <xf numFmtId="0" fontId="48" fillId="0" borderId="0" xfId="0" applyFont="1" applyAlignment="1">
      <alignment horizontal="justify" vertical="center"/>
    </xf>
    <xf numFmtId="0" fontId="48" fillId="0" borderId="15"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5" xfId="0" applyFont="1" applyBorder="1" applyAlignment="1">
      <alignment horizontal="justify" vertical="center" wrapText="1"/>
    </xf>
    <xf numFmtId="0" fontId="48" fillId="0" borderId="15" xfId="0" applyFont="1" applyBorder="1" applyAlignment="1">
      <alignment horizontal="justify" vertical="center" wrapText="1"/>
    </xf>
    <xf numFmtId="0" fontId="48" fillId="0" borderId="0" xfId="0" applyFont="1" applyBorder="1" applyAlignment="1">
      <alignment horizontal="justify" vertical="center" wrapText="1"/>
    </xf>
    <xf numFmtId="0" fontId="49" fillId="0" borderId="0" xfId="0" applyFont="1" applyAlignment="1">
      <alignment vertical="center"/>
    </xf>
    <xf numFmtId="0" fontId="0" fillId="0" borderId="0" xfId="0" applyAlignment="1">
      <alignment horizontal="left" vertical="center"/>
    </xf>
    <xf numFmtId="0" fontId="48" fillId="0" borderId="0" xfId="0" applyFont="1" applyAlignment="1">
      <alignment horizontal="left" vertical="center"/>
    </xf>
    <xf numFmtId="0" fontId="10" fillId="0" borderId="0" xfId="0" applyFont="1" applyBorder="1" applyAlignment="1">
      <alignment vertical="center"/>
    </xf>
    <xf numFmtId="0" fontId="10" fillId="0" borderId="5" xfId="0" applyFont="1" applyBorder="1" applyAlignment="1">
      <alignment vertical="center"/>
    </xf>
    <xf numFmtId="0" fontId="9" fillId="0" borderId="4" xfId="0" applyFont="1" applyBorder="1" applyAlignment="1">
      <alignment vertical="center"/>
    </xf>
    <xf numFmtId="0" fontId="63" fillId="0" borderId="8" xfId="0" applyFont="1" applyFill="1" applyBorder="1" applyAlignment="1">
      <alignment vertical="top" wrapText="1"/>
    </xf>
    <xf numFmtId="0" fontId="63" fillId="0" borderId="6" xfId="0" applyFont="1" applyFill="1" applyBorder="1" applyAlignment="1">
      <alignment vertical="top" wrapText="1"/>
    </xf>
    <xf numFmtId="0" fontId="63" fillId="0" borderId="0" xfId="0" applyFont="1" applyFill="1" applyBorder="1" applyAlignment="1">
      <alignment vertical="top" wrapText="1"/>
    </xf>
    <xf numFmtId="0" fontId="63" fillId="0" borderId="3" xfId="0" applyFont="1" applyFill="1" applyBorder="1" applyAlignment="1">
      <alignment vertical="top" wrapText="1"/>
    </xf>
    <xf numFmtId="0" fontId="63" fillId="0" borderId="0" xfId="0" applyFont="1" applyFill="1" applyBorder="1" applyAlignment="1">
      <alignment vertical="top"/>
    </xf>
    <xf numFmtId="0" fontId="63" fillId="0" borderId="5" xfId="0" applyFont="1" applyFill="1" applyBorder="1" applyAlignment="1">
      <alignment vertical="top"/>
    </xf>
    <xf numFmtId="0" fontId="51" fillId="0" borderId="9" xfId="0" applyFont="1" applyFill="1" applyBorder="1" applyAlignment="1">
      <alignment horizontal="center" vertical="top" wrapText="1"/>
    </xf>
    <xf numFmtId="0" fontId="63" fillId="0" borderId="1" xfId="0" applyFont="1" applyFill="1" applyBorder="1" applyAlignment="1">
      <alignment vertical="top"/>
    </xf>
    <xf numFmtId="0" fontId="51" fillId="0" borderId="0" xfId="0" applyFont="1" applyFill="1" applyBorder="1" applyAlignment="1">
      <alignment horizontal="center" vertical="top"/>
    </xf>
    <xf numFmtId="0" fontId="63" fillId="0" borderId="7" xfId="0" applyFont="1" applyFill="1" applyBorder="1" applyAlignment="1">
      <alignment vertical="top" wrapText="1"/>
    </xf>
    <xf numFmtId="0" fontId="51" fillId="0" borderId="0" xfId="0" applyFont="1" applyFill="1" applyBorder="1" applyAlignment="1">
      <alignment horizontal="center" vertical="top" wrapText="1"/>
    </xf>
    <xf numFmtId="0" fontId="63" fillId="0" borderId="7" xfId="0" applyFont="1" applyFill="1" applyBorder="1" applyAlignment="1">
      <alignment vertical="top"/>
    </xf>
    <xf numFmtId="0" fontId="63" fillId="0" borderId="6" xfId="0" applyFont="1" applyFill="1" applyBorder="1" applyAlignment="1">
      <alignment vertical="top"/>
    </xf>
    <xf numFmtId="0" fontId="63" fillId="0" borderId="8" xfId="0" applyFont="1" applyFill="1" applyBorder="1" applyAlignment="1">
      <alignment vertical="top"/>
    </xf>
    <xf numFmtId="0" fontId="51" fillId="0" borderId="10" xfId="0" applyFont="1" applyFill="1" applyBorder="1" applyAlignment="1">
      <alignment horizontal="center" vertical="top" wrapText="1"/>
    </xf>
    <xf numFmtId="0" fontId="63" fillId="0" borderId="10" xfId="0" applyFont="1" applyFill="1" applyBorder="1" applyAlignment="1">
      <alignment vertical="top" wrapText="1"/>
    </xf>
    <xf numFmtId="0" fontId="51" fillId="0" borderId="4" xfId="0" applyFont="1" applyFill="1" applyBorder="1" applyAlignment="1">
      <alignment horizontal="center" vertical="top"/>
    </xf>
    <xf numFmtId="0" fontId="63" fillId="0" borderId="4" xfId="0" applyFont="1" applyFill="1" applyBorder="1" applyAlignment="1">
      <alignment vertical="top"/>
    </xf>
    <xf numFmtId="0" fontId="63" fillId="0" borderId="11" xfId="0" applyFont="1" applyFill="1" applyBorder="1" applyAlignment="1">
      <alignment vertical="top"/>
    </xf>
    <xf numFmtId="0" fontId="63" fillId="0" borderId="13" xfId="0" applyFont="1" applyFill="1" applyBorder="1" applyAlignment="1">
      <alignment vertical="top" wrapText="1"/>
    </xf>
    <xf numFmtId="0" fontId="63" fillId="0" borderId="9" xfId="0" applyFont="1" applyFill="1" applyBorder="1" applyAlignment="1">
      <alignment vertical="top"/>
    </xf>
    <xf numFmtId="0" fontId="63" fillId="0" borderId="4" xfId="0" applyFont="1" applyFill="1" applyBorder="1" applyAlignment="1">
      <alignment vertical="top" wrapText="1"/>
    </xf>
    <xf numFmtId="0" fontId="30" fillId="0" borderId="5" xfId="0" applyFont="1" applyFill="1" applyBorder="1" applyAlignment="1">
      <alignment vertical="top" wrapText="1"/>
    </xf>
    <xf numFmtId="0" fontId="30" fillId="0" borderId="4" xfId="0" applyFont="1" applyFill="1" applyBorder="1" applyAlignment="1">
      <alignment vertical="top"/>
    </xf>
    <xf numFmtId="0" fontId="30" fillId="0" borderId="0" xfId="0" applyFont="1" applyFill="1" applyBorder="1" applyAlignment="1">
      <alignment vertical="top"/>
    </xf>
    <xf numFmtId="0" fontId="30" fillId="0" borderId="0" xfId="0" applyFont="1" applyFill="1" applyBorder="1" applyAlignment="1">
      <alignment vertical="top" wrapText="1"/>
    </xf>
    <xf numFmtId="0" fontId="30" fillId="0" borderId="5" xfId="0" applyFont="1" applyFill="1" applyBorder="1" applyAlignment="1">
      <alignment vertical="top"/>
    </xf>
    <xf numFmtId="0" fontId="65" fillId="0" borderId="9" xfId="0" applyFont="1" applyFill="1" applyBorder="1" applyAlignment="1">
      <alignment horizontal="center" vertical="top" wrapText="1"/>
    </xf>
    <xf numFmtId="0" fontId="30" fillId="0" borderId="9" xfId="0" applyFont="1" applyFill="1" applyBorder="1" applyAlignment="1">
      <alignment vertical="top" wrapText="1"/>
    </xf>
    <xf numFmtId="0" fontId="65" fillId="0" borderId="0" xfId="0" applyFont="1" applyFill="1" applyBorder="1" applyAlignment="1">
      <alignment horizontal="center" vertical="top" wrapText="1"/>
    </xf>
    <xf numFmtId="0" fontId="65" fillId="0" borderId="0" xfId="0" applyFont="1" applyFill="1" applyBorder="1" applyAlignment="1">
      <alignment horizontal="center" vertical="top"/>
    </xf>
    <xf numFmtId="0" fontId="30" fillId="0" borderId="7" xfId="0" applyFont="1" applyFill="1" applyBorder="1" applyAlignment="1">
      <alignment vertical="top"/>
    </xf>
    <xf numFmtId="0" fontId="30" fillId="0" borderId="8" xfId="0" applyFont="1" applyFill="1" applyBorder="1" applyAlignment="1">
      <alignment vertical="top" wrapText="1"/>
    </xf>
    <xf numFmtId="0" fontId="30" fillId="0" borderId="6" xfId="0" applyFont="1" applyFill="1" applyBorder="1" applyAlignment="1">
      <alignment vertical="top" wrapText="1"/>
    </xf>
    <xf numFmtId="0" fontId="30" fillId="0" borderId="12" xfId="0" applyFont="1" applyFill="1" applyBorder="1" applyAlignment="1">
      <alignment vertical="top"/>
    </xf>
    <xf numFmtId="0" fontId="30" fillId="0" borderId="12" xfId="0" applyFont="1" applyFill="1" applyBorder="1" applyAlignment="1">
      <alignment vertical="top" wrapText="1"/>
    </xf>
    <xf numFmtId="0" fontId="30" fillId="0" borderId="8" xfId="0" applyFont="1" applyFill="1" applyBorder="1" applyAlignment="1">
      <alignment vertical="top"/>
    </xf>
    <xf numFmtId="0" fontId="65" fillId="0" borderId="6" xfId="0" applyFont="1" applyFill="1" applyBorder="1" applyAlignment="1">
      <alignment horizontal="center" vertical="top"/>
    </xf>
    <xf numFmtId="0" fontId="30" fillId="0" borderId="10" xfId="0" applyFont="1" applyFill="1" applyBorder="1" applyAlignment="1">
      <alignment vertical="top" wrapText="1"/>
    </xf>
    <xf numFmtId="0" fontId="64" fillId="0" borderId="0" xfId="0" applyFont="1" applyFill="1" applyBorder="1" applyAlignment="1">
      <alignment vertical="top" wrapText="1"/>
    </xf>
    <xf numFmtId="0" fontId="64" fillId="0" borderId="4" xfId="0" applyFont="1" applyFill="1" applyBorder="1" applyAlignment="1">
      <alignment vertical="top"/>
    </xf>
    <xf numFmtId="0" fontId="64" fillId="0" borderId="6" xfId="0" applyFont="1" applyFill="1" applyBorder="1" applyAlignment="1">
      <alignment vertical="top" wrapText="1"/>
    </xf>
    <xf numFmtId="0" fontId="64" fillId="0" borderId="3" xfId="0" applyFont="1" applyFill="1" applyBorder="1" applyAlignment="1">
      <alignment vertical="top" wrapText="1"/>
    </xf>
    <xf numFmtId="0" fontId="63" fillId="0" borderId="5" xfId="0" applyFont="1" applyFill="1" applyBorder="1" applyAlignment="1">
      <alignment horizontal="left" vertical="top" wrapText="1"/>
    </xf>
    <xf numFmtId="0" fontId="64" fillId="0" borderId="9" xfId="0" applyFont="1" applyFill="1" applyBorder="1" applyAlignment="1">
      <alignment vertical="top" wrapText="1"/>
    </xf>
    <xf numFmtId="0" fontId="63" fillId="0" borderId="2" xfId="0" applyFont="1" applyFill="1" applyBorder="1" applyAlignment="1">
      <alignment vertical="top" wrapText="1"/>
    </xf>
    <xf numFmtId="0" fontId="51" fillId="0" borderId="6" xfId="0" applyFont="1" applyFill="1" applyBorder="1" applyAlignment="1">
      <alignment horizontal="center" vertical="top"/>
    </xf>
    <xf numFmtId="0" fontId="51" fillId="0" borderId="9" xfId="0" applyFont="1" applyFill="1" applyBorder="1" applyAlignment="1">
      <alignment horizontal="center" vertical="top"/>
    </xf>
    <xf numFmtId="0" fontId="64" fillId="0" borderId="0" xfId="0" applyFont="1" applyFill="1" applyBorder="1" applyAlignment="1">
      <alignment vertical="top"/>
    </xf>
    <xf numFmtId="0" fontId="64" fillId="0" borderId="5" xfId="0" applyFont="1" applyFill="1" applyBorder="1" applyAlignment="1">
      <alignment vertical="top" wrapText="1"/>
    </xf>
    <xf numFmtId="0" fontId="63" fillId="0" borderId="10" xfId="0" applyFont="1" applyFill="1" applyBorder="1" applyAlignment="1">
      <alignment vertical="top"/>
    </xf>
    <xf numFmtId="0" fontId="63" fillId="0" borderId="2" xfId="0" applyFont="1" applyFill="1" applyBorder="1" applyAlignment="1">
      <alignment vertical="top"/>
    </xf>
    <xf numFmtId="0" fontId="63" fillId="0" borderId="3" xfId="0" applyFont="1" applyFill="1" applyBorder="1" applyAlignment="1">
      <alignment vertical="top"/>
    </xf>
    <xf numFmtId="0" fontId="51" fillId="0" borderId="2" xfId="0" applyFont="1" applyFill="1" applyBorder="1" applyAlignment="1">
      <alignment horizontal="center" vertical="top"/>
    </xf>
    <xf numFmtId="0" fontId="63" fillId="0" borderId="14" xfId="0" applyFont="1" applyFill="1" applyBorder="1" applyAlignment="1">
      <alignment vertical="top"/>
    </xf>
    <xf numFmtId="0" fontId="63" fillId="0" borderId="0" xfId="0" applyNumberFormat="1" applyFont="1" applyFill="1" applyBorder="1" applyAlignment="1">
      <alignment vertical="top" wrapText="1"/>
    </xf>
    <xf numFmtId="0" fontId="51" fillId="0" borderId="10" xfId="0" applyFont="1" applyFill="1" applyBorder="1" applyAlignment="1">
      <alignment horizontal="center" vertical="top"/>
    </xf>
    <xf numFmtId="0" fontId="63" fillId="0" borderId="14" xfId="0" applyFont="1" applyFill="1" applyBorder="1" applyAlignment="1">
      <alignment vertical="top" wrapText="1"/>
    </xf>
    <xf numFmtId="0" fontId="63" fillId="0" borderId="0" xfId="0" applyFont="1" applyFill="1" applyBorder="1" applyAlignment="1">
      <alignment horizontal="center" vertical="top"/>
    </xf>
    <xf numFmtId="0" fontId="51" fillId="0" borderId="5" xfId="0" applyFont="1" applyFill="1" applyBorder="1" applyAlignment="1">
      <alignment horizontal="center" vertical="top"/>
    </xf>
    <xf numFmtId="0" fontId="13" fillId="0" borderId="0" xfId="0" applyFont="1" applyFill="1" applyBorder="1" applyAlignment="1">
      <alignment vertical="top" wrapText="1"/>
    </xf>
    <xf numFmtId="0" fontId="9" fillId="0" borderId="0" xfId="0" applyFont="1" applyFill="1" applyBorder="1" applyAlignment="1">
      <alignment vertical="top" wrapText="1"/>
    </xf>
    <xf numFmtId="0" fontId="9" fillId="0" borderId="0" xfId="0" applyFont="1" applyFill="1" applyAlignment="1">
      <alignment vertical="top" wrapText="1"/>
    </xf>
    <xf numFmtId="0" fontId="53" fillId="0" borderId="0" xfId="11" applyFont="1">
      <alignment vertical="center"/>
    </xf>
    <xf numFmtId="0" fontId="53" fillId="0" borderId="0" xfId="11" applyFont="1" applyAlignment="1">
      <alignment horizontal="left" vertical="center"/>
    </xf>
    <xf numFmtId="0" fontId="54" fillId="0" borderId="0" xfId="11" applyFont="1" applyAlignment="1">
      <alignment horizontal="left" vertical="center"/>
    </xf>
    <xf numFmtId="0" fontId="55" fillId="0" borderId="0" xfId="11" applyFont="1" applyAlignment="1">
      <alignment horizontal="left" vertical="center"/>
    </xf>
    <xf numFmtId="0" fontId="54" fillId="0" borderId="0" xfId="11" applyFont="1" applyAlignment="1">
      <alignment horizontal="right" vertical="center"/>
    </xf>
    <xf numFmtId="0" fontId="54" fillId="0" borderId="0" xfId="11" applyFont="1" applyFill="1" applyAlignment="1">
      <alignment horizontal="right" vertical="center"/>
    </xf>
    <xf numFmtId="0" fontId="54" fillId="0" borderId="0" xfId="11" applyFont="1" applyFill="1" applyAlignment="1">
      <alignment vertical="center"/>
    </xf>
    <xf numFmtId="0" fontId="54" fillId="0" borderId="0" xfId="11" applyFont="1" applyProtection="1">
      <alignment vertical="center"/>
    </xf>
    <xf numFmtId="0" fontId="54" fillId="0" borderId="0" xfId="11" applyFont="1" applyAlignment="1" applyProtection="1">
      <alignment horizontal="left" vertical="center"/>
    </xf>
    <xf numFmtId="0" fontId="54" fillId="0" borderId="0" xfId="11" applyFont="1" applyAlignment="1" applyProtection="1">
      <alignment horizontal="right" vertical="center"/>
    </xf>
    <xf numFmtId="0" fontId="54" fillId="5" borderId="0" xfId="11" applyFont="1" applyFill="1" applyAlignment="1" applyProtection="1">
      <alignment vertical="center"/>
    </xf>
    <xf numFmtId="0" fontId="54" fillId="5" borderId="0" xfId="11" applyFont="1" applyFill="1" applyProtection="1">
      <alignment vertical="center"/>
    </xf>
    <xf numFmtId="0" fontId="54" fillId="5" borderId="0" xfId="11" applyFont="1" applyFill="1" applyAlignment="1" applyProtection="1">
      <alignment horizontal="center" vertical="center"/>
    </xf>
    <xf numFmtId="0" fontId="54" fillId="0" borderId="0" xfId="11" applyFont="1">
      <alignment vertical="center"/>
    </xf>
    <xf numFmtId="0" fontId="53" fillId="5" borderId="0" xfId="11" quotePrefix="1" applyFont="1" applyFill="1" applyBorder="1" applyAlignment="1">
      <alignment vertical="center"/>
    </xf>
    <xf numFmtId="0" fontId="54" fillId="0" borderId="0" xfId="11" applyFont="1" applyAlignment="1" applyProtection="1">
      <alignment horizontal="center" vertical="center"/>
    </xf>
    <xf numFmtId="0" fontId="53" fillId="0" borderId="0" xfId="11" applyFont="1" applyProtection="1">
      <alignment vertical="center"/>
    </xf>
    <xf numFmtId="0" fontId="53" fillId="0" borderId="0" xfId="11" applyFont="1" applyAlignment="1">
      <alignment horizontal="right" vertical="center"/>
    </xf>
    <xf numFmtId="0" fontId="53" fillId="0" borderId="0" xfId="11" applyFont="1" applyBorder="1" applyProtection="1">
      <alignment vertical="center"/>
    </xf>
    <xf numFmtId="0" fontId="53" fillId="0" borderId="0" xfId="11" applyFont="1" applyBorder="1" applyAlignment="1" applyProtection="1">
      <alignment horizontal="left" vertical="center"/>
    </xf>
    <xf numFmtId="0" fontId="53" fillId="0" borderId="0" xfId="11" applyFont="1" applyBorder="1" applyAlignment="1" applyProtection="1">
      <alignment horizontal="right" vertical="center"/>
    </xf>
    <xf numFmtId="0" fontId="53" fillId="0" borderId="0" xfId="11" applyFont="1" applyBorder="1" applyAlignment="1" applyProtection="1">
      <alignment horizontal="center" vertical="center"/>
    </xf>
    <xf numFmtId="0" fontId="53" fillId="5" borderId="0" xfId="11" applyFont="1" applyFill="1" applyBorder="1" applyAlignment="1" applyProtection="1">
      <alignment vertical="center"/>
    </xf>
    <xf numFmtId="0" fontId="56" fillId="0" borderId="0" xfId="11" applyFont="1" applyProtection="1">
      <alignment vertical="center"/>
    </xf>
    <xf numFmtId="0" fontId="53" fillId="5" borderId="0" xfId="11" applyFont="1" applyFill="1" applyBorder="1" applyAlignment="1" applyProtection="1">
      <alignment horizontal="center" vertical="center"/>
    </xf>
    <xf numFmtId="20" fontId="53" fillId="5" borderId="0" xfId="11" applyNumberFormat="1" applyFont="1" applyFill="1" applyBorder="1" applyAlignment="1" applyProtection="1">
      <alignment vertical="center"/>
    </xf>
    <xf numFmtId="0" fontId="53" fillId="5" borderId="0" xfId="11" applyFont="1" applyFill="1" applyBorder="1" applyAlignment="1" applyProtection="1">
      <alignment horizontal="right" vertical="center"/>
    </xf>
    <xf numFmtId="176" fontId="53" fillId="5" borderId="0" xfId="11" applyNumberFormat="1" applyFont="1" applyFill="1" applyBorder="1" applyAlignment="1" applyProtection="1">
      <alignment vertical="center"/>
    </xf>
    <xf numFmtId="0" fontId="53" fillId="5" borderId="0" xfId="11" applyFont="1" applyFill="1" applyBorder="1" applyAlignment="1" applyProtection="1">
      <alignment horizontal="left" vertical="center"/>
    </xf>
    <xf numFmtId="176" fontId="53" fillId="0" borderId="0" xfId="11" applyNumberFormat="1" applyFont="1" applyBorder="1" applyAlignment="1" applyProtection="1">
      <alignment vertical="center"/>
    </xf>
    <xf numFmtId="0" fontId="54" fillId="0" borderId="0" xfId="11" applyFont="1" applyBorder="1" applyAlignment="1" applyProtection="1">
      <alignment horizontal="center" vertical="center"/>
    </xf>
    <xf numFmtId="20" fontId="53" fillId="0" borderId="0" xfId="11" applyNumberFormat="1" applyFont="1" applyBorder="1" applyAlignment="1" applyProtection="1">
      <alignment vertical="center"/>
    </xf>
    <xf numFmtId="0" fontId="53" fillId="0" borderId="0" xfId="11" applyFont="1" applyBorder="1" applyAlignment="1" applyProtection="1">
      <alignment vertical="center"/>
    </xf>
    <xf numFmtId="0" fontId="56" fillId="0" borderId="0" xfId="11" applyFont="1" applyBorder="1" applyAlignment="1" applyProtection="1">
      <alignment horizontal="left" vertical="center"/>
    </xf>
    <xf numFmtId="0" fontId="53" fillId="5" borderId="0" xfId="11" applyFont="1" applyFill="1" applyBorder="1" applyAlignment="1" applyProtection="1">
      <alignment vertical="center"/>
      <protection locked="0"/>
    </xf>
    <xf numFmtId="0" fontId="53" fillId="5" borderId="0" xfId="11" applyFont="1" applyFill="1" applyBorder="1" applyAlignment="1">
      <alignment horizontal="center" vertical="center"/>
    </xf>
    <xf numFmtId="0" fontId="53" fillId="5" borderId="0" xfId="11" applyFont="1" applyFill="1" applyBorder="1" applyProtection="1">
      <alignment vertical="center"/>
    </xf>
    <xf numFmtId="0" fontId="54" fillId="0" borderId="0" xfId="11" applyFont="1" applyBorder="1" applyAlignment="1" applyProtection="1">
      <alignment vertical="center"/>
    </xf>
    <xf numFmtId="0" fontId="53" fillId="0" borderId="0" xfId="11" applyFont="1" applyAlignment="1" applyProtection="1">
      <alignment horizontal="center" vertical="center"/>
    </xf>
    <xf numFmtId="1" fontId="53" fillId="5" borderId="0" xfId="11" applyNumberFormat="1" applyFont="1" applyFill="1" applyBorder="1" applyAlignment="1" applyProtection="1">
      <alignment vertical="center"/>
    </xf>
    <xf numFmtId="0" fontId="53" fillId="0" borderId="0" xfId="11" applyFont="1" applyAlignment="1">
      <alignment horizontal="center" vertical="center"/>
    </xf>
    <xf numFmtId="0" fontId="53" fillId="0" borderId="0" xfId="11" applyFont="1" applyBorder="1" applyAlignment="1">
      <alignment vertical="center"/>
    </xf>
    <xf numFmtId="0" fontId="56" fillId="0" borderId="0" xfId="11" applyFont="1" applyAlignment="1">
      <alignment horizontal="right" vertical="center"/>
    </xf>
    <xf numFmtId="0" fontId="56" fillId="0" borderId="0" xfId="11" applyFont="1" applyAlignment="1"/>
    <xf numFmtId="0" fontId="54" fillId="5" borderId="0" xfId="11" applyFont="1" applyFill="1" applyBorder="1" applyProtection="1">
      <alignment vertical="center"/>
    </xf>
    <xf numFmtId="0" fontId="56" fillId="0" borderId="0" xfId="11" applyFont="1" applyAlignment="1" applyProtection="1">
      <alignment horizontal="center" vertical="center"/>
    </xf>
    <xf numFmtId="0" fontId="53" fillId="0" borderId="0" xfId="11" applyFont="1" applyBorder="1" applyAlignment="1">
      <alignment horizontal="center" vertical="center"/>
    </xf>
    <xf numFmtId="0" fontId="57" fillId="5" borderId="0" xfId="11" applyFont="1" applyFill="1" applyBorder="1" applyAlignment="1" applyProtection="1">
      <alignment vertical="center"/>
    </xf>
    <xf numFmtId="0" fontId="57" fillId="0" borderId="0" xfId="11" applyFont="1" applyBorder="1" applyAlignment="1" applyProtection="1">
      <alignment vertical="center"/>
    </xf>
    <xf numFmtId="0" fontId="56" fillId="0" borderId="0" xfId="11" applyFont="1" applyAlignment="1">
      <alignment horizontal="left"/>
    </xf>
    <xf numFmtId="0" fontId="57" fillId="0" borderId="0" xfId="11" applyFont="1" applyBorder="1" applyAlignment="1" applyProtection="1">
      <alignment horizontal="left" vertical="center"/>
    </xf>
    <xf numFmtId="0" fontId="53" fillId="0" borderId="0" xfId="11" applyFont="1" applyAlignment="1" applyProtection="1">
      <alignment horizontal="right" vertical="center"/>
    </xf>
    <xf numFmtId="0" fontId="53" fillId="0" borderId="0" xfId="11" applyFont="1" applyBorder="1" applyAlignment="1">
      <alignment horizontal="right" vertical="center"/>
    </xf>
    <xf numFmtId="0" fontId="53" fillId="0" borderId="0" xfId="11" applyFont="1" applyBorder="1" applyAlignment="1">
      <alignment horizontal="left" vertical="center"/>
    </xf>
    <xf numFmtId="0" fontId="53" fillId="0" borderId="0" xfId="11" applyNumberFormat="1" applyFont="1" applyBorder="1" applyAlignment="1" applyProtection="1">
      <alignment horizontal="center" vertical="center"/>
    </xf>
    <xf numFmtId="20" fontId="54" fillId="0" borderId="0" xfId="11" applyNumberFormat="1" applyFont="1" applyBorder="1" applyAlignment="1" applyProtection="1">
      <alignment vertical="center"/>
    </xf>
    <xf numFmtId="0" fontId="54" fillId="0" borderId="0" xfId="11" applyFont="1" applyBorder="1" applyProtection="1">
      <alignment vertical="center"/>
    </xf>
    <xf numFmtId="0" fontId="54" fillId="0" borderId="0" xfId="11" applyFont="1" applyAlignment="1">
      <alignment horizontal="center" vertical="center"/>
    </xf>
    <xf numFmtId="0" fontId="54" fillId="0" borderId="0" xfId="11" applyFont="1" applyBorder="1" applyAlignment="1">
      <alignment vertical="center"/>
    </xf>
    <xf numFmtId="0" fontId="55" fillId="0" borderId="0" xfId="11" applyFont="1" applyAlignment="1">
      <alignment horizontal="right" vertical="center"/>
    </xf>
    <xf numFmtId="0" fontId="54" fillId="0" borderId="0" xfId="11" applyFont="1" applyBorder="1" applyAlignment="1">
      <alignment horizontal="center" vertical="center"/>
    </xf>
    <xf numFmtId="0" fontId="58" fillId="0" borderId="0" xfId="11" applyFont="1" applyAlignment="1"/>
    <xf numFmtId="0" fontId="57" fillId="0" borderId="0" xfId="11" applyFont="1" applyProtection="1">
      <alignment vertical="center"/>
    </xf>
    <xf numFmtId="0" fontId="57" fillId="0" borderId="0" xfId="11" applyFont="1" applyAlignment="1" applyProtection="1">
      <alignment horizontal="left" vertical="center"/>
    </xf>
    <xf numFmtId="0" fontId="57" fillId="0" borderId="0" xfId="11" applyFont="1">
      <alignment vertical="center"/>
    </xf>
    <xf numFmtId="0" fontId="57" fillId="0" borderId="0" xfId="11" applyFont="1" applyAlignment="1">
      <alignment horizontal="right" vertical="center"/>
    </xf>
    <xf numFmtId="0" fontId="53" fillId="0" borderId="23" xfId="11" applyFont="1" applyBorder="1" applyAlignment="1">
      <alignment horizontal="center" vertical="center" wrapText="1"/>
    </xf>
    <xf numFmtId="0" fontId="53" fillId="0" borderId="5" xfId="11" applyFont="1" applyBorder="1" applyAlignment="1">
      <alignment horizontal="center" vertical="center" wrapText="1"/>
    </xf>
    <xf numFmtId="0" fontId="56" fillId="0" borderId="33" xfId="11" applyFont="1" applyBorder="1" applyAlignment="1">
      <alignment horizontal="center" vertical="center"/>
    </xf>
    <xf numFmtId="0" fontId="56" fillId="0" borderId="15" xfId="11" applyFont="1" applyBorder="1" applyAlignment="1">
      <alignment horizontal="center" vertical="center"/>
    </xf>
    <xf numFmtId="0" fontId="56" fillId="0" borderId="34" xfId="11" applyFont="1" applyBorder="1" applyAlignment="1">
      <alignment horizontal="center" vertical="center"/>
    </xf>
    <xf numFmtId="0" fontId="56" fillId="0" borderId="13" xfId="11" applyFont="1" applyBorder="1" applyAlignment="1">
      <alignment horizontal="center" vertical="center"/>
    </xf>
    <xf numFmtId="0" fontId="56" fillId="0" borderId="33" xfId="11" applyFont="1" applyFill="1" applyBorder="1" applyAlignment="1">
      <alignment horizontal="center" vertical="center"/>
    </xf>
    <xf numFmtId="0" fontId="56" fillId="0" borderId="15" xfId="11" applyFont="1" applyFill="1" applyBorder="1" applyAlignment="1">
      <alignment horizontal="center" vertical="center"/>
    </xf>
    <xf numFmtId="0" fontId="56" fillId="0" borderId="34" xfId="11" applyFont="1" applyFill="1" applyBorder="1" applyAlignment="1">
      <alignment horizontal="center" vertical="center"/>
    </xf>
    <xf numFmtId="0" fontId="53" fillId="0" borderId="82" xfId="11" applyFont="1" applyBorder="1" applyAlignment="1">
      <alignment horizontal="center" vertical="center" wrapText="1"/>
    </xf>
    <xf numFmtId="0" fontId="56" fillId="0" borderId="56" xfId="11" applyNumberFormat="1" applyFont="1" applyFill="1" applyBorder="1" applyAlignment="1">
      <alignment horizontal="center" vertical="center" wrapText="1"/>
    </xf>
    <xf numFmtId="0" fontId="56" fillId="0" borderId="58" xfId="11" applyNumberFormat="1" applyFont="1" applyFill="1" applyBorder="1" applyAlignment="1">
      <alignment horizontal="center" vertical="center" wrapText="1"/>
    </xf>
    <xf numFmtId="0" fontId="56" fillId="0" borderId="59" xfId="11" applyNumberFormat="1" applyFont="1" applyFill="1" applyBorder="1" applyAlignment="1">
      <alignment horizontal="center" vertical="center" wrapText="1"/>
    </xf>
    <xf numFmtId="0" fontId="53" fillId="2" borderId="23" xfId="11" applyFont="1" applyFill="1" applyBorder="1" applyAlignment="1" applyProtection="1">
      <alignment horizontal="center" vertical="center" wrapText="1"/>
      <protection locked="0"/>
    </xf>
    <xf numFmtId="177" fontId="53" fillId="2" borderId="44" xfId="11" applyNumberFormat="1" applyFont="1" applyFill="1" applyBorder="1" applyAlignment="1" applyProtection="1">
      <alignment horizontal="center" vertical="center" shrinkToFit="1"/>
      <protection locked="0"/>
    </xf>
    <xf numFmtId="177" fontId="53" fillId="2" borderId="45" xfId="11" applyNumberFormat="1" applyFont="1" applyFill="1" applyBorder="1" applyAlignment="1" applyProtection="1">
      <alignment horizontal="center" vertical="center" shrinkToFit="1"/>
      <protection locked="0"/>
    </xf>
    <xf numFmtId="177" fontId="53" fillId="2" borderId="46" xfId="11" applyNumberFormat="1" applyFont="1" applyFill="1" applyBorder="1" applyAlignment="1" applyProtection="1">
      <alignment horizontal="center" vertical="center" shrinkToFit="1"/>
      <protection locked="0"/>
    </xf>
    <xf numFmtId="0" fontId="53" fillId="2" borderId="5" xfId="11" applyFont="1" applyFill="1" applyBorder="1" applyAlignment="1" applyProtection="1">
      <alignment horizontal="center" vertical="center" wrapText="1"/>
      <protection locked="0"/>
    </xf>
    <xf numFmtId="177" fontId="53" fillId="0" borderId="93" xfId="11" applyNumberFormat="1" applyFont="1" applyBorder="1" applyAlignment="1">
      <alignment horizontal="center" vertical="center" shrinkToFit="1"/>
    </xf>
    <xf numFmtId="177" fontId="53" fillId="0" borderId="94" xfId="11" applyNumberFormat="1" applyFont="1" applyBorder="1" applyAlignment="1">
      <alignment horizontal="center" vertical="center" shrinkToFit="1"/>
    </xf>
    <xf numFmtId="177" fontId="53" fillId="0" borderId="95" xfId="11" applyNumberFormat="1" applyFont="1" applyBorder="1" applyAlignment="1">
      <alignment horizontal="center" vertical="center" shrinkToFit="1"/>
    </xf>
    <xf numFmtId="0" fontId="53" fillId="2" borderId="10" xfId="11" applyFont="1" applyFill="1" applyBorder="1" applyAlignment="1" applyProtection="1">
      <alignment horizontal="center" vertical="center" wrapText="1"/>
      <protection locked="0"/>
    </xf>
    <xf numFmtId="177" fontId="53" fillId="0" borderId="47" xfId="11" applyNumberFormat="1" applyFont="1" applyBorder="1" applyAlignment="1">
      <alignment horizontal="center" vertical="center" shrinkToFit="1"/>
    </xf>
    <xf numFmtId="177" fontId="53" fillId="0" borderId="48" xfId="11" applyNumberFormat="1" applyFont="1" applyBorder="1" applyAlignment="1">
      <alignment horizontal="center" vertical="center" shrinkToFit="1"/>
    </xf>
    <xf numFmtId="177" fontId="53" fillId="0" borderId="49" xfId="11" applyNumberFormat="1" applyFont="1" applyBorder="1" applyAlignment="1">
      <alignment horizontal="center" vertical="center" shrinkToFit="1"/>
    </xf>
    <xf numFmtId="0" fontId="53" fillId="2" borderId="14" xfId="11" applyFont="1" applyFill="1" applyBorder="1" applyAlignment="1" applyProtection="1">
      <alignment horizontal="center" vertical="center" wrapText="1"/>
      <protection locked="0"/>
    </xf>
    <xf numFmtId="0" fontId="53" fillId="2" borderId="8" xfId="11" applyFont="1" applyFill="1" applyBorder="1" applyAlignment="1" applyProtection="1">
      <alignment horizontal="center" vertical="center" wrapText="1"/>
      <protection locked="0"/>
    </xf>
    <xf numFmtId="0" fontId="53" fillId="2" borderId="9" xfId="11" applyFont="1" applyFill="1" applyBorder="1" applyAlignment="1" applyProtection="1">
      <alignment horizontal="center" vertical="center" wrapText="1"/>
      <protection locked="0"/>
    </xf>
    <xf numFmtId="0" fontId="57" fillId="5" borderId="0" xfId="11" applyFont="1" applyFill="1">
      <alignment vertical="center"/>
    </xf>
    <xf numFmtId="0" fontId="57" fillId="5" borderId="110" xfId="11" applyFont="1" applyFill="1" applyBorder="1">
      <alignment vertical="center"/>
    </xf>
    <xf numFmtId="0" fontId="62" fillId="5" borderId="111" xfId="11" applyFont="1" applyFill="1" applyBorder="1" applyAlignment="1">
      <alignment horizontal="center" vertical="center"/>
    </xf>
    <xf numFmtId="0" fontId="57" fillId="5" borderId="111" xfId="11" applyFont="1" applyFill="1" applyBorder="1" applyAlignment="1">
      <alignment horizontal="center" vertical="center" wrapText="1"/>
    </xf>
    <xf numFmtId="0" fontId="57" fillId="5" borderId="111" xfId="11" applyFont="1" applyFill="1" applyBorder="1" applyAlignment="1">
      <alignment horizontal="center" vertical="center" shrinkToFit="1"/>
    </xf>
    <xf numFmtId="0" fontId="61" fillId="5" borderId="111" xfId="11" applyFont="1" applyFill="1" applyBorder="1" applyAlignment="1">
      <alignment horizontal="center" vertical="center" wrapText="1"/>
    </xf>
    <xf numFmtId="177" fontId="57" fillId="5" borderId="111" xfId="11" applyNumberFormat="1" applyFont="1" applyFill="1" applyBorder="1" applyAlignment="1">
      <alignment horizontal="center" vertical="center" shrinkToFit="1"/>
    </xf>
    <xf numFmtId="177" fontId="57" fillId="5" borderId="111" xfId="11" applyNumberFormat="1" applyFont="1" applyFill="1" applyBorder="1" applyAlignment="1">
      <alignment horizontal="center" vertical="center" wrapText="1"/>
    </xf>
    <xf numFmtId="0" fontId="57" fillId="5" borderId="112" xfId="11" applyFont="1" applyFill="1" applyBorder="1" applyAlignment="1">
      <alignment horizontal="center" vertical="center" wrapText="1"/>
    </xf>
    <xf numFmtId="0" fontId="57" fillId="0" borderId="28" xfId="11" applyFont="1" applyBorder="1">
      <alignment vertical="center"/>
    </xf>
    <xf numFmtId="0" fontId="57" fillId="0" borderId="29" xfId="11" applyFont="1" applyFill="1" applyBorder="1" applyAlignment="1">
      <alignment vertical="center" wrapText="1"/>
    </xf>
    <xf numFmtId="177" fontId="56" fillId="5" borderId="113" xfId="11" applyNumberFormat="1" applyFont="1" applyFill="1" applyBorder="1" applyAlignment="1">
      <alignment horizontal="center" vertical="center" shrinkToFit="1"/>
    </xf>
    <xf numFmtId="177" fontId="56" fillId="5" borderId="55" xfId="11" applyNumberFormat="1" applyFont="1" applyFill="1" applyBorder="1" applyAlignment="1">
      <alignment horizontal="center" vertical="center" shrinkToFit="1"/>
    </xf>
    <xf numFmtId="177" fontId="56" fillId="5" borderId="114" xfId="11" applyNumberFormat="1" applyFont="1" applyFill="1" applyBorder="1" applyAlignment="1">
      <alignment horizontal="center" vertical="center" shrinkToFit="1"/>
    </xf>
    <xf numFmtId="0" fontId="57" fillId="0" borderId="42" xfId="11" applyFont="1" applyBorder="1">
      <alignment vertical="center"/>
    </xf>
    <xf numFmtId="0" fontId="57" fillId="0" borderId="12" xfId="11" applyFont="1" applyFill="1" applyBorder="1" applyAlignment="1">
      <alignment vertical="center" wrapText="1"/>
    </xf>
    <xf numFmtId="177" fontId="56" fillId="5" borderId="33" xfId="11" applyNumberFormat="1" applyFont="1" applyFill="1" applyBorder="1" applyAlignment="1">
      <alignment horizontal="center" vertical="center" shrinkToFit="1"/>
    </xf>
    <xf numFmtId="177" fontId="56" fillId="5" borderId="15" xfId="11" applyNumberFormat="1" applyFont="1" applyFill="1" applyBorder="1" applyAlignment="1">
      <alignment horizontal="center" vertical="center" shrinkToFit="1"/>
    </xf>
    <xf numFmtId="177" fontId="56" fillId="5" borderId="34" xfId="11" applyNumberFormat="1" applyFont="1" applyFill="1" applyBorder="1" applyAlignment="1">
      <alignment horizontal="center" vertical="center" shrinkToFit="1"/>
    </xf>
    <xf numFmtId="177" fontId="56" fillId="4" borderId="33" xfId="11" applyNumberFormat="1" applyFont="1" applyFill="1" applyBorder="1" applyAlignment="1" applyProtection="1">
      <alignment horizontal="center" vertical="center" shrinkToFit="1"/>
      <protection locked="0"/>
    </xf>
    <xf numFmtId="177" fontId="56" fillId="4" borderId="15" xfId="11" applyNumberFormat="1" applyFont="1" applyFill="1" applyBorder="1" applyAlignment="1" applyProtection="1">
      <alignment horizontal="center" vertical="center" shrinkToFit="1"/>
      <protection locked="0"/>
    </xf>
    <xf numFmtId="177" fontId="56" fillId="4" borderId="34" xfId="11" applyNumberFormat="1" applyFont="1" applyFill="1" applyBorder="1" applyAlignment="1" applyProtection="1">
      <alignment horizontal="center" vertical="center" shrinkToFit="1"/>
      <protection locked="0"/>
    </xf>
    <xf numFmtId="0" fontId="57" fillId="0" borderId="124" xfId="11" applyFont="1" applyBorder="1">
      <alignment vertical="center"/>
    </xf>
    <xf numFmtId="0" fontId="57" fillId="0" borderId="61" xfId="11" applyFont="1" applyFill="1" applyBorder="1" applyAlignment="1">
      <alignment vertical="center" wrapText="1"/>
    </xf>
    <xf numFmtId="177" fontId="56" fillId="0" borderId="33" xfId="11" applyNumberFormat="1" applyFont="1" applyFill="1" applyBorder="1" applyAlignment="1">
      <alignment horizontal="center" vertical="center" shrinkToFit="1"/>
    </xf>
    <xf numFmtId="177" fontId="56" fillId="0" borderId="15" xfId="11" applyNumberFormat="1" applyFont="1" applyFill="1" applyBorder="1" applyAlignment="1">
      <alignment horizontal="center" vertical="center" shrinkToFit="1"/>
    </xf>
    <xf numFmtId="177" fontId="56" fillId="0" borderId="34" xfId="11" applyNumberFormat="1" applyFont="1" applyFill="1" applyBorder="1" applyAlignment="1">
      <alignment horizontal="center" vertical="center" shrinkToFit="1"/>
    </xf>
    <xf numFmtId="177" fontId="56" fillId="5" borderId="20" xfId="11" applyNumberFormat="1" applyFont="1" applyFill="1" applyBorder="1" applyAlignment="1" applyProtection="1">
      <alignment horizontal="center" vertical="center" shrinkToFit="1"/>
    </xf>
    <xf numFmtId="177" fontId="56" fillId="5" borderId="26" xfId="11" applyNumberFormat="1" applyFont="1" applyFill="1" applyBorder="1" applyAlignment="1" applyProtection="1">
      <alignment horizontal="center" vertical="center" shrinkToFit="1"/>
    </xf>
    <xf numFmtId="177" fontId="56" fillId="5" borderId="24" xfId="11" applyNumberFormat="1" applyFont="1" applyFill="1" applyBorder="1" applyAlignment="1" applyProtection="1">
      <alignment horizontal="center" vertical="center" shrinkToFit="1"/>
    </xf>
    <xf numFmtId="177" fontId="56" fillId="5" borderId="21" xfId="11" applyNumberFormat="1" applyFont="1" applyFill="1" applyBorder="1" applyAlignment="1" applyProtection="1">
      <alignment horizontal="center" vertical="center" shrinkToFit="1"/>
    </xf>
    <xf numFmtId="177" fontId="56" fillId="5" borderId="33" xfId="11" applyNumberFormat="1" applyFont="1" applyFill="1" applyBorder="1" applyAlignment="1" applyProtection="1">
      <alignment horizontal="center" vertical="center" shrinkToFit="1"/>
    </xf>
    <xf numFmtId="177" fontId="56" fillId="5" borderId="15" xfId="11" applyNumberFormat="1" applyFont="1" applyFill="1" applyBorder="1" applyAlignment="1" applyProtection="1">
      <alignment horizontal="center" vertical="center" shrinkToFit="1"/>
    </xf>
    <xf numFmtId="177" fontId="56" fillId="5" borderId="34" xfId="11" applyNumberFormat="1" applyFont="1" applyFill="1" applyBorder="1" applyAlignment="1" applyProtection="1">
      <alignment horizontal="center" vertical="center" shrinkToFit="1"/>
    </xf>
    <xf numFmtId="177" fontId="56" fillId="5" borderId="13" xfId="11" applyNumberFormat="1" applyFont="1" applyFill="1" applyBorder="1" applyAlignment="1" applyProtection="1">
      <alignment horizontal="center" vertical="center" shrinkToFit="1"/>
    </xf>
    <xf numFmtId="177" fontId="56" fillId="5" borderId="56" xfId="11" applyNumberFormat="1" applyFont="1" applyFill="1" applyBorder="1" applyAlignment="1" applyProtection="1">
      <alignment horizontal="center" vertical="center" shrinkToFit="1"/>
    </xf>
    <xf numFmtId="177" fontId="56" fillId="5" borderId="58" xfId="11" applyNumberFormat="1" applyFont="1" applyFill="1" applyBorder="1" applyAlignment="1" applyProtection="1">
      <alignment horizontal="center" vertical="center" shrinkToFit="1"/>
    </xf>
    <xf numFmtId="177" fontId="56" fillId="5" borderId="59" xfId="11" applyNumberFormat="1" applyFont="1" applyFill="1" applyBorder="1" applyAlignment="1" applyProtection="1">
      <alignment horizontal="center" vertical="center" shrinkToFit="1"/>
    </xf>
    <xf numFmtId="177" fontId="56" fillId="5" borderId="60" xfId="11" applyNumberFormat="1" applyFont="1" applyFill="1" applyBorder="1" applyAlignment="1" applyProtection="1">
      <alignment horizontal="center" vertical="center" shrinkToFit="1"/>
    </xf>
    <xf numFmtId="0" fontId="58" fillId="0" borderId="0" xfId="11" applyFont="1">
      <alignment vertical="center"/>
    </xf>
    <xf numFmtId="0" fontId="57" fillId="0" borderId="0" xfId="11" applyFont="1" applyAlignment="1">
      <alignment vertical="center" shrinkToFit="1"/>
    </xf>
    <xf numFmtId="0" fontId="60" fillId="0" borderId="0" xfId="11" applyFont="1" applyAlignment="1">
      <alignment vertical="center" shrinkToFit="1"/>
    </xf>
    <xf numFmtId="0" fontId="57" fillId="0" borderId="0" xfId="11" applyFont="1" applyAlignment="1">
      <alignment horizontal="left" vertical="center"/>
    </xf>
    <xf numFmtId="0" fontId="57" fillId="0" borderId="0" xfId="11" applyFont="1" applyFill="1">
      <alignment vertical="center"/>
    </xf>
    <xf numFmtId="0" fontId="57" fillId="0" borderId="0" xfId="11" applyFont="1" applyFill="1" applyAlignment="1">
      <alignment vertical="center" wrapText="1"/>
    </xf>
    <xf numFmtId="0" fontId="57" fillId="0" borderId="0" xfId="11" applyFont="1" applyAlignment="1">
      <alignment vertical="center" wrapText="1"/>
    </xf>
    <xf numFmtId="0" fontId="57" fillId="0" borderId="0" xfId="11" applyFont="1" applyFill="1" applyBorder="1">
      <alignment vertical="center"/>
    </xf>
    <xf numFmtId="0" fontId="57" fillId="0" borderId="0" xfId="11" applyFont="1" applyBorder="1">
      <alignment vertical="center"/>
    </xf>
    <xf numFmtId="0" fontId="56" fillId="0" borderId="0" xfId="11" applyFont="1" applyFill="1" applyAlignment="1"/>
    <xf numFmtId="0" fontId="56" fillId="0" borderId="0" xfId="11" applyFont="1" applyFill="1" applyAlignment="1">
      <alignment vertical="center"/>
    </xf>
    <xf numFmtId="0" fontId="56" fillId="0" borderId="0" xfId="11" applyFont="1" applyFill="1" applyBorder="1" applyAlignment="1">
      <alignment vertical="center" wrapText="1"/>
    </xf>
    <xf numFmtId="0" fontId="56" fillId="0" borderId="0" xfId="11" applyFont="1" applyFill="1" applyBorder="1" applyAlignment="1">
      <alignment horizontal="justify" vertical="center" wrapText="1"/>
    </xf>
    <xf numFmtId="0" fontId="57" fillId="0" borderId="0" xfId="11" applyFont="1" applyFill="1" applyAlignment="1">
      <alignment horizontal="left" vertical="center"/>
    </xf>
    <xf numFmtId="0" fontId="67" fillId="5" borderId="0" xfId="11" applyFont="1" applyFill="1" applyAlignment="1" applyProtection="1">
      <alignment horizontal="left" vertical="center"/>
    </xf>
    <xf numFmtId="0" fontId="68" fillId="5" borderId="0" xfId="11" applyFont="1" applyFill="1" applyAlignment="1" applyProtection="1">
      <alignment horizontal="center" vertical="center"/>
    </xf>
    <xf numFmtId="0" fontId="68" fillId="5" borderId="0" xfId="11" applyFont="1" applyFill="1" applyProtection="1">
      <alignment vertical="center"/>
    </xf>
    <xf numFmtId="0" fontId="68" fillId="5" borderId="0" xfId="11" applyFont="1" applyFill="1" applyAlignment="1" applyProtection="1">
      <alignment horizontal="left" vertical="center"/>
    </xf>
    <xf numFmtId="0" fontId="69" fillId="5" borderId="0" xfId="11" applyFont="1" applyFill="1" applyProtection="1">
      <alignment vertical="center"/>
    </xf>
    <xf numFmtId="0" fontId="69" fillId="5" borderId="0" xfId="11" applyFont="1" applyFill="1" applyAlignment="1" applyProtection="1">
      <alignment horizontal="left" vertical="center"/>
    </xf>
    <xf numFmtId="0" fontId="68" fillId="4" borderId="15" xfId="11" applyFont="1" applyFill="1" applyBorder="1" applyAlignment="1" applyProtection="1">
      <alignment horizontal="center" vertical="center"/>
      <protection locked="0"/>
    </xf>
    <xf numFmtId="20" fontId="68" fillId="4" borderId="15" xfId="11" applyNumberFormat="1" applyFont="1" applyFill="1" applyBorder="1" applyAlignment="1" applyProtection="1">
      <alignment horizontal="center" vertical="center"/>
      <protection locked="0"/>
    </xf>
    <xf numFmtId="0" fontId="68" fillId="5" borderId="15" xfId="11" applyFont="1" applyFill="1" applyBorder="1" applyAlignment="1" applyProtection="1">
      <alignment horizontal="center" vertical="center"/>
    </xf>
    <xf numFmtId="178" fontId="68" fillId="5" borderId="15" xfId="11" applyNumberFormat="1" applyFont="1" applyFill="1" applyBorder="1" applyAlignment="1" applyProtection="1">
      <alignment horizontal="center" vertical="center"/>
    </xf>
    <xf numFmtId="0" fontId="68" fillId="5" borderId="15" xfId="11" applyNumberFormat="1" applyFont="1" applyFill="1" applyBorder="1" applyAlignment="1" applyProtection="1">
      <alignment horizontal="center" vertical="center"/>
    </xf>
    <xf numFmtId="0" fontId="68" fillId="4" borderId="15" xfId="11" applyFont="1" applyFill="1" applyBorder="1" applyAlignment="1" applyProtection="1">
      <alignment horizontal="left" vertical="center"/>
      <protection locked="0"/>
    </xf>
    <xf numFmtId="0" fontId="68" fillId="5" borderId="15" xfId="12" applyNumberFormat="1" applyFont="1" applyFill="1" applyBorder="1" applyAlignment="1" applyProtection="1">
      <alignment horizontal="center" vertical="center"/>
    </xf>
    <xf numFmtId="20" fontId="68" fillId="5" borderId="15" xfId="11" applyNumberFormat="1" applyFont="1" applyFill="1" applyBorder="1" applyAlignment="1" applyProtection="1">
      <alignment horizontal="center" vertical="center"/>
    </xf>
    <xf numFmtId="0" fontId="70" fillId="5" borderId="0" xfId="11" applyFont="1" applyFill="1" applyAlignment="1" applyProtection="1">
      <alignment horizontal="left" vertical="center"/>
    </xf>
    <xf numFmtId="0" fontId="68" fillId="5" borderId="0" xfId="11" applyFont="1" applyFill="1" applyAlignment="1" applyProtection="1">
      <alignment vertical="center"/>
    </xf>
    <xf numFmtId="0" fontId="71" fillId="5" borderId="0" xfId="11" applyFont="1" applyFill="1" applyBorder="1">
      <alignment vertical="center"/>
    </xf>
    <xf numFmtId="0" fontId="53" fillId="5" borderId="0" xfId="11" applyFont="1" applyFill="1" applyBorder="1">
      <alignment vertical="center"/>
    </xf>
    <xf numFmtId="0" fontId="72" fillId="5" borderId="0" xfId="11" applyFont="1" applyFill="1">
      <alignment vertical="center"/>
    </xf>
    <xf numFmtId="0" fontId="53" fillId="5" borderId="15" xfId="11" applyFont="1" applyFill="1" applyBorder="1" applyAlignment="1">
      <alignment horizontal="center" vertical="center"/>
    </xf>
    <xf numFmtId="0" fontId="53" fillId="5" borderId="15" xfId="11" applyFont="1" applyFill="1" applyBorder="1">
      <alignment vertical="center"/>
    </xf>
    <xf numFmtId="0" fontId="72" fillId="5" borderId="136" xfId="11" applyFont="1" applyFill="1" applyBorder="1" applyAlignment="1">
      <alignment horizontal="center" vertical="center"/>
    </xf>
    <xf numFmtId="0" fontId="73" fillId="5" borderId="137" xfId="11" applyFont="1" applyFill="1" applyBorder="1" applyAlignment="1">
      <alignment horizontal="center" vertical="center"/>
    </xf>
    <xf numFmtId="0" fontId="73" fillId="5" borderId="138" xfId="11" applyFont="1" applyFill="1" applyBorder="1" applyAlignment="1">
      <alignment horizontal="center" vertical="center"/>
    </xf>
    <xf numFmtId="0" fontId="73" fillId="5" borderId="139" xfId="11" applyFont="1" applyFill="1" applyBorder="1" applyAlignment="1">
      <alignment horizontal="center" vertical="center"/>
    </xf>
    <xf numFmtId="0" fontId="72" fillId="5" borderId="138" xfId="11" applyFont="1" applyFill="1" applyBorder="1" applyAlignment="1">
      <alignment horizontal="center" vertical="center"/>
    </xf>
    <xf numFmtId="0" fontId="72" fillId="5" borderId="140" xfId="11" applyFont="1" applyFill="1" applyBorder="1" applyAlignment="1">
      <alignment horizontal="center" vertical="center"/>
    </xf>
    <xf numFmtId="0" fontId="73" fillId="5" borderId="20" xfId="11" applyFont="1" applyFill="1" applyBorder="1">
      <alignment vertical="center"/>
    </xf>
    <xf numFmtId="0" fontId="73" fillId="5" borderId="26" xfId="11" applyFont="1" applyFill="1" applyBorder="1">
      <alignment vertical="center"/>
    </xf>
    <xf numFmtId="0" fontId="73" fillId="5" borderId="27" xfId="11" applyFont="1" applyFill="1" applyBorder="1">
      <alignment vertical="center"/>
    </xf>
    <xf numFmtId="0" fontId="72" fillId="5" borderId="26" xfId="11" applyFont="1" applyFill="1" applyBorder="1">
      <alignment vertical="center"/>
    </xf>
    <xf numFmtId="0" fontId="72" fillId="5" borderId="24" xfId="11" applyFont="1" applyFill="1" applyBorder="1">
      <alignment vertical="center"/>
    </xf>
    <xf numFmtId="0" fontId="73" fillId="5" borderId="33" xfId="11" applyFont="1" applyFill="1" applyBorder="1">
      <alignment vertical="center"/>
    </xf>
    <xf numFmtId="0" fontId="73" fillId="5" borderId="15" xfId="11" applyFont="1" applyFill="1" applyBorder="1">
      <alignment vertical="center"/>
    </xf>
    <xf numFmtId="0" fontId="73" fillId="5" borderId="11" xfId="11" applyFont="1" applyFill="1" applyBorder="1">
      <alignment vertical="center"/>
    </xf>
    <xf numFmtId="0" fontId="73" fillId="5" borderId="34" xfId="11" applyFont="1" applyFill="1" applyBorder="1">
      <alignment vertical="center"/>
    </xf>
    <xf numFmtId="0" fontId="72" fillId="5" borderId="15" xfId="11" applyFont="1" applyFill="1" applyBorder="1">
      <alignment vertical="center"/>
    </xf>
    <xf numFmtId="0" fontId="72" fillId="5" borderId="34" xfId="11" applyFont="1" applyFill="1" applyBorder="1">
      <alignment vertical="center"/>
    </xf>
    <xf numFmtId="0" fontId="72" fillId="5" borderId="56" xfId="11" applyFont="1" applyFill="1" applyBorder="1">
      <alignment vertical="center"/>
    </xf>
    <xf numFmtId="0" fontId="72" fillId="5" borderId="58" xfId="11" applyFont="1" applyFill="1" applyBorder="1">
      <alignment vertical="center"/>
    </xf>
    <xf numFmtId="0" fontId="72" fillId="5" borderId="59" xfId="11" applyFont="1" applyFill="1" applyBorder="1">
      <alignment vertical="center"/>
    </xf>
    <xf numFmtId="0" fontId="74" fillId="0" borderId="0" xfId="9" applyFont="1" applyFill="1" applyBorder="1" applyAlignment="1" applyProtection="1">
      <alignment vertical="center"/>
    </xf>
    <xf numFmtId="0" fontId="13" fillId="0" borderId="0" xfId="0" applyFont="1" applyFill="1" applyBorder="1" applyAlignment="1">
      <alignment horizontal="left" vertical="top" wrapText="1"/>
    </xf>
    <xf numFmtId="0" fontId="13" fillId="0" borderId="5" xfId="0" applyFont="1" applyFill="1" applyBorder="1" applyAlignment="1">
      <alignment horizontal="left" vertical="top" wrapText="1"/>
    </xf>
    <xf numFmtId="0" fontId="9" fillId="0" borderId="4" xfId="0" applyFont="1" applyFill="1" applyBorder="1" applyAlignment="1">
      <alignment vertical="top"/>
    </xf>
    <xf numFmtId="0" fontId="9" fillId="0" borderId="0" xfId="0" applyFont="1" applyFill="1" applyBorder="1" applyAlignment="1">
      <alignment vertical="top" wrapText="1"/>
    </xf>
    <xf numFmtId="0" fontId="9" fillId="0" borderId="5"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9" xfId="0" applyFont="1" applyFill="1" applyBorder="1" applyAlignment="1">
      <alignment vertical="top" wrapText="1"/>
    </xf>
    <xf numFmtId="0" fontId="10" fillId="0" borderId="9" xfId="0" applyFont="1" applyFill="1" applyBorder="1" applyAlignment="1">
      <alignment vertical="top" wrapText="1"/>
    </xf>
    <xf numFmtId="0" fontId="9" fillId="0" borderId="5" xfId="0" applyFont="1" applyFill="1" applyBorder="1" applyAlignment="1">
      <alignment vertical="top" wrapText="1"/>
    </xf>
    <xf numFmtId="0" fontId="9" fillId="0" borderId="9" xfId="0" applyFont="1" applyFill="1" applyBorder="1" applyAlignment="1">
      <alignment horizontal="left" wrapText="1"/>
    </xf>
    <xf numFmtId="0" fontId="9" fillId="0" borderId="0" xfId="0" applyFont="1" applyFill="1" applyBorder="1" applyAlignment="1">
      <alignment horizontal="left" vertical="top" wrapText="1"/>
    </xf>
    <xf numFmtId="0" fontId="9" fillId="0" borderId="5" xfId="0" applyFont="1" applyFill="1" applyBorder="1" applyAlignment="1">
      <alignment horizontal="center" vertical="top" wrapText="1"/>
    </xf>
    <xf numFmtId="0" fontId="10" fillId="0" borderId="5" xfId="0" applyFont="1" applyFill="1" applyBorder="1" applyAlignment="1">
      <alignment vertical="top" wrapText="1"/>
    </xf>
    <xf numFmtId="0" fontId="9" fillId="0" borderId="10" xfId="0" applyFont="1" applyFill="1" applyBorder="1" applyAlignment="1">
      <alignment horizontal="left" vertical="top" wrapText="1"/>
    </xf>
    <xf numFmtId="0" fontId="12" fillId="0" borderId="5" xfId="0" applyFont="1" applyFill="1" applyBorder="1" applyAlignment="1">
      <alignment vertical="top" wrapText="1"/>
    </xf>
    <xf numFmtId="0" fontId="12" fillId="0" borderId="9" xfId="0" applyFont="1" applyFill="1" applyBorder="1" applyAlignment="1">
      <alignment vertical="top" wrapText="1"/>
    </xf>
    <xf numFmtId="0" fontId="13" fillId="0" borderId="9" xfId="0" applyFont="1" applyFill="1" applyBorder="1" applyAlignment="1">
      <alignment horizontal="center" vertical="top" wrapText="1"/>
    </xf>
    <xf numFmtId="0" fontId="9" fillId="0" borderId="9" xfId="0" applyFont="1" applyFill="1" applyBorder="1" applyAlignment="1">
      <alignment horizontal="left" vertical="center" wrapText="1"/>
    </xf>
    <xf numFmtId="0" fontId="63" fillId="0" borderId="9" xfId="0" applyFont="1" applyFill="1" applyBorder="1" applyAlignment="1">
      <alignment horizontal="left" vertical="top" wrapText="1"/>
    </xf>
    <xf numFmtId="0" fontId="63" fillId="0" borderId="9" xfId="0" applyFont="1" applyFill="1" applyBorder="1" applyAlignment="1">
      <alignment vertical="top" wrapText="1"/>
    </xf>
    <xf numFmtId="0" fontId="63" fillId="0" borderId="5" xfId="0" applyFont="1" applyFill="1" applyBorder="1" applyAlignment="1">
      <alignment vertical="top" wrapText="1"/>
    </xf>
    <xf numFmtId="0" fontId="0" fillId="0" borderId="9" xfId="0" applyFont="1" applyFill="1" applyBorder="1" applyAlignment="1">
      <alignment vertical="top" wrapText="1"/>
    </xf>
    <xf numFmtId="0" fontId="30" fillId="0" borderId="15" xfId="0" applyFont="1" applyBorder="1" applyAlignment="1">
      <alignment horizontal="center" vertical="center"/>
    </xf>
    <xf numFmtId="0" fontId="9" fillId="0" borderId="0" xfId="0" applyFont="1" applyFill="1" applyBorder="1" applyAlignment="1">
      <alignment vertical="top" wrapText="1"/>
    </xf>
    <xf numFmtId="0" fontId="75" fillId="0" borderId="15" xfId="0" applyFont="1" applyBorder="1" applyAlignment="1">
      <alignment horizontal="center" vertical="center"/>
    </xf>
    <xf numFmtId="0" fontId="9" fillId="0" borderId="0" xfId="0" applyFont="1" applyAlignment="1">
      <alignment vertical="center"/>
    </xf>
    <xf numFmtId="0" fontId="15" fillId="0" borderId="0" xfId="0" applyFont="1" applyAlignment="1">
      <alignment horizontal="center" vertical="center"/>
    </xf>
    <xf numFmtId="0" fontId="13" fillId="0" borderId="4"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0" applyFont="1" applyBorder="1" applyAlignment="1">
      <alignment vertical="top" wrapText="1"/>
    </xf>
    <xf numFmtId="0" fontId="13" fillId="0" borderId="5" xfId="0" applyFont="1" applyBorder="1" applyAlignment="1">
      <alignment vertical="top" wrapText="1"/>
    </xf>
    <xf numFmtId="0" fontId="13" fillId="0" borderId="4"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alignment horizontal="left" vertical="top"/>
    </xf>
    <xf numFmtId="0" fontId="13" fillId="0" borderId="5" xfId="0" applyFont="1" applyFill="1" applyBorder="1" applyAlignment="1">
      <alignment horizontal="left" vertical="top"/>
    </xf>
    <xf numFmtId="0" fontId="13" fillId="0" borderId="0" xfId="0" applyFont="1" applyFill="1" applyBorder="1" applyAlignment="1">
      <alignment horizontal="left" vertical="center" wrapText="1"/>
    </xf>
    <xf numFmtId="0" fontId="10" fillId="0" borderId="0"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4" fillId="0" borderId="4" xfId="0" applyFont="1" applyFill="1" applyBorder="1" applyAlignment="1">
      <alignment vertical="top" wrapText="1"/>
    </xf>
    <xf numFmtId="0" fontId="14" fillId="0" borderId="0" xfId="0" applyFont="1" applyFill="1" applyBorder="1" applyAlignment="1">
      <alignment vertical="top" wrapText="1"/>
    </xf>
    <xf numFmtId="0" fontId="13" fillId="0" borderId="0" xfId="0" applyFont="1" applyBorder="1" applyAlignment="1">
      <alignment horizontal="left" vertical="top" wrapText="1"/>
    </xf>
    <xf numFmtId="0" fontId="13" fillId="0" borderId="0" xfId="0" applyFont="1" applyBorder="1" applyAlignment="1">
      <alignment horizontal="left" vertical="top"/>
    </xf>
    <xf numFmtId="0" fontId="13" fillId="0" borderId="5" xfId="0" applyFont="1" applyBorder="1" applyAlignment="1">
      <alignment horizontal="left" vertical="top"/>
    </xf>
    <xf numFmtId="0" fontId="13" fillId="0" borderId="5" xfId="0" applyFont="1" applyBorder="1" applyAlignment="1">
      <alignment horizontal="left" vertical="top" wrapText="1"/>
    </xf>
    <xf numFmtId="20" fontId="13" fillId="0" borderId="0" xfId="0" applyNumberFormat="1" applyFont="1" applyFill="1" applyBorder="1" applyAlignment="1">
      <alignment horizontal="left" vertical="top" wrapText="1"/>
    </xf>
    <xf numFmtId="20" fontId="13" fillId="0" borderId="5" xfId="0" applyNumberFormat="1" applyFont="1" applyFill="1" applyBorder="1" applyAlignment="1">
      <alignment horizontal="left" vertical="top" wrapText="1"/>
    </xf>
    <xf numFmtId="0" fontId="13" fillId="0" borderId="5" xfId="0" applyFont="1" applyFill="1" applyBorder="1" applyAlignment="1">
      <alignment horizontal="left" vertical="top" wrapText="1"/>
    </xf>
    <xf numFmtId="0" fontId="30" fillId="0" borderId="15" xfId="0" applyFont="1" applyBorder="1" applyAlignment="1">
      <alignment vertical="center" wrapText="1"/>
    </xf>
    <xf numFmtId="0" fontId="30" fillId="0" borderId="15" xfId="0" applyFont="1" applyBorder="1" applyAlignment="1">
      <alignment vertical="center"/>
    </xf>
    <xf numFmtId="0" fontId="30" fillId="0" borderId="15" xfId="0" applyFont="1" applyBorder="1" applyAlignment="1">
      <alignment horizontal="center" vertical="center"/>
    </xf>
    <xf numFmtId="0" fontId="30" fillId="0" borderId="0" xfId="0" applyFont="1" applyAlignment="1">
      <alignment vertical="center"/>
    </xf>
    <xf numFmtId="0" fontId="51" fillId="0" borderId="4" xfId="0" applyFont="1" applyFill="1" applyBorder="1" applyAlignment="1">
      <alignment vertical="center"/>
    </xf>
    <xf numFmtId="0" fontId="51" fillId="0" borderId="0" xfId="0" applyFont="1" applyFill="1" applyBorder="1" applyAlignment="1">
      <alignment vertical="center"/>
    </xf>
    <xf numFmtId="0" fontId="51" fillId="0" borderId="0" xfId="0" applyFont="1" applyFill="1" applyBorder="1" applyAlignment="1">
      <alignment vertical="center" wrapText="1"/>
    </xf>
    <xf numFmtId="0" fontId="52" fillId="0" borderId="0" xfId="0" applyFont="1" applyFill="1" applyBorder="1" applyAlignment="1">
      <alignment vertical="center" wrapText="1"/>
    </xf>
    <xf numFmtId="0" fontId="52" fillId="0" borderId="5" xfId="0" applyFont="1" applyFill="1" applyBorder="1" applyAlignment="1">
      <alignment vertical="center" wrapText="1"/>
    </xf>
    <xf numFmtId="0" fontId="28" fillId="0" borderId="0" xfId="0" applyFont="1" applyAlignment="1">
      <alignment horizontal="center" vertical="center"/>
    </xf>
    <xf numFmtId="0" fontId="9" fillId="0" borderId="4" xfId="0" applyFont="1" applyBorder="1" applyAlignment="1">
      <alignment vertical="center"/>
    </xf>
    <xf numFmtId="0" fontId="9" fillId="0" borderId="9" xfId="0" applyFont="1" applyFill="1" applyBorder="1" applyAlignment="1">
      <alignment horizontal="left" vertical="top" wrapText="1"/>
    </xf>
    <xf numFmtId="0" fontId="63" fillId="0" borderId="9" xfId="0" applyFont="1" applyFill="1" applyBorder="1" applyAlignment="1">
      <alignment horizontal="left" vertical="top" wrapText="1"/>
    </xf>
    <xf numFmtId="0" fontId="63" fillId="0" borderId="9" xfId="0" applyFont="1" applyFill="1" applyBorder="1" applyAlignment="1">
      <alignment vertical="top" wrapText="1"/>
    </xf>
    <xf numFmtId="0" fontId="9" fillId="0" borderId="5" xfId="0" applyFont="1" applyFill="1" applyBorder="1" applyAlignment="1">
      <alignment horizontal="left" vertical="top" wrapText="1"/>
    </xf>
    <xf numFmtId="0" fontId="12" fillId="0" borderId="9" xfId="0" applyFont="1" applyFill="1" applyBorder="1" applyAlignment="1">
      <alignment vertical="top" wrapText="1"/>
    </xf>
    <xf numFmtId="0" fontId="63" fillId="0" borderId="5" xfId="0" applyFont="1" applyFill="1" applyBorder="1" applyAlignment="1">
      <alignment vertical="top" wrapText="1"/>
    </xf>
    <xf numFmtId="0" fontId="9" fillId="0" borderId="9" xfId="0" applyFont="1" applyFill="1" applyBorder="1" applyAlignment="1">
      <alignment horizontal="left" vertical="center" wrapText="1"/>
    </xf>
    <xf numFmtId="0" fontId="0" fillId="0" borderId="9" xfId="0" applyFont="1" applyFill="1" applyBorder="1" applyAlignment="1">
      <alignment vertical="top" wrapText="1"/>
    </xf>
    <xf numFmtId="0" fontId="9" fillId="0" borderId="9" xfId="0" applyFont="1" applyFill="1" applyBorder="1" applyAlignment="1">
      <alignment vertical="top" wrapText="1"/>
    </xf>
    <xf numFmtId="0" fontId="10" fillId="0" borderId="9" xfId="0" applyFont="1" applyFill="1" applyBorder="1" applyAlignment="1">
      <alignment vertical="top" wrapText="1"/>
    </xf>
    <xf numFmtId="0" fontId="13" fillId="0" borderId="9" xfId="0" applyFont="1" applyFill="1" applyBorder="1" applyAlignment="1">
      <alignment horizontal="center" vertical="top" wrapText="1"/>
    </xf>
    <xf numFmtId="0" fontId="9" fillId="0" borderId="9" xfId="0" applyFont="1" applyFill="1" applyBorder="1" applyAlignment="1">
      <alignment horizontal="left" wrapText="1"/>
    </xf>
    <xf numFmtId="0" fontId="63" fillId="0" borderId="9" xfId="0" applyFont="1" applyFill="1" applyBorder="1" applyAlignment="1">
      <alignment horizontal="center" vertical="top" wrapText="1"/>
    </xf>
    <xf numFmtId="0" fontId="9" fillId="0" borderId="5" xfId="0" applyFont="1" applyFill="1" applyBorder="1" applyAlignment="1">
      <alignment vertical="top" wrapText="1"/>
    </xf>
    <xf numFmtId="0" fontId="10" fillId="0" borderId="5" xfId="0" applyFont="1" applyFill="1" applyBorder="1" applyAlignment="1">
      <alignment vertical="top" wrapText="1"/>
    </xf>
    <xf numFmtId="0" fontId="9" fillId="0" borderId="10" xfId="0" applyFont="1" applyFill="1" applyBorder="1" applyAlignment="1">
      <alignment horizontal="left" vertical="top" wrapText="1"/>
    </xf>
    <xf numFmtId="0" fontId="13" fillId="0" borderId="9" xfId="0" applyFont="1" applyFill="1" applyBorder="1" applyAlignment="1">
      <alignment horizontal="center" wrapText="1"/>
    </xf>
    <xf numFmtId="0" fontId="12" fillId="0" borderId="5" xfId="0" applyFont="1" applyFill="1" applyBorder="1" applyAlignment="1">
      <alignment vertical="top" wrapText="1"/>
    </xf>
    <xf numFmtId="0" fontId="10" fillId="0" borderId="8" xfId="0" applyFont="1" applyFill="1" applyBorder="1" applyAlignment="1">
      <alignment vertical="top"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0" xfId="0" applyFont="1" applyFill="1" applyBorder="1" applyAlignment="1">
      <alignment vertical="top"/>
    </xf>
    <xf numFmtId="0" fontId="9" fillId="0" borderId="0" xfId="0" applyFont="1" applyFill="1" applyBorder="1" applyAlignment="1">
      <alignment vertical="top" wrapText="1"/>
    </xf>
    <xf numFmtId="0" fontId="9" fillId="0" borderId="0" xfId="0" applyFont="1" applyFill="1" applyAlignment="1">
      <alignment vertical="top" wrapText="1"/>
    </xf>
    <xf numFmtId="0" fontId="9" fillId="0" borderId="5" xfId="0" applyFont="1" applyFill="1" applyBorder="1" applyAlignment="1">
      <alignment horizontal="center" vertical="top" wrapText="1"/>
    </xf>
    <xf numFmtId="0" fontId="9" fillId="0" borderId="4" xfId="0" applyFont="1" applyFill="1" applyBorder="1" applyAlignment="1">
      <alignment vertical="top"/>
    </xf>
    <xf numFmtId="0" fontId="10" fillId="0" borderId="4" xfId="0" applyFont="1" applyFill="1" applyBorder="1" applyAlignment="1">
      <alignment vertical="top"/>
    </xf>
    <xf numFmtId="0" fontId="10" fillId="0" borderId="0" xfId="0" applyFont="1" applyFill="1" applyBorder="1" applyAlignment="1">
      <alignment vertical="top"/>
    </xf>
    <xf numFmtId="0" fontId="9" fillId="0" borderId="0" xfId="0" applyFont="1" applyFill="1" applyBorder="1" applyAlignment="1">
      <alignment horizontal="left" vertical="top" wrapText="1"/>
    </xf>
    <xf numFmtId="0" fontId="74" fillId="0" borderId="11" xfId="9" applyFont="1" applyFill="1" applyBorder="1" applyAlignment="1" applyProtection="1">
      <alignment horizontal="center" vertical="center"/>
    </xf>
    <xf numFmtId="0" fontId="74" fillId="0" borderId="13" xfId="9" applyFont="1" applyFill="1" applyBorder="1" applyAlignment="1" applyProtection="1">
      <alignment horizontal="center" vertical="center"/>
    </xf>
    <xf numFmtId="0" fontId="74" fillId="0" borderId="12" xfId="9" applyFont="1" applyFill="1" applyBorder="1" applyAlignment="1" applyProtection="1">
      <alignment horizontal="center" vertical="center"/>
    </xf>
    <xf numFmtId="0" fontId="53" fillId="2" borderId="11" xfId="11" applyFont="1" applyFill="1" applyBorder="1" applyAlignment="1" applyProtection="1">
      <alignment horizontal="center" vertical="center"/>
      <protection locked="0"/>
    </xf>
    <xf numFmtId="0" fontId="53" fillId="3" borderId="12" xfId="11" applyFont="1" applyFill="1" applyBorder="1" applyAlignment="1" applyProtection="1">
      <alignment horizontal="center" vertical="center"/>
      <protection locked="0"/>
    </xf>
    <xf numFmtId="0" fontId="53" fillId="3" borderId="13" xfId="11" applyFont="1" applyFill="1" applyBorder="1" applyAlignment="1" applyProtection="1">
      <alignment horizontal="center" vertical="center"/>
      <protection locked="0"/>
    </xf>
    <xf numFmtId="0" fontId="53" fillId="4" borderId="11" xfId="11" applyFont="1" applyFill="1" applyBorder="1" applyAlignment="1" applyProtection="1">
      <alignment horizontal="center" vertical="center"/>
      <protection locked="0"/>
    </xf>
    <xf numFmtId="0" fontId="53" fillId="4" borderId="13" xfId="11" applyFont="1" applyFill="1" applyBorder="1" applyAlignment="1" applyProtection="1">
      <alignment horizontal="center" vertical="center"/>
      <protection locked="0"/>
    </xf>
    <xf numFmtId="0" fontId="53" fillId="5" borderId="11" xfId="11" applyFont="1" applyFill="1" applyBorder="1" applyAlignment="1">
      <alignment horizontal="center" vertical="center"/>
    </xf>
    <xf numFmtId="0" fontId="53" fillId="5" borderId="13" xfId="11" applyFont="1" applyFill="1" applyBorder="1" applyAlignment="1">
      <alignment horizontal="center" vertical="center"/>
    </xf>
    <xf numFmtId="0" fontId="53" fillId="4" borderId="12" xfId="11" applyFont="1" applyFill="1" applyBorder="1" applyAlignment="1" applyProtection="1">
      <alignment horizontal="center" vertical="center"/>
      <protection locked="0"/>
    </xf>
    <xf numFmtId="38" fontId="53" fillId="5" borderId="0" xfId="12" applyFont="1" applyFill="1" applyBorder="1" applyAlignment="1" applyProtection="1">
      <alignment horizontal="center" vertical="center"/>
    </xf>
    <xf numFmtId="0" fontId="53" fillId="0" borderId="16" xfId="11" applyFont="1" applyBorder="1" applyAlignment="1">
      <alignment horizontal="center" vertical="center"/>
    </xf>
    <xf numFmtId="0" fontId="53" fillId="0" borderId="17" xfId="11" applyFont="1" applyBorder="1" applyAlignment="1">
      <alignment horizontal="center" vertical="center"/>
    </xf>
    <xf numFmtId="0" fontId="53" fillId="0" borderId="18" xfId="11" applyFont="1" applyBorder="1" applyAlignment="1">
      <alignment horizontal="center" vertical="center"/>
    </xf>
    <xf numFmtId="0" fontId="53" fillId="0" borderId="31" xfId="11" applyFont="1" applyBorder="1" applyAlignment="1">
      <alignment horizontal="center" vertical="center" wrapText="1"/>
    </xf>
    <xf numFmtId="0" fontId="53" fillId="0" borderId="52" xfId="11" applyFont="1" applyBorder="1" applyAlignment="1">
      <alignment horizontal="center" vertical="center" wrapText="1"/>
    </xf>
    <xf numFmtId="0" fontId="53" fillId="0" borderId="23" xfId="11" applyFont="1" applyBorder="1" applyAlignment="1">
      <alignment horizontal="center" vertical="center" wrapText="1"/>
    </xf>
    <xf numFmtId="0" fontId="53" fillId="0" borderId="37" xfId="11" applyFont="1" applyBorder="1" applyAlignment="1">
      <alignment horizontal="center" vertical="center" wrapText="1"/>
    </xf>
    <xf numFmtId="0" fontId="53" fillId="0" borderId="0" xfId="11" applyFont="1" applyBorder="1" applyAlignment="1">
      <alignment horizontal="center" vertical="center" wrapText="1"/>
    </xf>
    <xf numFmtId="0" fontId="53" fillId="0" borderId="5" xfId="11" applyFont="1" applyBorder="1" applyAlignment="1">
      <alignment horizontal="center" vertical="center" wrapText="1"/>
    </xf>
    <xf numFmtId="0" fontId="53" fillId="0" borderId="53" xfId="11" applyFont="1" applyBorder="1" applyAlignment="1">
      <alignment horizontal="center" vertical="center" wrapText="1"/>
    </xf>
    <xf numFmtId="0" fontId="53" fillId="0" borderId="19" xfId="11" applyFont="1" applyBorder="1" applyAlignment="1">
      <alignment horizontal="center" vertical="center" wrapText="1"/>
    </xf>
    <xf numFmtId="0" fontId="53" fillId="0" borderId="82" xfId="11" applyFont="1" applyBorder="1" applyAlignment="1">
      <alignment horizontal="center" vertical="center" wrapText="1"/>
    </xf>
    <xf numFmtId="0" fontId="57" fillId="0" borderId="55" xfId="11" applyFont="1" applyBorder="1" applyAlignment="1">
      <alignment horizontal="center" vertical="center" wrapText="1"/>
    </xf>
    <xf numFmtId="0" fontId="57" fillId="0" borderId="9" xfId="11" applyFont="1" applyBorder="1" applyAlignment="1">
      <alignment horizontal="center" vertical="center" wrapText="1"/>
    </xf>
    <xf numFmtId="0" fontId="57" fillId="0" borderId="57" xfId="11" applyFont="1" applyBorder="1" applyAlignment="1">
      <alignment horizontal="center" vertical="center" wrapText="1"/>
    </xf>
    <xf numFmtId="0" fontId="53" fillId="0" borderId="22" xfId="11" applyFont="1" applyBorder="1" applyAlignment="1">
      <alignment horizontal="center" vertical="center" wrapText="1"/>
    </xf>
    <xf numFmtId="0" fontId="53" fillId="0" borderId="4" xfId="11" applyFont="1" applyBorder="1" applyAlignment="1">
      <alignment horizontal="center" vertical="center" wrapText="1"/>
    </xf>
    <xf numFmtId="0" fontId="53" fillId="0" borderId="83" xfId="11" applyFont="1" applyBorder="1" applyAlignment="1">
      <alignment horizontal="center" vertical="center" wrapText="1"/>
    </xf>
    <xf numFmtId="0" fontId="53" fillId="0" borderId="32" xfId="11" applyFont="1" applyBorder="1" applyAlignment="1">
      <alignment horizontal="center" vertical="center" wrapText="1"/>
    </xf>
    <xf numFmtId="0" fontId="53" fillId="0" borderId="38" xfId="11" applyFont="1" applyBorder="1" applyAlignment="1">
      <alignment horizontal="center" vertical="center" wrapText="1"/>
    </xf>
    <xf numFmtId="0" fontId="53" fillId="0" borderId="54" xfId="11" applyFont="1" applyBorder="1" applyAlignment="1">
      <alignment horizontal="center" vertical="center" wrapText="1"/>
    </xf>
    <xf numFmtId="0" fontId="57" fillId="0" borderId="31" xfId="11" applyFont="1" applyBorder="1" applyAlignment="1">
      <alignment horizontal="center" vertical="center" wrapText="1"/>
    </xf>
    <xf numFmtId="0" fontId="57" fillId="0" borderId="52" xfId="11" applyFont="1" applyBorder="1" applyAlignment="1">
      <alignment horizontal="center" vertical="center" wrapText="1"/>
    </xf>
    <xf numFmtId="0" fontId="57" fillId="0" borderId="32" xfId="11" applyFont="1" applyBorder="1" applyAlignment="1">
      <alignment horizontal="center" vertical="center" wrapText="1"/>
    </xf>
    <xf numFmtId="0" fontId="57" fillId="0" borderId="37" xfId="11" applyFont="1" applyBorder="1" applyAlignment="1">
      <alignment horizontal="center" vertical="center" wrapText="1"/>
    </xf>
    <xf numFmtId="0" fontId="57" fillId="0" borderId="0" xfId="11" applyFont="1" applyBorder="1" applyAlignment="1">
      <alignment horizontal="center" vertical="center" wrapText="1"/>
    </xf>
    <xf numFmtId="0" fontId="57" fillId="0" borderId="38" xfId="11" applyFont="1" applyBorder="1" applyAlignment="1">
      <alignment horizontal="center" vertical="center" wrapText="1"/>
    </xf>
    <xf numFmtId="0" fontId="57" fillId="0" borderId="53" xfId="11" applyFont="1" applyBorder="1" applyAlignment="1">
      <alignment horizontal="center" vertical="center" wrapText="1"/>
    </xf>
    <xf numFmtId="0" fontId="57" fillId="0" borderId="19" xfId="11" applyFont="1" applyBorder="1" applyAlignment="1">
      <alignment horizontal="center" vertical="center" wrapText="1"/>
    </xf>
    <xf numFmtId="0" fontId="57" fillId="0" borderId="54" xfId="11" applyFont="1" applyBorder="1" applyAlignment="1">
      <alignment horizontal="center" vertical="center" wrapText="1"/>
    </xf>
    <xf numFmtId="177" fontId="53" fillId="5" borderId="106" xfId="11" applyNumberFormat="1" applyFont="1" applyFill="1" applyBorder="1" applyAlignment="1">
      <alignment horizontal="center" vertical="center" wrapText="1"/>
    </xf>
    <xf numFmtId="177" fontId="53" fillId="5" borderId="107" xfId="11" applyNumberFormat="1" applyFont="1" applyFill="1" applyBorder="1" applyAlignment="1">
      <alignment horizontal="center" vertical="center" wrapText="1"/>
    </xf>
    <xf numFmtId="177" fontId="53" fillId="5" borderId="108" xfId="11" applyNumberFormat="1" applyFont="1" applyFill="1" applyBorder="1" applyAlignment="1">
      <alignment horizontal="center" vertical="center" wrapText="1"/>
    </xf>
    <xf numFmtId="177" fontId="53" fillId="5" borderId="109" xfId="11" applyNumberFormat="1" applyFont="1" applyFill="1" applyBorder="1" applyAlignment="1">
      <alignment horizontal="center" vertical="center" wrapText="1"/>
    </xf>
    <xf numFmtId="0" fontId="53" fillId="4" borderId="101" xfId="11" applyFont="1" applyFill="1" applyBorder="1" applyAlignment="1" applyProtection="1">
      <alignment horizontal="left" vertical="center" wrapText="1"/>
      <protection locked="0"/>
    </xf>
    <xf numFmtId="0" fontId="53" fillId="4" borderId="2" xfId="11" applyFont="1" applyFill="1" applyBorder="1" applyAlignment="1" applyProtection="1">
      <alignment horizontal="left" vertical="center" wrapText="1"/>
      <protection locked="0"/>
    </xf>
    <xf numFmtId="0" fontId="53" fillId="4" borderId="102" xfId="11" applyFont="1" applyFill="1" applyBorder="1" applyAlignment="1" applyProtection="1">
      <alignment horizontal="left" vertical="center" wrapText="1"/>
      <protection locked="0"/>
    </xf>
    <xf numFmtId="0" fontId="53" fillId="4" borderId="37" xfId="11" applyFont="1" applyFill="1" applyBorder="1" applyAlignment="1" applyProtection="1">
      <alignment horizontal="left" vertical="center" wrapText="1"/>
      <protection locked="0"/>
    </xf>
    <xf numFmtId="0" fontId="53" fillId="4" borderId="0" xfId="11" applyFont="1" applyFill="1" applyBorder="1" applyAlignment="1" applyProtection="1">
      <alignment horizontal="left" vertical="center" wrapText="1"/>
      <protection locked="0"/>
    </xf>
    <xf numFmtId="0" fontId="53" fillId="4" borderId="38" xfId="11" applyFont="1" applyFill="1" applyBorder="1" applyAlignment="1" applyProtection="1">
      <alignment horizontal="left" vertical="center" wrapText="1"/>
      <protection locked="0"/>
    </xf>
    <xf numFmtId="0" fontId="53" fillId="4" borderId="39" xfId="11" applyFont="1" applyFill="1" applyBorder="1" applyAlignment="1" applyProtection="1">
      <alignment horizontal="left" vertical="center" wrapText="1"/>
      <protection locked="0"/>
    </xf>
    <xf numFmtId="0" fontId="53" fillId="4" borderId="6" xfId="11" applyFont="1" applyFill="1" applyBorder="1" applyAlignment="1" applyProtection="1">
      <alignment horizontal="left" vertical="center" wrapText="1"/>
      <protection locked="0"/>
    </xf>
    <xf numFmtId="0" fontId="53" fillId="4" borderId="40" xfId="11" applyFont="1" applyFill="1" applyBorder="1" applyAlignment="1" applyProtection="1">
      <alignment horizontal="left" vertical="center" wrapText="1"/>
      <protection locked="0"/>
    </xf>
    <xf numFmtId="0" fontId="60" fillId="0" borderId="91" xfId="11" applyFont="1" applyFill="1" applyBorder="1" applyAlignment="1">
      <alignment horizontal="center" vertical="center" wrapText="1"/>
    </xf>
    <xf numFmtId="0" fontId="60" fillId="0" borderId="92" xfId="11" applyFont="1" applyFill="1" applyBorder="1" applyAlignment="1">
      <alignment horizontal="center" vertical="center" wrapText="1"/>
    </xf>
    <xf numFmtId="0" fontId="60" fillId="0" borderId="41" xfId="11" applyFont="1" applyFill="1" applyBorder="1" applyAlignment="1">
      <alignment horizontal="center" vertical="center" wrapText="1"/>
    </xf>
    <xf numFmtId="177" fontId="53" fillId="5" borderId="91" xfId="11" applyNumberFormat="1" applyFont="1" applyFill="1" applyBorder="1" applyAlignment="1">
      <alignment horizontal="center" vertical="center" wrapText="1"/>
    </xf>
    <xf numFmtId="177" fontId="53" fillId="5" borderId="96" xfId="11" applyNumberFormat="1" applyFont="1" applyFill="1" applyBorder="1" applyAlignment="1">
      <alignment horizontal="center" vertical="center" wrapText="1"/>
    </xf>
    <xf numFmtId="177" fontId="53" fillId="5" borderId="97" xfId="11" applyNumberFormat="1" applyFont="1" applyFill="1" applyBorder="1" applyAlignment="1">
      <alignment horizontal="center" vertical="center" wrapText="1"/>
    </xf>
    <xf numFmtId="177" fontId="53" fillId="5" borderId="41" xfId="11" applyNumberFormat="1" applyFont="1" applyFill="1" applyBorder="1" applyAlignment="1">
      <alignment horizontal="center" vertical="center" wrapText="1"/>
    </xf>
    <xf numFmtId="0" fontId="61" fillId="0" borderId="98" xfId="11" applyFont="1" applyFill="1" applyBorder="1" applyAlignment="1">
      <alignment horizontal="center" vertical="center" wrapText="1"/>
    </xf>
    <xf numFmtId="0" fontId="61" fillId="0" borderId="99" xfId="11" applyFont="1" applyFill="1" applyBorder="1" applyAlignment="1">
      <alignment horizontal="center" vertical="center" wrapText="1"/>
    </xf>
    <xf numFmtId="0" fontId="61" fillId="0" borderId="100" xfId="11" applyFont="1" applyFill="1" applyBorder="1" applyAlignment="1">
      <alignment horizontal="center" vertical="center" wrapText="1"/>
    </xf>
    <xf numFmtId="177" fontId="53" fillId="5" borderId="98" xfId="11" applyNumberFormat="1" applyFont="1" applyFill="1" applyBorder="1" applyAlignment="1">
      <alignment horizontal="center" vertical="center" wrapText="1"/>
    </xf>
    <xf numFmtId="177" fontId="53" fillId="5" borderId="50" xfId="11" applyNumberFormat="1" applyFont="1" applyFill="1" applyBorder="1" applyAlignment="1">
      <alignment horizontal="center" vertical="center" wrapText="1"/>
    </xf>
    <xf numFmtId="177" fontId="53" fillId="5" borderId="51" xfId="11" applyNumberFormat="1" applyFont="1" applyFill="1" applyBorder="1" applyAlignment="1">
      <alignment horizontal="center" vertical="center" wrapText="1"/>
    </xf>
    <xf numFmtId="177" fontId="53" fillId="5" borderId="100" xfId="11" applyNumberFormat="1" applyFont="1" applyFill="1" applyBorder="1" applyAlignment="1">
      <alignment horizontal="center" vertical="center" wrapText="1"/>
    </xf>
    <xf numFmtId="0" fontId="54" fillId="2" borderId="0" xfId="11" applyFont="1" applyFill="1" applyAlignment="1" applyProtection="1">
      <alignment horizontal="center" vertical="center"/>
      <protection locked="0"/>
    </xf>
    <xf numFmtId="0" fontId="54" fillId="3" borderId="0" xfId="11" applyFont="1" applyFill="1" applyAlignment="1" applyProtection="1">
      <alignment horizontal="center" vertical="center"/>
      <protection locked="0"/>
    </xf>
    <xf numFmtId="0" fontId="54" fillId="4" borderId="0" xfId="11" applyFont="1" applyFill="1" applyAlignment="1" applyProtection="1">
      <alignment horizontal="center" vertical="center"/>
      <protection locked="0"/>
    </xf>
    <xf numFmtId="0" fontId="54" fillId="0" borderId="0" xfId="11" applyFont="1" applyFill="1" applyAlignment="1">
      <alignment horizontal="center" vertical="center"/>
    </xf>
    <xf numFmtId="0" fontId="59" fillId="5" borderId="31" xfId="11" applyFont="1" applyFill="1" applyBorder="1" applyAlignment="1">
      <alignment horizontal="center" vertical="center" wrapText="1"/>
    </xf>
    <xf numFmtId="0" fontId="59" fillId="5" borderId="23" xfId="11" applyFont="1" applyFill="1" applyBorder="1" applyAlignment="1">
      <alignment horizontal="center" vertical="center" wrapText="1"/>
    </xf>
    <xf numFmtId="0" fontId="59" fillId="5" borderId="37" xfId="11" applyFont="1" applyFill="1" applyBorder="1" applyAlignment="1">
      <alignment horizontal="center" vertical="center" wrapText="1"/>
    </xf>
    <xf numFmtId="0" fontId="59" fillId="5" borderId="5" xfId="11" applyFont="1" applyFill="1" applyBorder="1" applyAlignment="1">
      <alignment horizontal="center" vertical="center" wrapText="1"/>
    </xf>
    <xf numFmtId="0" fontId="59" fillId="5" borderId="53" xfId="11" applyFont="1" applyFill="1" applyBorder="1" applyAlignment="1">
      <alignment horizontal="center" vertical="center" wrapText="1"/>
    </xf>
    <xf numFmtId="0" fontId="59" fillId="5" borderId="82" xfId="11" applyFont="1" applyFill="1" applyBorder="1" applyAlignment="1">
      <alignment horizontal="center" vertical="center" wrapText="1"/>
    </xf>
    <xf numFmtId="0" fontId="59" fillId="5" borderId="22" xfId="11" applyFont="1" applyFill="1" applyBorder="1" applyAlignment="1">
      <alignment horizontal="center" vertical="center" wrapText="1"/>
    </xf>
    <xf numFmtId="0" fontId="59" fillId="5" borderId="32" xfId="11" applyFont="1" applyFill="1" applyBorder="1" applyAlignment="1">
      <alignment horizontal="center" vertical="center" wrapText="1"/>
    </xf>
    <xf numFmtId="0" fontId="59" fillId="5" borderId="4" xfId="11" applyFont="1" applyFill="1" applyBorder="1" applyAlignment="1">
      <alignment horizontal="center" vertical="center" wrapText="1"/>
    </xf>
    <xf numFmtId="0" fontId="59" fillId="5" borderId="38" xfId="11" applyFont="1" applyFill="1" applyBorder="1" applyAlignment="1">
      <alignment horizontal="center" vertical="center" wrapText="1"/>
    </xf>
    <xf numFmtId="0" fontId="59" fillId="5" borderId="83" xfId="11" applyFont="1" applyFill="1" applyBorder="1" applyAlignment="1">
      <alignment horizontal="center" vertical="center" wrapText="1"/>
    </xf>
    <xf numFmtId="0" fontId="59" fillId="5" borderId="54" xfId="11" applyFont="1" applyFill="1" applyBorder="1" applyAlignment="1">
      <alignment horizontal="center" vertical="center" wrapText="1"/>
    </xf>
    <xf numFmtId="0" fontId="56" fillId="0" borderId="31" xfId="11" applyFont="1" applyBorder="1" applyAlignment="1">
      <alignment horizontal="center" vertical="center" wrapText="1"/>
    </xf>
    <xf numFmtId="0" fontId="56" fillId="0" borderId="52" xfId="11" applyFont="1" applyBorder="1" applyAlignment="1">
      <alignment horizontal="center" vertical="center" wrapText="1"/>
    </xf>
    <xf numFmtId="0" fontId="56" fillId="0" borderId="32" xfId="11" applyFont="1" applyBorder="1" applyAlignment="1">
      <alignment horizontal="center" vertical="center" wrapText="1"/>
    </xf>
    <xf numFmtId="0" fontId="56" fillId="0" borderId="37" xfId="11" applyFont="1" applyBorder="1" applyAlignment="1">
      <alignment horizontal="center" vertical="center" wrapText="1"/>
    </xf>
    <xf numFmtId="0" fontId="56" fillId="0" borderId="0" xfId="11" applyFont="1" applyBorder="1" applyAlignment="1">
      <alignment horizontal="center" vertical="center" wrapText="1"/>
    </xf>
    <xf numFmtId="0" fontId="56" fillId="0" borderId="38" xfId="11" applyFont="1" applyBorder="1" applyAlignment="1">
      <alignment horizontal="center" vertical="center" wrapText="1"/>
    </xf>
    <xf numFmtId="0" fontId="56" fillId="0" borderId="53" xfId="11" applyFont="1" applyBorder="1" applyAlignment="1">
      <alignment horizontal="center" vertical="center" wrapText="1"/>
    </xf>
    <xf numFmtId="0" fontId="56" fillId="0" borderId="19" xfId="11" applyFont="1" applyBorder="1" applyAlignment="1">
      <alignment horizontal="center" vertical="center" wrapText="1"/>
    </xf>
    <xf numFmtId="0" fontId="56" fillId="0" borderId="54" xfId="11" applyFont="1" applyBorder="1" applyAlignment="1">
      <alignment horizontal="center" vertical="center" wrapText="1"/>
    </xf>
    <xf numFmtId="0" fontId="53" fillId="0" borderId="42" xfId="11" applyFont="1" applyBorder="1" applyAlignment="1">
      <alignment horizontal="center" vertical="center"/>
    </xf>
    <xf numFmtId="0" fontId="53" fillId="0" borderId="12" xfId="11" applyFont="1" applyBorder="1" applyAlignment="1">
      <alignment horizontal="center" vertical="center"/>
    </xf>
    <xf numFmtId="0" fontId="53" fillId="0" borderId="36" xfId="11" applyFont="1" applyBorder="1" applyAlignment="1">
      <alignment horizontal="center" vertical="center"/>
    </xf>
    <xf numFmtId="0" fontId="53" fillId="5" borderId="42" xfId="11" applyFont="1" applyFill="1" applyBorder="1" applyAlignment="1">
      <alignment horizontal="center" vertical="center"/>
    </xf>
    <xf numFmtId="0" fontId="53" fillId="5" borderId="12" xfId="11" applyFont="1" applyFill="1" applyBorder="1" applyAlignment="1">
      <alignment horizontal="center" vertical="center"/>
    </xf>
    <xf numFmtId="0" fontId="53" fillId="5" borderId="36" xfId="11" applyFont="1" applyFill="1" applyBorder="1" applyAlignment="1">
      <alignment horizontal="center" vertical="center"/>
    </xf>
    <xf numFmtId="20" fontId="53" fillId="4" borderId="11" xfId="11" applyNumberFormat="1" applyFont="1" applyFill="1" applyBorder="1" applyAlignment="1" applyProtection="1">
      <alignment horizontal="center" vertical="center"/>
      <protection locked="0"/>
    </xf>
    <xf numFmtId="20" fontId="53" fillId="4" borderId="12" xfId="11" applyNumberFormat="1" applyFont="1" applyFill="1" applyBorder="1" applyAlignment="1" applyProtection="1">
      <alignment horizontal="center" vertical="center"/>
      <protection locked="0"/>
    </xf>
    <xf numFmtId="20" fontId="53" fillId="4" borderId="13" xfId="11" applyNumberFormat="1" applyFont="1" applyFill="1" applyBorder="1" applyAlignment="1" applyProtection="1">
      <alignment horizontal="center" vertical="center"/>
      <protection locked="0"/>
    </xf>
    <xf numFmtId="4" fontId="53" fillId="0" borderId="11" xfId="11" applyNumberFormat="1" applyFont="1" applyBorder="1" applyAlignment="1">
      <alignment horizontal="center" vertical="center"/>
    </xf>
    <xf numFmtId="4" fontId="53" fillId="0" borderId="13" xfId="11" applyNumberFormat="1" applyFont="1" applyBorder="1" applyAlignment="1">
      <alignment horizontal="center" vertical="center"/>
    </xf>
    <xf numFmtId="0" fontId="53" fillId="0" borderId="31" xfId="11" quotePrefix="1" applyFont="1" applyBorder="1" applyAlignment="1" applyProtection="1">
      <alignment horizontal="center" vertical="center"/>
    </xf>
    <xf numFmtId="0" fontId="53" fillId="0" borderId="52" xfId="11" applyFont="1" applyBorder="1" applyAlignment="1" applyProtection="1">
      <alignment horizontal="center" vertical="center"/>
    </xf>
    <xf numFmtId="0" fontId="53" fillId="0" borderId="32" xfId="11" applyFont="1" applyBorder="1" applyAlignment="1" applyProtection="1">
      <alignment horizontal="center" vertical="center"/>
    </xf>
    <xf numFmtId="0" fontId="53" fillId="0" borderId="35" xfId="11" applyFont="1" applyBorder="1" applyAlignment="1">
      <alignment horizontal="center" vertical="center" shrinkToFit="1"/>
    </xf>
    <xf numFmtId="0" fontId="53" fillId="2" borderId="101" xfId="11" applyFont="1" applyFill="1" applyBorder="1" applyAlignment="1" applyProtection="1">
      <alignment horizontal="center" vertical="center"/>
      <protection locked="0"/>
    </xf>
    <xf numFmtId="0" fontId="53" fillId="2" borderId="2" xfId="11" applyFont="1" applyFill="1" applyBorder="1" applyAlignment="1" applyProtection="1">
      <alignment horizontal="center" vertical="center"/>
      <protection locked="0"/>
    </xf>
    <xf numFmtId="0" fontId="53" fillId="2" borderId="3" xfId="11" applyFont="1" applyFill="1" applyBorder="1" applyAlignment="1" applyProtection="1">
      <alignment horizontal="center" vertical="center"/>
      <protection locked="0"/>
    </xf>
    <xf numFmtId="0" fontId="53" fillId="2" borderId="37" xfId="11" applyFont="1" applyFill="1" applyBorder="1" applyAlignment="1" applyProtection="1">
      <alignment horizontal="center" vertical="center"/>
      <protection locked="0"/>
    </xf>
    <xf numFmtId="0" fontId="53" fillId="2" borderId="0" xfId="11" applyFont="1" applyFill="1" applyBorder="1" applyAlignment="1" applyProtection="1">
      <alignment horizontal="center" vertical="center"/>
      <protection locked="0"/>
    </xf>
    <xf numFmtId="0" fontId="53" fillId="2" borderId="5" xfId="11" applyFont="1" applyFill="1" applyBorder="1" applyAlignment="1" applyProtection="1">
      <alignment horizontal="center" vertical="center"/>
      <protection locked="0"/>
    </xf>
    <xf numFmtId="0" fontId="53" fillId="2" borderId="39" xfId="11" applyFont="1" applyFill="1" applyBorder="1" applyAlignment="1" applyProtection="1">
      <alignment horizontal="center" vertical="center"/>
      <protection locked="0"/>
    </xf>
    <xf numFmtId="0" fontId="53" fillId="2" borderId="6" xfId="11" applyFont="1" applyFill="1" applyBorder="1" applyAlignment="1" applyProtection="1">
      <alignment horizontal="center" vertical="center"/>
      <protection locked="0"/>
    </xf>
    <xf numFmtId="0" fontId="53" fillId="2" borderId="8" xfId="11" applyFont="1" applyFill="1" applyBorder="1" applyAlignment="1" applyProtection="1">
      <alignment horizontal="center" vertical="center"/>
      <protection locked="0"/>
    </xf>
    <xf numFmtId="0" fontId="53" fillId="2" borderId="14" xfId="11" applyFont="1" applyFill="1" applyBorder="1" applyAlignment="1" applyProtection="1">
      <alignment horizontal="center" vertical="center" wrapText="1"/>
      <protection locked="0"/>
    </xf>
    <xf numFmtId="0" fontId="53" fillId="3" borderId="9" xfId="11" applyFont="1" applyFill="1" applyBorder="1" applyAlignment="1" applyProtection="1">
      <alignment horizontal="center" vertical="center" wrapText="1"/>
      <protection locked="0"/>
    </xf>
    <xf numFmtId="0" fontId="53" fillId="3" borderId="10" xfId="11" applyFont="1" applyFill="1" applyBorder="1" applyAlignment="1" applyProtection="1">
      <alignment horizontal="center" vertical="center" wrapText="1"/>
      <protection locked="0"/>
    </xf>
    <xf numFmtId="0" fontId="53" fillId="2" borderId="11" xfId="11" applyFont="1" applyFill="1" applyBorder="1" applyAlignment="1" applyProtection="1">
      <alignment horizontal="center" vertical="center" shrinkToFit="1"/>
      <protection locked="0"/>
    </xf>
    <xf numFmtId="0" fontId="53" fillId="3" borderId="12" xfId="11" applyFont="1" applyFill="1" applyBorder="1" applyAlignment="1" applyProtection="1">
      <alignment horizontal="center" vertical="center" shrinkToFit="1"/>
      <protection locked="0"/>
    </xf>
    <xf numFmtId="0" fontId="53" fillId="3" borderId="13" xfId="11" applyFont="1" applyFill="1" applyBorder="1" applyAlignment="1" applyProtection="1">
      <alignment horizontal="center" vertical="center" shrinkToFit="1"/>
      <protection locked="0"/>
    </xf>
    <xf numFmtId="0" fontId="53" fillId="3" borderId="11" xfId="11" applyFont="1" applyFill="1" applyBorder="1" applyAlignment="1" applyProtection="1">
      <alignment horizontal="center" vertical="center" shrinkToFit="1"/>
      <protection locked="0"/>
    </xf>
    <xf numFmtId="0" fontId="53" fillId="4" borderId="1" xfId="11" applyFont="1" applyFill="1" applyBorder="1" applyAlignment="1" applyProtection="1">
      <alignment horizontal="center" vertical="center" wrapText="1"/>
      <protection locked="0"/>
    </xf>
    <xf numFmtId="0" fontId="53" fillId="4" borderId="2" xfId="11" applyFont="1" applyFill="1" applyBorder="1" applyAlignment="1" applyProtection="1">
      <alignment horizontal="center" vertical="center" wrapText="1"/>
      <protection locked="0"/>
    </xf>
    <xf numFmtId="0" fontId="53" fillId="4" borderId="102" xfId="11" applyFont="1" applyFill="1" applyBorder="1" applyAlignment="1" applyProtection="1">
      <alignment horizontal="center" vertical="center" wrapText="1"/>
      <protection locked="0"/>
    </xf>
    <xf numFmtId="0" fontId="53" fillId="4" borderId="4" xfId="11" applyFont="1" applyFill="1" applyBorder="1" applyAlignment="1" applyProtection="1">
      <alignment horizontal="center" vertical="center" wrapText="1"/>
      <protection locked="0"/>
    </xf>
    <xf numFmtId="0" fontId="53" fillId="4" borderId="0" xfId="11" applyFont="1" applyFill="1" applyBorder="1" applyAlignment="1" applyProtection="1">
      <alignment horizontal="center" vertical="center" wrapText="1"/>
      <protection locked="0"/>
    </xf>
    <xf numFmtId="0" fontId="53" fillId="4" borderId="38" xfId="11" applyFont="1" applyFill="1" applyBorder="1" applyAlignment="1" applyProtection="1">
      <alignment horizontal="center" vertical="center" wrapText="1"/>
      <protection locked="0"/>
    </xf>
    <xf numFmtId="0" fontId="53" fillId="4" borderId="7" xfId="11" applyFont="1" applyFill="1" applyBorder="1" applyAlignment="1" applyProtection="1">
      <alignment horizontal="center" vertical="center" wrapText="1"/>
      <protection locked="0"/>
    </xf>
    <xf numFmtId="0" fontId="53" fillId="4" borderId="6" xfId="11" applyFont="1" applyFill="1" applyBorder="1" applyAlignment="1" applyProtection="1">
      <alignment horizontal="center" vertical="center" wrapText="1"/>
      <protection locked="0"/>
    </xf>
    <xf numFmtId="0" fontId="53" fillId="4" borderId="40" xfId="11" applyFont="1" applyFill="1" applyBorder="1" applyAlignment="1" applyProtection="1">
      <alignment horizontal="center" vertical="center" wrapText="1"/>
      <protection locked="0"/>
    </xf>
    <xf numFmtId="0" fontId="60" fillId="0" borderId="103" xfId="11" applyFont="1" applyFill="1" applyBorder="1" applyAlignment="1">
      <alignment horizontal="center" vertical="center" wrapText="1"/>
    </xf>
    <xf numFmtId="0" fontId="60" fillId="0" borderId="104" xfId="11" applyFont="1" applyFill="1" applyBorder="1" applyAlignment="1">
      <alignment horizontal="center" vertical="center" wrapText="1"/>
    </xf>
    <xf numFmtId="0" fontId="60" fillId="0" borderId="105" xfId="11" applyFont="1" applyFill="1" applyBorder="1" applyAlignment="1">
      <alignment horizontal="center" vertical="center" wrapText="1"/>
    </xf>
    <xf numFmtId="177" fontId="53" fillId="5" borderId="87" xfId="11" applyNumberFormat="1" applyFont="1" applyFill="1" applyBorder="1" applyAlignment="1">
      <alignment horizontal="center" vertical="center" wrapText="1"/>
    </xf>
    <xf numFmtId="177" fontId="53" fillId="5" borderId="88" xfId="11" applyNumberFormat="1" applyFont="1" applyFill="1" applyBorder="1" applyAlignment="1">
      <alignment horizontal="center" vertical="center" wrapText="1"/>
    </xf>
    <xf numFmtId="177" fontId="53" fillId="5" borderId="89" xfId="11" applyNumberFormat="1" applyFont="1" applyFill="1" applyBorder="1" applyAlignment="1">
      <alignment horizontal="center" vertical="center" wrapText="1"/>
    </xf>
    <xf numFmtId="177" fontId="53" fillId="5" borderId="90" xfId="11" applyNumberFormat="1" applyFont="1" applyFill="1" applyBorder="1" applyAlignment="1">
      <alignment horizontal="center" vertical="center" wrapText="1"/>
    </xf>
    <xf numFmtId="0" fontId="53" fillId="4" borderId="31" xfId="11" applyFont="1" applyFill="1" applyBorder="1" applyAlignment="1" applyProtection="1">
      <alignment horizontal="left" vertical="center" wrapText="1"/>
      <protection locked="0"/>
    </xf>
    <xf numFmtId="0" fontId="53" fillId="4" borderId="52" xfId="11" applyFont="1" applyFill="1" applyBorder="1" applyAlignment="1" applyProtection="1">
      <alignment horizontal="left" vertical="center" wrapText="1"/>
      <protection locked="0"/>
    </xf>
    <xf numFmtId="0" fontId="53" fillId="4" borderId="32" xfId="11" applyFont="1" applyFill="1" applyBorder="1" applyAlignment="1" applyProtection="1">
      <alignment horizontal="left" vertical="center" wrapText="1"/>
      <protection locked="0"/>
    </xf>
    <xf numFmtId="0" fontId="53" fillId="0" borderId="25" xfId="11" applyFont="1" applyBorder="1" applyAlignment="1">
      <alignment horizontal="center" vertical="center" shrinkToFit="1"/>
    </xf>
    <xf numFmtId="0" fontId="53" fillId="2" borderId="31" xfId="11" applyFont="1" applyFill="1" applyBorder="1" applyAlignment="1" applyProtection="1">
      <alignment horizontal="center" vertical="center"/>
      <protection locked="0"/>
    </xf>
    <xf numFmtId="0" fontId="53" fillId="2" borderId="52" xfId="11" applyFont="1" applyFill="1" applyBorder="1" applyAlignment="1" applyProtection="1">
      <alignment horizontal="center" vertical="center"/>
      <protection locked="0"/>
    </xf>
    <xf numFmtId="0" fontId="53" fillId="2" borderId="23" xfId="11" applyFont="1" applyFill="1" applyBorder="1" applyAlignment="1" applyProtection="1">
      <alignment horizontal="center" vertical="center"/>
      <protection locked="0"/>
    </xf>
    <xf numFmtId="0" fontId="53" fillId="2" borderId="55" xfId="11" applyFont="1" applyFill="1" applyBorder="1" applyAlignment="1" applyProtection="1">
      <alignment horizontal="center" vertical="center" wrapText="1"/>
      <protection locked="0"/>
    </xf>
    <xf numFmtId="0" fontId="53" fillId="2" borderId="27" xfId="11" applyFont="1" applyFill="1" applyBorder="1" applyAlignment="1" applyProtection="1">
      <alignment horizontal="center" vertical="center" shrinkToFit="1"/>
      <protection locked="0"/>
    </xf>
    <xf numFmtId="0" fontId="53" fillId="3" borderId="29" xfId="11" applyFont="1" applyFill="1" applyBorder="1" applyAlignment="1" applyProtection="1">
      <alignment horizontal="center" vertical="center" shrinkToFit="1"/>
      <protection locked="0"/>
    </xf>
    <xf numFmtId="0" fontId="53" fillId="3" borderId="21" xfId="11" applyFont="1" applyFill="1" applyBorder="1" applyAlignment="1" applyProtection="1">
      <alignment horizontal="center" vertical="center" shrinkToFit="1"/>
      <protection locked="0"/>
    </xf>
    <xf numFmtId="0" fontId="53" fillId="4" borderId="22" xfId="11" applyFont="1" applyFill="1" applyBorder="1" applyAlignment="1" applyProtection="1">
      <alignment horizontal="center" vertical="center" wrapText="1"/>
      <protection locked="0"/>
    </xf>
    <xf numFmtId="0" fontId="53" fillId="4" borderId="52" xfId="11" applyFont="1" applyFill="1" applyBorder="1" applyAlignment="1" applyProtection="1">
      <alignment horizontal="center" vertical="center" wrapText="1"/>
      <protection locked="0"/>
    </xf>
    <xf numFmtId="0" fontId="53" fillId="4" borderId="32" xfId="11" applyFont="1" applyFill="1" applyBorder="1" applyAlignment="1" applyProtection="1">
      <alignment horizontal="center" vertical="center" wrapText="1"/>
      <protection locked="0"/>
    </xf>
    <xf numFmtId="0" fontId="60" fillId="0" borderId="84" xfId="11" applyFont="1" applyFill="1" applyBorder="1" applyAlignment="1">
      <alignment horizontal="center" vertical="center" wrapText="1"/>
    </xf>
    <xf numFmtId="0" fontId="60" fillId="0" borderId="85" xfId="11" applyFont="1" applyFill="1" applyBorder="1" applyAlignment="1">
      <alignment horizontal="center" vertical="center" wrapText="1"/>
    </xf>
    <xf numFmtId="0" fontId="60" fillId="0" borderId="86" xfId="11" applyFont="1" applyFill="1" applyBorder="1" applyAlignment="1">
      <alignment horizontal="center" vertical="center" wrapText="1"/>
    </xf>
    <xf numFmtId="0" fontId="53" fillId="2" borderId="101" xfId="11" applyFont="1" applyFill="1" applyBorder="1" applyAlignment="1" applyProtection="1">
      <alignment horizontal="center" vertical="center" shrinkToFit="1"/>
      <protection locked="0"/>
    </xf>
    <xf numFmtId="0" fontId="53" fillId="2" borderId="2" xfId="11" applyFont="1" applyFill="1" applyBorder="1" applyAlignment="1" applyProtection="1">
      <alignment horizontal="center" vertical="center" shrinkToFit="1"/>
      <protection locked="0"/>
    </xf>
    <xf numFmtId="0" fontId="53" fillId="2" borderId="3" xfId="11" applyFont="1" applyFill="1" applyBorder="1" applyAlignment="1" applyProtection="1">
      <alignment horizontal="center" vertical="center" shrinkToFit="1"/>
      <protection locked="0"/>
    </xf>
    <xf numFmtId="0" fontId="53" fillId="2" borderId="37" xfId="11" applyFont="1" applyFill="1" applyBorder="1" applyAlignment="1" applyProtection="1">
      <alignment horizontal="center" vertical="center" shrinkToFit="1"/>
      <protection locked="0"/>
    </xf>
    <xf numFmtId="0" fontId="53" fillId="2" borderId="0" xfId="11" applyFont="1" applyFill="1" applyBorder="1" applyAlignment="1" applyProtection="1">
      <alignment horizontal="center" vertical="center" shrinkToFit="1"/>
      <protection locked="0"/>
    </xf>
    <xf numFmtId="0" fontId="53" fillId="2" borderId="5" xfId="11" applyFont="1" applyFill="1" applyBorder="1" applyAlignment="1" applyProtection="1">
      <alignment horizontal="center" vertical="center" shrinkToFit="1"/>
      <protection locked="0"/>
    </xf>
    <xf numFmtId="0" fontId="53" fillId="2" borderId="39" xfId="11" applyFont="1" applyFill="1" applyBorder="1" applyAlignment="1" applyProtection="1">
      <alignment horizontal="center" vertical="center" shrinkToFit="1"/>
      <protection locked="0"/>
    </xf>
    <xf numFmtId="0" fontId="53" fillId="2" borderId="6" xfId="11" applyFont="1" applyFill="1" applyBorder="1" applyAlignment="1" applyProtection="1">
      <alignment horizontal="center" vertical="center" shrinkToFit="1"/>
      <protection locked="0"/>
    </xf>
    <xf numFmtId="0" fontId="53" fillId="2" borderId="8" xfId="11" applyFont="1" applyFill="1" applyBorder="1" applyAlignment="1" applyProtection="1">
      <alignment horizontal="center" vertical="center" shrinkToFit="1"/>
      <protection locked="0"/>
    </xf>
    <xf numFmtId="0" fontId="53" fillId="4" borderId="101" xfId="11" applyFont="1" applyFill="1" applyBorder="1" applyAlignment="1" applyProtection="1">
      <alignment horizontal="center" vertical="center" wrapText="1"/>
      <protection locked="0"/>
    </xf>
    <xf numFmtId="0" fontId="53" fillId="4" borderId="37" xfId="11" applyFont="1" applyFill="1" applyBorder="1" applyAlignment="1" applyProtection="1">
      <alignment horizontal="center" vertical="center" wrapText="1"/>
      <protection locked="0"/>
    </xf>
    <xf numFmtId="0" fontId="53" fillId="4" borderId="39" xfId="11" applyFont="1" applyFill="1" applyBorder="1" applyAlignment="1" applyProtection="1">
      <alignment horizontal="center" vertical="center" wrapText="1"/>
      <protection locked="0"/>
    </xf>
    <xf numFmtId="177" fontId="53" fillId="5" borderId="132" xfId="11" applyNumberFormat="1" applyFont="1" applyFill="1" applyBorder="1" applyAlignment="1">
      <alignment horizontal="center" vertical="center" wrapText="1"/>
    </xf>
    <xf numFmtId="177" fontId="53" fillId="5" borderId="133" xfId="11" applyNumberFormat="1" applyFont="1" applyFill="1" applyBorder="1" applyAlignment="1">
      <alignment horizontal="center" vertical="center" wrapText="1"/>
    </xf>
    <xf numFmtId="177" fontId="53" fillId="5" borderId="134" xfId="11" applyNumberFormat="1" applyFont="1" applyFill="1" applyBorder="1" applyAlignment="1">
      <alignment horizontal="center" vertical="center" wrapText="1"/>
    </xf>
    <xf numFmtId="177" fontId="53" fillId="5" borderId="135" xfId="11" applyNumberFormat="1" applyFont="1" applyFill="1" applyBorder="1" applyAlignment="1">
      <alignment horizontal="center" vertical="center" wrapText="1"/>
    </xf>
    <xf numFmtId="0" fontId="53" fillId="0" borderId="43" xfId="11" applyFont="1" applyBorder="1" applyAlignment="1">
      <alignment horizontal="center" vertical="center" shrinkToFit="1"/>
    </xf>
    <xf numFmtId="0" fontId="53" fillId="2" borderId="9" xfId="11" applyFont="1" applyFill="1" applyBorder="1" applyAlignment="1" applyProtection="1">
      <alignment horizontal="center" vertical="center" wrapText="1"/>
      <protection locked="0"/>
    </xf>
    <xf numFmtId="0" fontId="53" fillId="2" borderId="7" xfId="11" applyFont="1" applyFill="1" applyBorder="1" applyAlignment="1" applyProtection="1">
      <alignment horizontal="center" vertical="center" shrinkToFit="1"/>
      <protection locked="0"/>
    </xf>
    <xf numFmtId="0" fontId="53" fillId="3" borderId="6" xfId="11" applyFont="1" applyFill="1" applyBorder="1" applyAlignment="1" applyProtection="1">
      <alignment horizontal="center" vertical="center" shrinkToFit="1"/>
      <protection locked="0"/>
    </xf>
    <xf numFmtId="0" fontId="53" fillId="3" borderId="8" xfId="11" applyFont="1" applyFill="1" applyBorder="1" applyAlignment="1" applyProtection="1">
      <alignment horizontal="center" vertical="center" shrinkToFit="1"/>
      <protection locked="0"/>
    </xf>
    <xf numFmtId="0" fontId="60" fillId="0" borderId="129" xfId="11" applyFont="1" applyFill="1" applyBorder="1" applyAlignment="1">
      <alignment horizontal="center" vertical="center" wrapText="1"/>
    </xf>
    <xf numFmtId="0" fontId="60" fillId="0" borderId="130" xfId="11" applyFont="1" applyFill="1" applyBorder="1" applyAlignment="1">
      <alignment horizontal="center" vertical="center" wrapText="1"/>
    </xf>
    <xf numFmtId="0" fontId="60" fillId="0" borderId="131" xfId="11" applyFont="1" applyFill="1" applyBorder="1" applyAlignment="1">
      <alignment horizontal="center" vertical="center" wrapText="1"/>
    </xf>
    <xf numFmtId="0" fontId="56" fillId="0" borderId="61" xfId="11" applyFont="1" applyFill="1" applyBorder="1" applyAlignment="1">
      <alignment horizontal="left" vertical="center" wrapText="1"/>
    </xf>
    <xf numFmtId="0" fontId="56" fillId="0" borderId="125" xfId="11" applyFont="1" applyFill="1" applyBorder="1" applyAlignment="1">
      <alignment horizontal="left" vertical="center" wrapText="1"/>
    </xf>
    <xf numFmtId="0" fontId="56" fillId="0" borderId="6" xfId="11" applyFont="1" applyBorder="1" applyAlignment="1">
      <alignment horizontal="center" vertical="center"/>
    </xf>
    <xf numFmtId="0" fontId="56" fillId="0" borderId="40" xfId="11" applyFont="1" applyBorder="1" applyAlignment="1">
      <alignment horizontal="center" vertical="center"/>
    </xf>
    <xf numFmtId="0" fontId="56" fillId="0" borderId="12" xfId="11" applyFont="1" applyBorder="1" applyAlignment="1">
      <alignment horizontal="center" vertical="center"/>
    </xf>
    <xf numFmtId="0" fontId="56" fillId="0" borderId="36" xfId="11" applyFont="1" applyBorder="1" applyAlignment="1">
      <alignment horizontal="center" vertical="center"/>
    </xf>
    <xf numFmtId="0" fontId="56" fillId="4" borderId="61" xfId="11" applyFont="1" applyFill="1" applyBorder="1" applyAlignment="1" applyProtection="1">
      <alignment horizontal="center" vertical="center"/>
      <protection locked="0"/>
    </xf>
    <xf numFmtId="0" fontId="56" fillId="4" borderId="125" xfId="11" applyFont="1" applyFill="1" applyBorder="1" applyAlignment="1" applyProtection="1">
      <alignment horizontal="center" vertical="center"/>
      <protection locked="0"/>
    </xf>
    <xf numFmtId="0" fontId="56" fillId="0" borderId="29" xfId="11" applyFont="1" applyFill="1" applyBorder="1" applyAlignment="1">
      <alignment horizontal="left" vertical="center" wrapText="1"/>
    </xf>
    <xf numFmtId="0" fontId="56" fillId="0" borderId="30" xfId="11" applyFont="1" applyFill="1" applyBorder="1" applyAlignment="1">
      <alignment horizontal="left" vertical="center" wrapText="1"/>
    </xf>
    <xf numFmtId="177" fontId="56" fillId="5" borderId="28" xfId="11" applyNumberFormat="1" applyFont="1" applyFill="1" applyBorder="1" applyAlignment="1">
      <alignment horizontal="center" vertical="center" wrapText="1"/>
    </xf>
    <xf numFmtId="177" fontId="56" fillId="5" borderId="21" xfId="11" applyNumberFormat="1" applyFont="1" applyFill="1" applyBorder="1" applyAlignment="1">
      <alignment horizontal="center" vertical="center" wrapText="1"/>
    </xf>
    <xf numFmtId="177" fontId="56" fillId="5" borderId="27" xfId="11" applyNumberFormat="1" applyFont="1" applyFill="1" applyBorder="1" applyAlignment="1">
      <alignment horizontal="center" vertical="center" wrapText="1"/>
    </xf>
    <xf numFmtId="177" fontId="56" fillId="5" borderId="30" xfId="11" applyNumberFormat="1" applyFont="1" applyFill="1" applyBorder="1" applyAlignment="1">
      <alignment horizontal="center" vertical="center" wrapText="1"/>
    </xf>
    <xf numFmtId="0" fontId="57" fillId="0" borderId="115" xfId="11" applyFont="1" applyBorder="1" applyAlignment="1">
      <alignment horizontal="center" vertical="center" wrapText="1"/>
    </xf>
    <xf numFmtId="0" fontId="57" fillId="0" borderId="116" xfId="11" applyFont="1" applyBorder="1" applyAlignment="1">
      <alignment horizontal="center" vertical="center" wrapText="1"/>
    </xf>
    <xf numFmtId="0" fontId="57" fillId="0" borderId="117" xfId="11" applyFont="1" applyBorder="1" applyAlignment="1">
      <alignment horizontal="center" vertical="center" wrapText="1"/>
    </xf>
    <xf numFmtId="0" fontId="57" fillId="0" borderId="118" xfId="11" applyFont="1" applyBorder="1" applyAlignment="1">
      <alignment horizontal="center" vertical="center" wrapText="1"/>
    </xf>
    <xf numFmtId="0" fontId="57" fillId="0" borderId="119" xfId="11" applyFont="1" applyBorder="1" applyAlignment="1">
      <alignment horizontal="center" vertical="center" wrapText="1"/>
    </xf>
    <xf numFmtId="0" fontId="57" fillId="0" borderId="120" xfId="11" applyFont="1" applyBorder="1" applyAlignment="1">
      <alignment horizontal="center" vertical="center" wrapText="1"/>
    </xf>
    <xf numFmtId="0" fontId="57" fillId="0" borderId="126" xfId="11" applyFont="1" applyBorder="1" applyAlignment="1">
      <alignment horizontal="center" vertical="center" wrapText="1"/>
    </xf>
    <xf numFmtId="0" fontId="57" fillId="0" borderId="127" xfId="11" applyFont="1" applyBorder="1" applyAlignment="1">
      <alignment horizontal="center" vertical="center" wrapText="1"/>
    </xf>
    <xf numFmtId="0" fontId="57" fillId="0" borderId="128" xfId="11" applyFont="1" applyBorder="1" applyAlignment="1">
      <alignment horizontal="center" vertical="center" wrapText="1"/>
    </xf>
    <xf numFmtId="0" fontId="56" fillId="0" borderId="12" xfId="11" applyFont="1" applyFill="1" applyBorder="1" applyAlignment="1">
      <alignment horizontal="left" vertical="center" wrapText="1"/>
    </xf>
    <xf numFmtId="0" fontId="56" fillId="0" borderId="36" xfId="11" applyFont="1" applyFill="1" applyBorder="1" applyAlignment="1">
      <alignment horizontal="left" vertical="center" wrapText="1"/>
    </xf>
    <xf numFmtId="177" fontId="56" fillId="5" borderId="101" xfId="11" applyNumberFormat="1" applyFont="1" applyFill="1" applyBorder="1" applyAlignment="1">
      <alignment horizontal="center" vertical="center" wrapText="1"/>
    </xf>
    <xf numFmtId="177" fontId="56" fillId="5" borderId="3" xfId="11" applyNumberFormat="1" applyFont="1" applyFill="1" applyBorder="1" applyAlignment="1">
      <alignment horizontal="center" vertical="center" wrapText="1"/>
    </xf>
    <xf numFmtId="177" fontId="56" fillId="5" borderId="1" xfId="11" applyNumberFormat="1" applyFont="1" applyFill="1" applyBorder="1" applyAlignment="1">
      <alignment horizontal="center" vertical="center" wrapText="1"/>
    </xf>
    <xf numFmtId="177" fontId="56" fillId="5" borderId="102" xfId="11" applyNumberFormat="1" applyFont="1" applyFill="1" applyBorder="1" applyAlignment="1">
      <alignment horizontal="center" vertical="center" wrapText="1"/>
    </xf>
    <xf numFmtId="177" fontId="57" fillId="5" borderId="121" xfId="11" applyNumberFormat="1" applyFont="1" applyFill="1" applyBorder="1" applyAlignment="1">
      <alignment horizontal="center" vertical="center" wrapText="1"/>
    </xf>
    <xf numFmtId="177" fontId="57" fillId="5" borderId="122" xfId="11" applyNumberFormat="1" applyFont="1" applyFill="1" applyBorder="1" applyAlignment="1">
      <alignment horizontal="center" vertical="center" wrapText="1"/>
    </xf>
    <xf numFmtId="177" fontId="57" fillId="5" borderId="123" xfId="11" applyNumberFormat="1" applyFont="1" applyFill="1" applyBorder="1" applyAlignment="1">
      <alignment horizontal="center" vertical="center" wrapText="1"/>
    </xf>
    <xf numFmtId="177" fontId="57" fillId="5" borderId="118" xfId="11" applyNumberFormat="1" applyFont="1" applyFill="1" applyBorder="1" applyAlignment="1">
      <alignment horizontal="center" vertical="center" wrapText="1"/>
    </xf>
    <xf numFmtId="177" fontId="57" fillId="5" borderId="119" xfId="11" applyNumberFormat="1" applyFont="1" applyFill="1" applyBorder="1" applyAlignment="1">
      <alignment horizontal="center" vertical="center" wrapText="1"/>
    </xf>
    <xf numFmtId="177" fontId="57" fillId="5" borderId="120" xfId="11" applyNumberFormat="1" applyFont="1" applyFill="1" applyBorder="1" applyAlignment="1">
      <alignment horizontal="center" vertical="center" wrapText="1"/>
    </xf>
    <xf numFmtId="177" fontId="57" fillId="5" borderId="126" xfId="11" applyNumberFormat="1" applyFont="1" applyFill="1" applyBorder="1" applyAlignment="1">
      <alignment horizontal="center" vertical="center" wrapText="1"/>
    </xf>
    <xf numFmtId="177" fontId="57" fillId="5" borderId="127" xfId="11" applyNumberFormat="1" applyFont="1" applyFill="1" applyBorder="1" applyAlignment="1">
      <alignment horizontal="center" vertical="center" wrapText="1"/>
    </xf>
    <xf numFmtId="177" fontId="57" fillId="5" borderId="128" xfId="11" applyNumberFormat="1" applyFont="1" applyFill="1" applyBorder="1" applyAlignment="1">
      <alignment horizontal="center" vertical="center" wrapText="1"/>
    </xf>
    <xf numFmtId="0" fontId="68" fillId="5" borderId="15" xfId="11" applyFont="1" applyFill="1" applyBorder="1" applyAlignment="1" applyProtection="1">
      <alignment horizontal="center" vertical="center"/>
    </xf>
    <xf numFmtId="0" fontId="43" fillId="0" borderId="71" xfId="7" applyFont="1" applyBorder="1" applyAlignment="1">
      <alignment horizontal="left" vertical="center"/>
    </xf>
    <xf numFmtId="0" fontId="43" fillId="0" borderId="72" xfId="7" applyFont="1" applyBorder="1" applyAlignment="1">
      <alignment horizontal="left" vertical="center"/>
    </xf>
    <xf numFmtId="0" fontId="43" fillId="0" borderId="79" xfId="7" applyFont="1" applyBorder="1" applyAlignment="1">
      <alignment horizontal="left" vertical="center" wrapText="1"/>
    </xf>
    <xf numFmtId="0" fontId="43" fillId="0" borderId="80" xfId="7" applyFont="1" applyBorder="1" applyAlignment="1">
      <alignment horizontal="left" vertical="center" wrapText="1"/>
    </xf>
    <xf numFmtId="0" fontId="10" fillId="0" borderId="0" xfId="7" applyFont="1" applyBorder="1" applyAlignment="1">
      <alignment horizontal="left"/>
    </xf>
    <xf numFmtId="0" fontId="37" fillId="0" borderId="0" xfId="7" applyFont="1" applyBorder="1" applyAlignment="1">
      <alignment horizontal="left"/>
    </xf>
    <xf numFmtId="0" fontId="43" fillId="0" borderId="62" xfId="7" applyFont="1" applyBorder="1" applyAlignment="1">
      <alignment horizontal="center" vertical="center"/>
    </xf>
    <xf numFmtId="0" fontId="43" fillId="0" borderId="63" xfId="7" applyFont="1" applyBorder="1" applyAlignment="1">
      <alignment horizontal="center" vertical="center"/>
    </xf>
    <xf numFmtId="0" fontId="48" fillId="0" borderId="0" xfId="0" applyFont="1" applyAlignment="1">
      <alignment horizontal="left" vertical="center" wrapText="1"/>
    </xf>
    <xf numFmtId="0" fontId="48" fillId="0" borderId="0" xfId="0" applyFont="1" applyAlignment="1">
      <alignment horizontal="left" vertical="center"/>
    </xf>
    <xf numFmtId="0" fontId="49" fillId="0" borderId="0" xfId="0" applyFont="1" applyAlignment="1">
      <alignment horizontal="left" vertical="center"/>
    </xf>
    <xf numFmtId="0" fontId="46" fillId="0" borderId="0" xfId="0" applyFont="1" applyAlignment="1">
      <alignment horizontal="center" vertical="center"/>
    </xf>
    <xf numFmtId="0" fontId="72" fillId="5" borderId="16" xfId="11" applyFont="1" applyFill="1" applyBorder="1" applyAlignment="1">
      <alignment horizontal="center" vertical="center"/>
    </xf>
    <xf numFmtId="0" fontId="72" fillId="5" borderId="17" xfId="11" applyFont="1" applyFill="1" applyBorder="1" applyAlignment="1">
      <alignment horizontal="center" vertical="center"/>
    </xf>
    <xf numFmtId="0" fontId="72" fillId="5" borderId="18" xfId="11" applyFont="1" applyFill="1" applyBorder="1" applyAlignment="1">
      <alignment horizontal="center" vertical="center"/>
    </xf>
  </cellXfs>
  <cellStyles count="13">
    <cellStyle name="Excel Built-in Explanatory Text" xfId="7" xr:uid="{732BBAF3-C7FF-4C25-8D2A-6F100E56F384}"/>
    <cellStyle name="ハイパーリンク" xfId="3" builtinId="8"/>
    <cellStyle name="ハイパーリンク 2" xfId="4" xr:uid="{EC734785-0A94-4898-85BE-A433B385809E}"/>
    <cellStyle name="桁区切り 2" xfId="10" xr:uid="{56593E17-2732-409A-A417-03053FAA3373}"/>
    <cellStyle name="桁区切り 3" xfId="12" xr:uid="{55565FC9-365B-4564-BCE0-2DB04C99A2DB}"/>
    <cellStyle name="標準" xfId="0" builtinId="0"/>
    <cellStyle name="標準 2" xfId="1" xr:uid="{00000000-0005-0000-0000-000001000000}"/>
    <cellStyle name="標準 2 2" xfId="5" xr:uid="{A8A65724-E732-4FA1-828D-BB645FFFC530}"/>
    <cellStyle name="標準 3" xfId="6" xr:uid="{F3FE08D1-29C0-4372-B403-59B9459DA7F5}"/>
    <cellStyle name="標準 4" xfId="8" xr:uid="{E7902378-25DE-429E-9022-EC9331318DE8}"/>
    <cellStyle name="標準 5" xfId="9" xr:uid="{3B3423FA-5994-4AEF-BED2-344DBFD6CCDA}"/>
    <cellStyle name="標準 6" xfId="11" xr:uid="{99DB689E-2031-4A7D-8A95-86CBE2A24B90}"/>
    <cellStyle name="標準_Book1" xfId="2" xr:uid="{00000000-0005-0000-0000-000002000000}"/>
  </cellStyles>
  <dxfs count="10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756</xdr:row>
          <xdr:rowOff>523875</xdr:rowOff>
        </xdr:from>
        <xdr:to>
          <xdr:col>4</xdr:col>
          <xdr:colOff>619125</xdr:colOff>
          <xdr:row>757</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757</xdr:row>
          <xdr:rowOff>1228725</xdr:rowOff>
        </xdr:from>
        <xdr:to>
          <xdr:col>4</xdr:col>
          <xdr:colOff>619125</xdr:colOff>
          <xdr:row>758</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758</xdr:row>
          <xdr:rowOff>723900</xdr:rowOff>
        </xdr:from>
        <xdr:to>
          <xdr:col>4</xdr:col>
          <xdr:colOff>619125</xdr:colOff>
          <xdr:row>759</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871</xdr:row>
          <xdr:rowOff>523875</xdr:rowOff>
        </xdr:from>
        <xdr:to>
          <xdr:col>7</xdr:col>
          <xdr:colOff>85725</xdr:colOff>
          <xdr:row>872</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872</xdr:row>
          <xdr:rowOff>466725</xdr:rowOff>
        </xdr:from>
        <xdr:to>
          <xdr:col>7</xdr:col>
          <xdr:colOff>95250</xdr:colOff>
          <xdr:row>872</xdr:row>
          <xdr:rowOff>695325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872</xdr:row>
          <xdr:rowOff>295275</xdr:rowOff>
        </xdr:from>
        <xdr:to>
          <xdr:col>7</xdr:col>
          <xdr:colOff>85725</xdr:colOff>
          <xdr:row>872</xdr:row>
          <xdr:rowOff>523875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872</xdr:row>
          <xdr:rowOff>638175</xdr:rowOff>
        </xdr:from>
        <xdr:to>
          <xdr:col>7</xdr:col>
          <xdr:colOff>95250</xdr:colOff>
          <xdr:row>872</xdr:row>
          <xdr:rowOff>876300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1563</xdr:row>
          <xdr:rowOff>1819275</xdr:rowOff>
        </xdr:from>
        <xdr:to>
          <xdr:col>7</xdr:col>
          <xdr:colOff>142875</xdr:colOff>
          <xdr:row>1563</xdr:row>
          <xdr:rowOff>2047875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1563</xdr:row>
          <xdr:rowOff>1647825</xdr:rowOff>
        </xdr:from>
        <xdr:to>
          <xdr:col>7</xdr:col>
          <xdr:colOff>142875</xdr:colOff>
          <xdr:row>1563</xdr:row>
          <xdr:rowOff>1895475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1563</xdr:row>
          <xdr:rowOff>1476375</xdr:rowOff>
        </xdr:from>
        <xdr:to>
          <xdr:col>7</xdr:col>
          <xdr:colOff>142875</xdr:colOff>
          <xdr:row>1563</xdr:row>
          <xdr:rowOff>1714500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1563</xdr:row>
          <xdr:rowOff>1133475</xdr:rowOff>
        </xdr:from>
        <xdr:to>
          <xdr:col>7</xdr:col>
          <xdr:colOff>152400</xdr:colOff>
          <xdr:row>1563</xdr:row>
          <xdr:rowOff>1371600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1563</xdr:row>
          <xdr:rowOff>647700</xdr:rowOff>
        </xdr:from>
        <xdr:to>
          <xdr:col>7</xdr:col>
          <xdr:colOff>152400</xdr:colOff>
          <xdr:row>1563</xdr:row>
          <xdr:rowOff>885825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1563</xdr:row>
          <xdr:rowOff>304800</xdr:rowOff>
        </xdr:from>
        <xdr:to>
          <xdr:col>7</xdr:col>
          <xdr:colOff>152400</xdr:colOff>
          <xdr:row>1563</xdr:row>
          <xdr:rowOff>542925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1505</xdr:row>
          <xdr:rowOff>161925</xdr:rowOff>
        </xdr:from>
        <xdr:to>
          <xdr:col>7</xdr:col>
          <xdr:colOff>142875</xdr:colOff>
          <xdr:row>1505</xdr:row>
          <xdr:rowOff>390525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1505</xdr:row>
          <xdr:rowOff>161925</xdr:rowOff>
        </xdr:from>
        <xdr:to>
          <xdr:col>7</xdr:col>
          <xdr:colOff>142875</xdr:colOff>
          <xdr:row>1505</xdr:row>
          <xdr:rowOff>390525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1506</xdr:row>
          <xdr:rowOff>161925</xdr:rowOff>
        </xdr:from>
        <xdr:to>
          <xdr:col>7</xdr:col>
          <xdr:colOff>142875</xdr:colOff>
          <xdr:row>1506</xdr:row>
          <xdr:rowOff>390525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1506</xdr:row>
          <xdr:rowOff>161925</xdr:rowOff>
        </xdr:from>
        <xdr:to>
          <xdr:col>7</xdr:col>
          <xdr:colOff>142875</xdr:colOff>
          <xdr:row>1506</xdr:row>
          <xdr:rowOff>390525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1508</xdr:row>
          <xdr:rowOff>161925</xdr:rowOff>
        </xdr:from>
        <xdr:to>
          <xdr:col>7</xdr:col>
          <xdr:colOff>142875</xdr:colOff>
          <xdr:row>1508</xdr:row>
          <xdr:rowOff>390525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1508</xdr:row>
          <xdr:rowOff>161925</xdr:rowOff>
        </xdr:from>
        <xdr:to>
          <xdr:col>7</xdr:col>
          <xdr:colOff>142875</xdr:colOff>
          <xdr:row>1508</xdr:row>
          <xdr:rowOff>390525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1507</xdr:row>
          <xdr:rowOff>161925</xdr:rowOff>
        </xdr:from>
        <xdr:to>
          <xdr:col>7</xdr:col>
          <xdr:colOff>142875</xdr:colOff>
          <xdr:row>1507</xdr:row>
          <xdr:rowOff>390525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1507</xdr:row>
          <xdr:rowOff>161925</xdr:rowOff>
        </xdr:from>
        <xdr:to>
          <xdr:col>7</xdr:col>
          <xdr:colOff>142875</xdr:colOff>
          <xdr:row>1507</xdr:row>
          <xdr:rowOff>390525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1509</xdr:row>
          <xdr:rowOff>0</xdr:rowOff>
        </xdr:from>
        <xdr:to>
          <xdr:col>7</xdr:col>
          <xdr:colOff>142875</xdr:colOff>
          <xdr:row>1510</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82203108/&#12487;&#12473;&#12463;&#12488;&#12483;&#12503;/kyotakusa-bisuhyoujunyoushiki/1-3_&#27161;&#28310;&#27096;&#24335;1_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8168;&#12305;&#36890;&#25152;&#20171;&#35703;%20&#21220;&#2120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5"/>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refreshError="1"/>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B1E8-66D9-455C-92FE-46B5C5747267}">
  <dimension ref="A1:K92"/>
  <sheetViews>
    <sheetView tabSelected="1" view="pageBreakPreview" zoomScaleNormal="100" zoomScaleSheetLayoutView="100" workbookViewId="0">
      <selection sqref="A1:I1"/>
    </sheetView>
  </sheetViews>
  <sheetFormatPr defaultColWidth="9" defaultRowHeight="13.5"/>
  <cols>
    <col min="1" max="5" width="10.625" style="171" customWidth="1"/>
    <col min="6" max="16384" width="9" style="171"/>
  </cols>
  <sheetData>
    <row r="1" spans="1:9" ht="18.75">
      <c r="A1" s="547" t="s">
        <v>1052</v>
      </c>
      <c r="B1" s="547"/>
      <c r="C1" s="547"/>
      <c r="D1" s="547"/>
      <c r="E1" s="547"/>
      <c r="F1" s="547"/>
      <c r="G1" s="547"/>
      <c r="H1" s="547"/>
      <c r="I1" s="547"/>
    </row>
    <row r="2" spans="1:9" ht="15" customHeight="1">
      <c r="A2" s="172"/>
      <c r="B2" s="172"/>
      <c r="C2" s="172"/>
      <c r="D2" s="172"/>
      <c r="E2" s="172"/>
      <c r="F2" s="173"/>
      <c r="G2" s="173"/>
      <c r="H2" s="173"/>
      <c r="I2" s="173"/>
    </row>
    <row r="3" spans="1:9" ht="24.95" customHeight="1">
      <c r="F3" s="511" t="s">
        <v>1497</v>
      </c>
      <c r="G3" s="540"/>
      <c r="H3" s="540"/>
      <c r="I3" s="540"/>
    </row>
    <row r="4" spans="1:9" ht="24.95" customHeight="1">
      <c r="F4" s="511" t="s">
        <v>1053</v>
      </c>
      <c r="G4" s="540"/>
      <c r="H4" s="540"/>
      <c r="I4" s="540"/>
    </row>
    <row r="5" spans="1:9" ht="24.95" customHeight="1">
      <c r="F5" s="511" t="s">
        <v>1054</v>
      </c>
      <c r="G5" s="540"/>
      <c r="H5" s="540"/>
      <c r="I5" s="540"/>
    </row>
    <row r="6" spans="1:9" ht="24.95" customHeight="1">
      <c r="F6" s="511" t="s">
        <v>1055</v>
      </c>
      <c r="G6" s="540"/>
      <c r="H6" s="540"/>
      <c r="I6" s="540"/>
    </row>
    <row r="7" spans="1:9" ht="24.95" customHeight="1">
      <c r="F7" s="511" t="s">
        <v>1056</v>
      </c>
      <c r="G7" s="540"/>
      <c r="H7" s="540"/>
      <c r="I7" s="540"/>
    </row>
    <row r="8" spans="1:9" ht="24.95" customHeight="1">
      <c r="F8" s="513" t="s">
        <v>1498</v>
      </c>
      <c r="G8" s="540"/>
      <c r="H8" s="540"/>
      <c r="I8" s="540"/>
    </row>
    <row r="10" spans="1:9">
      <c r="A10" s="540" t="s">
        <v>1057</v>
      </c>
      <c r="B10" s="540"/>
      <c r="C10" s="540"/>
      <c r="D10" s="540"/>
      <c r="E10" s="540"/>
      <c r="F10" s="540" t="s">
        <v>1058</v>
      </c>
      <c r="G10" s="540"/>
      <c r="H10" s="540"/>
      <c r="I10" s="174" t="s">
        <v>1059</v>
      </c>
    </row>
    <row r="11" spans="1:9" ht="47.25" customHeight="1">
      <c r="A11" s="538" t="s">
        <v>1060</v>
      </c>
      <c r="B11" s="539"/>
      <c r="C11" s="539"/>
      <c r="D11" s="539"/>
      <c r="E11" s="539"/>
      <c r="F11" s="540" t="s">
        <v>1061</v>
      </c>
      <c r="G11" s="540"/>
      <c r="H11" s="540"/>
      <c r="I11" s="175"/>
    </row>
    <row r="12" spans="1:9" ht="50.25" customHeight="1">
      <c r="A12" s="538" t="s">
        <v>1062</v>
      </c>
      <c r="B12" s="539"/>
      <c r="C12" s="539"/>
      <c r="D12" s="539"/>
      <c r="E12" s="539"/>
      <c r="F12" s="540" t="s">
        <v>1061</v>
      </c>
      <c r="G12" s="540"/>
      <c r="H12" s="540"/>
      <c r="I12" s="175"/>
    </row>
    <row r="13" spans="1:9" ht="47.25" customHeight="1">
      <c r="A13" s="538" t="s">
        <v>1063</v>
      </c>
      <c r="B13" s="539"/>
      <c r="C13" s="539"/>
      <c r="D13" s="539"/>
      <c r="E13" s="539"/>
      <c r="F13" s="540" t="s">
        <v>1061</v>
      </c>
      <c r="G13" s="540"/>
      <c r="H13" s="540"/>
      <c r="I13" s="175"/>
    </row>
    <row r="14" spans="1:9" ht="50.25" customHeight="1">
      <c r="A14" s="538" t="s">
        <v>1064</v>
      </c>
      <c r="B14" s="539"/>
      <c r="C14" s="539"/>
      <c r="D14" s="539"/>
      <c r="E14" s="539"/>
      <c r="F14" s="540" t="s">
        <v>1061</v>
      </c>
      <c r="G14" s="540"/>
      <c r="H14" s="540"/>
      <c r="I14" s="175"/>
    </row>
    <row r="15" spans="1:9" ht="50.25" customHeight="1">
      <c r="A15" s="538" t="s">
        <v>1065</v>
      </c>
      <c r="B15" s="539"/>
      <c r="C15" s="539"/>
      <c r="D15" s="539"/>
      <c r="E15" s="539"/>
      <c r="F15" s="540" t="s">
        <v>1061</v>
      </c>
      <c r="G15" s="540"/>
      <c r="H15" s="540"/>
      <c r="I15" s="175"/>
    </row>
    <row r="16" spans="1:9">
      <c r="A16" s="176"/>
      <c r="B16" s="176"/>
      <c r="C16" s="176"/>
      <c r="D16" s="176"/>
      <c r="E16" s="176"/>
      <c r="F16" s="176"/>
      <c r="G16" s="176"/>
      <c r="H16" s="176"/>
      <c r="I16" s="176"/>
    </row>
    <row r="17" spans="1:9">
      <c r="A17" s="176"/>
      <c r="B17" s="176"/>
      <c r="C17" s="176"/>
      <c r="D17" s="176"/>
      <c r="E17" s="176"/>
      <c r="F17" s="176"/>
      <c r="G17" s="176"/>
      <c r="H17" s="176"/>
      <c r="I17" s="176"/>
    </row>
    <row r="21" spans="1:9">
      <c r="A21" s="171" t="s">
        <v>1066</v>
      </c>
    </row>
    <row r="22" spans="1:9">
      <c r="A22" s="171" t="s">
        <v>1067</v>
      </c>
    </row>
    <row r="23" spans="1:9">
      <c r="A23" s="171" t="s">
        <v>1068</v>
      </c>
    </row>
    <row r="24" spans="1:9">
      <c r="A24" s="171" t="s">
        <v>1508</v>
      </c>
    </row>
    <row r="25" spans="1:9">
      <c r="A25" s="171" t="s">
        <v>1507</v>
      </c>
    </row>
    <row r="26" spans="1:9">
      <c r="A26" s="171" t="s">
        <v>1108</v>
      </c>
    </row>
    <row r="27" spans="1:9">
      <c r="A27" s="177" t="s">
        <v>1069</v>
      </c>
    </row>
    <row r="28" spans="1:9">
      <c r="A28" s="541"/>
      <c r="B28" s="541"/>
      <c r="C28" s="541"/>
      <c r="D28" s="541"/>
      <c r="E28" s="541"/>
      <c r="F28" s="541"/>
      <c r="G28" s="541"/>
      <c r="H28" s="541"/>
      <c r="I28" s="178"/>
    </row>
    <row r="45" spans="1:11">
      <c r="A45" s="548" t="s">
        <v>8</v>
      </c>
      <c r="B45" s="525"/>
      <c r="C45" s="525"/>
      <c r="D45" s="525"/>
      <c r="E45" s="525"/>
      <c r="F45" s="525"/>
      <c r="G45" s="525"/>
      <c r="H45" s="525"/>
      <c r="I45" s="525"/>
      <c r="J45" s="525"/>
      <c r="K45" s="526"/>
    </row>
    <row r="46" spans="1:11">
      <c r="A46" s="236"/>
      <c r="B46" s="234"/>
      <c r="C46" s="234"/>
      <c r="D46" s="234"/>
      <c r="E46" s="234"/>
      <c r="F46" s="234"/>
      <c r="G46" s="234"/>
      <c r="H46" s="234"/>
      <c r="I46" s="234"/>
      <c r="J46" s="234"/>
      <c r="K46" s="235"/>
    </row>
    <row r="47" spans="1:11" ht="27" customHeight="1">
      <c r="A47" s="542" t="s">
        <v>1185</v>
      </c>
      <c r="B47" s="543"/>
      <c r="C47" s="543"/>
      <c r="D47" s="544" t="s">
        <v>1186</v>
      </c>
      <c r="E47" s="545"/>
      <c r="F47" s="545"/>
      <c r="G47" s="545"/>
      <c r="H47" s="545"/>
      <c r="I47" s="545"/>
      <c r="J47" s="545"/>
      <c r="K47" s="546"/>
    </row>
    <row r="48" spans="1:11">
      <c r="A48" s="520" t="s">
        <v>24</v>
      </c>
      <c r="B48" s="521"/>
      <c r="C48" s="521"/>
      <c r="D48" s="517" t="s">
        <v>25</v>
      </c>
      <c r="E48" s="517"/>
      <c r="F48" s="517"/>
      <c r="G48" s="517"/>
      <c r="H48" s="517"/>
      <c r="I48" s="517"/>
      <c r="J48" s="517"/>
      <c r="K48" s="537"/>
    </row>
    <row r="49" spans="1:11">
      <c r="A49" s="520" t="s">
        <v>28</v>
      </c>
      <c r="B49" s="521"/>
      <c r="C49" s="521"/>
      <c r="D49" s="517" t="s">
        <v>29</v>
      </c>
      <c r="E49" s="517"/>
      <c r="F49" s="517"/>
      <c r="G49" s="517"/>
      <c r="H49" s="517"/>
      <c r="I49" s="517"/>
      <c r="J49" s="517"/>
      <c r="K49" s="537"/>
    </row>
    <row r="50" spans="1:11">
      <c r="A50" s="520" t="s">
        <v>26</v>
      </c>
      <c r="B50" s="521"/>
      <c r="C50" s="521"/>
      <c r="D50" s="517" t="s">
        <v>27</v>
      </c>
      <c r="E50" s="517"/>
      <c r="F50" s="517"/>
      <c r="G50" s="517"/>
      <c r="H50" s="517"/>
      <c r="I50" s="517"/>
      <c r="J50" s="517"/>
      <c r="K50" s="537"/>
    </row>
    <row r="51" spans="1:11">
      <c r="A51" s="520" t="s">
        <v>30</v>
      </c>
      <c r="B51" s="521"/>
      <c r="C51" s="521"/>
      <c r="D51" s="517" t="s">
        <v>40</v>
      </c>
      <c r="E51" s="517"/>
      <c r="F51" s="517"/>
      <c r="G51" s="517"/>
      <c r="H51" s="517"/>
      <c r="I51" s="517"/>
      <c r="J51" s="517"/>
      <c r="K51" s="537"/>
    </row>
    <row r="52" spans="1:11">
      <c r="A52" s="520" t="s">
        <v>31</v>
      </c>
      <c r="B52" s="521"/>
      <c r="C52" s="521"/>
      <c r="D52" s="531" t="s">
        <v>35</v>
      </c>
      <c r="E52" s="531"/>
      <c r="F52" s="531"/>
      <c r="G52" s="531"/>
      <c r="H52" s="531"/>
      <c r="I52" s="531"/>
      <c r="J52" s="531"/>
      <c r="K52" s="534"/>
    </row>
    <row r="53" spans="1:11">
      <c r="A53" s="520" t="s">
        <v>32</v>
      </c>
      <c r="B53" s="521"/>
      <c r="C53" s="521"/>
      <c r="D53" s="531" t="s">
        <v>64</v>
      </c>
      <c r="E53" s="532"/>
      <c r="F53" s="532"/>
      <c r="G53" s="532"/>
      <c r="H53" s="532"/>
      <c r="I53" s="532"/>
      <c r="J53" s="532"/>
      <c r="K53" s="533"/>
    </row>
    <row r="54" spans="1:11" ht="51" customHeight="1">
      <c r="A54" s="520" t="s">
        <v>44</v>
      </c>
      <c r="B54" s="521"/>
      <c r="C54" s="521"/>
      <c r="D54" s="535" t="s">
        <v>43</v>
      </c>
      <c r="E54" s="535"/>
      <c r="F54" s="535"/>
      <c r="G54" s="535"/>
      <c r="H54" s="535"/>
      <c r="I54" s="535"/>
      <c r="J54" s="535"/>
      <c r="K54" s="536"/>
    </row>
    <row r="55" spans="1:11">
      <c r="A55" s="516" t="s">
        <v>68</v>
      </c>
      <c r="B55" s="517"/>
      <c r="C55" s="517"/>
      <c r="D55" s="531" t="s">
        <v>878</v>
      </c>
      <c r="E55" s="531"/>
      <c r="F55" s="531"/>
      <c r="G55" s="531"/>
      <c r="H55" s="531"/>
      <c r="I55" s="531"/>
      <c r="J55" s="531"/>
      <c r="K55" s="534"/>
    </row>
    <row r="56" spans="1:11">
      <c r="A56" s="520" t="s">
        <v>51</v>
      </c>
      <c r="B56" s="521"/>
      <c r="C56" s="521"/>
      <c r="D56" s="531" t="s">
        <v>52</v>
      </c>
      <c r="E56" s="532"/>
      <c r="F56" s="532"/>
      <c r="G56" s="532"/>
      <c r="H56" s="532"/>
      <c r="I56" s="532"/>
      <c r="J56" s="532"/>
      <c r="K56" s="533"/>
    </row>
    <row r="57" spans="1:11">
      <c r="A57" s="520" t="s">
        <v>53</v>
      </c>
      <c r="B57" s="521"/>
      <c r="C57" s="521"/>
      <c r="D57" s="531" t="s">
        <v>54</v>
      </c>
      <c r="E57" s="532"/>
      <c r="F57" s="532"/>
      <c r="G57" s="532"/>
      <c r="H57" s="532"/>
      <c r="I57" s="532"/>
      <c r="J57" s="532"/>
      <c r="K57" s="533"/>
    </row>
    <row r="58" spans="1:11">
      <c r="A58" s="529" t="s">
        <v>42</v>
      </c>
      <c r="B58" s="530"/>
      <c r="C58" s="530"/>
      <c r="D58" s="531" t="s">
        <v>34</v>
      </c>
      <c r="E58" s="532"/>
      <c r="F58" s="532"/>
      <c r="G58" s="532"/>
      <c r="H58" s="532"/>
      <c r="I58" s="532"/>
      <c r="J58" s="532"/>
      <c r="K58" s="533"/>
    </row>
    <row r="59" spans="1:11">
      <c r="A59" s="520" t="s">
        <v>55</v>
      </c>
      <c r="B59" s="521"/>
      <c r="C59" s="521"/>
      <c r="D59" s="532" t="s">
        <v>56</v>
      </c>
      <c r="E59" s="532"/>
      <c r="F59" s="532"/>
      <c r="G59" s="532"/>
      <c r="H59" s="532"/>
      <c r="I59" s="532"/>
      <c r="J59" s="532"/>
      <c r="K59" s="533"/>
    </row>
    <row r="60" spans="1:11">
      <c r="A60" s="516" t="s">
        <v>57</v>
      </c>
      <c r="B60" s="517"/>
      <c r="C60" s="517"/>
      <c r="D60" s="531" t="s">
        <v>58</v>
      </c>
      <c r="E60" s="532"/>
      <c r="F60" s="532"/>
      <c r="G60" s="532"/>
      <c r="H60" s="532"/>
      <c r="I60" s="532"/>
      <c r="J60" s="532"/>
      <c r="K60" s="533"/>
    </row>
    <row r="61" spans="1:11" ht="27" customHeight="1">
      <c r="A61" s="516" t="s">
        <v>33</v>
      </c>
      <c r="B61" s="517"/>
      <c r="C61" s="517"/>
      <c r="D61" s="518" t="s">
        <v>41</v>
      </c>
      <c r="E61" s="518"/>
      <c r="F61" s="518"/>
      <c r="G61" s="518"/>
      <c r="H61" s="518"/>
      <c r="I61" s="518"/>
      <c r="J61" s="518"/>
      <c r="K61" s="519"/>
    </row>
    <row r="62" spans="1:11">
      <c r="A62" s="520" t="s">
        <v>59</v>
      </c>
      <c r="B62" s="521"/>
      <c r="C62" s="521"/>
      <c r="D62" s="517" t="s">
        <v>60</v>
      </c>
      <c r="E62" s="522"/>
      <c r="F62" s="522"/>
      <c r="G62" s="522"/>
      <c r="H62" s="522"/>
      <c r="I62" s="522"/>
      <c r="J62" s="522"/>
      <c r="K62" s="523"/>
    </row>
    <row r="63" spans="1:11">
      <c r="A63" s="520" t="s">
        <v>45</v>
      </c>
      <c r="B63" s="521"/>
      <c r="C63" s="521"/>
      <c r="D63" s="524" t="s">
        <v>46</v>
      </c>
      <c r="E63" s="525"/>
      <c r="F63" s="525"/>
      <c r="G63" s="525"/>
      <c r="H63" s="525"/>
      <c r="I63" s="525"/>
      <c r="J63" s="525"/>
      <c r="K63" s="526"/>
    </row>
    <row r="64" spans="1:11">
      <c r="A64" s="2"/>
      <c r="B64" s="3"/>
      <c r="C64" s="3"/>
      <c r="D64" s="527"/>
      <c r="E64" s="527"/>
      <c r="F64" s="527"/>
      <c r="G64" s="527"/>
      <c r="H64" s="527"/>
      <c r="I64" s="527"/>
      <c r="J64" s="527"/>
      <c r="K64" s="528"/>
    </row>
    <row r="65" spans="1:11">
      <c r="A65" s="170"/>
      <c r="B65" s="4"/>
      <c r="C65" s="4"/>
      <c r="D65" s="167"/>
      <c r="E65" s="167"/>
      <c r="F65" s="167"/>
      <c r="G65" s="167"/>
      <c r="H65" s="167"/>
      <c r="I65" s="167"/>
      <c r="J65" s="167"/>
      <c r="K65" s="167"/>
    </row>
    <row r="66" spans="1:11">
      <c r="A66" s="1"/>
      <c r="B66" s="515" t="s">
        <v>9</v>
      </c>
      <c r="C66" s="515"/>
      <c r="D66" s="515"/>
      <c r="E66" s="515"/>
      <c r="F66" s="515"/>
      <c r="G66" s="515"/>
      <c r="H66" s="515"/>
      <c r="I66" s="515"/>
      <c r="J66" s="515"/>
      <c r="K66" s="1"/>
    </row>
    <row r="67" spans="1:11">
      <c r="A67" s="1"/>
      <c r="B67" s="515"/>
      <c r="C67" s="515"/>
      <c r="D67" s="515"/>
      <c r="E67" s="515"/>
      <c r="F67" s="515"/>
      <c r="G67" s="515"/>
      <c r="H67" s="515"/>
      <c r="I67" s="515"/>
      <c r="J67" s="515"/>
      <c r="K67" s="1"/>
    </row>
    <row r="68" spans="1:11" ht="17.25">
      <c r="A68" s="1"/>
      <c r="B68" s="169"/>
      <c r="C68" s="5"/>
      <c r="D68" s="169"/>
      <c r="E68" s="169"/>
      <c r="F68" s="169"/>
      <c r="G68" s="169"/>
      <c r="H68" s="169"/>
      <c r="I68" s="169"/>
      <c r="J68" s="169"/>
      <c r="K68" s="1"/>
    </row>
    <row r="69" spans="1:11" ht="17.25">
      <c r="A69" s="1"/>
      <c r="B69" s="169"/>
      <c r="C69" s="169"/>
      <c r="D69" s="169"/>
      <c r="E69" s="169"/>
      <c r="F69" s="169"/>
      <c r="G69" s="169"/>
      <c r="H69" s="169"/>
      <c r="I69" s="169"/>
      <c r="J69" s="169"/>
      <c r="K69" s="1"/>
    </row>
    <row r="70" spans="1:11">
      <c r="A70" s="1" t="s">
        <v>10</v>
      </c>
      <c r="B70" s="1"/>
      <c r="C70" s="161" t="s">
        <v>38</v>
      </c>
      <c r="D70" s="1"/>
      <c r="E70" s="1"/>
      <c r="F70" s="1"/>
      <c r="G70" s="514"/>
      <c r="H70" s="514"/>
      <c r="I70" s="514"/>
      <c r="J70" s="1"/>
      <c r="K70" s="1"/>
    </row>
    <row r="71" spans="1:11">
      <c r="A71" s="1"/>
      <c r="B71" s="1"/>
      <c r="C71" s="1"/>
      <c r="D71" s="1"/>
      <c r="E71" s="1"/>
      <c r="F71" s="1"/>
      <c r="G71" s="514"/>
      <c r="H71" s="514"/>
      <c r="I71" s="514"/>
      <c r="J71" s="1"/>
      <c r="K71" s="1"/>
    </row>
    <row r="72" spans="1:11">
      <c r="A72" s="1"/>
      <c r="B72" s="1"/>
      <c r="C72" s="1"/>
      <c r="D72" s="1"/>
      <c r="E72" s="1"/>
      <c r="F72" s="1"/>
      <c r="G72" s="168"/>
      <c r="H72" s="168"/>
      <c r="I72" s="168"/>
      <c r="J72" s="1"/>
      <c r="K72" s="1"/>
    </row>
    <row r="73" spans="1:11">
      <c r="A73" s="1" t="s">
        <v>12</v>
      </c>
      <c r="B73" s="1"/>
      <c r="C73" s="161" t="s">
        <v>11</v>
      </c>
      <c r="D73" s="1"/>
      <c r="E73" s="1"/>
      <c r="F73" s="1"/>
      <c r="G73" s="514"/>
      <c r="H73" s="514"/>
      <c r="I73" s="514"/>
      <c r="J73" s="1"/>
      <c r="K73" s="1"/>
    </row>
    <row r="74" spans="1:11">
      <c r="A74" s="1"/>
      <c r="B74" s="1"/>
      <c r="C74" s="1"/>
      <c r="D74" s="1"/>
      <c r="E74" s="1"/>
      <c r="F74" s="1"/>
      <c r="G74" s="1"/>
      <c r="H74" s="1"/>
      <c r="I74" s="1"/>
      <c r="J74" s="1"/>
      <c r="K74" s="1"/>
    </row>
    <row r="75" spans="1:11">
      <c r="A75" s="1"/>
      <c r="B75" s="1"/>
      <c r="C75" s="1"/>
      <c r="D75" s="1"/>
      <c r="E75" s="1"/>
      <c r="F75" s="1"/>
      <c r="G75" s="514"/>
      <c r="H75" s="514"/>
      <c r="I75" s="514"/>
      <c r="J75" s="1"/>
      <c r="K75" s="1"/>
    </row>
    <row r="76" spans="1:11">
      <c r="A76" s="1" t="s">
        <v>14</v>
      </c>
      <c r="B76" s="1"/>
      <c r="C76" s="161" t="s">
        <v>13</v>
      </c>
      <c r="D76" s="1"/>
      <c r="E76" s="1"/>
      <c r="F76" s="1"/>
      <c r="G76" s="514"/>
      <c r="H76" s="514"/>
      <c r="I76" s="514"/>
      <c r="J76" s="1"/>
      <c r="K76" s="1"/>
    </row>
    <row r="77" spans="1:11">
      <c r="A77" s="1"/>
      <c r="B77" s="1"/>
      <c r="C77" s="1"/>
      <c r="D77" s="1"/>
      <c r="E77" s="1"/>
      <c r="F77" s="1"/>
      <c r="G77" s="168"/>
      <c r="H77" s="168"/>
      <c r="I77" s="168"/>
      <c r="J77" s="1"/>
      <c r="K77" s="1"/>
    </row>
    <row r="78" spans="1:11">
      <c r="A78" s="1"/>
      <c r="B78" s="1"/>
      <c r="C78" s="1"/>
      <c r="D78" s="1"/>
      <c r="E78" s="1"/>
      <c r="F78" s="1"/>
      <c r="G78" s="1"/>
      <c r="H78" s="1"/>
      <c r="I78" s="1"/>
      <c r="J78" s="1"/>
      <c r="K78" s="1"/>
    </row>
    <row r="79" spans="1:11">
      <c r="A79" s="1" t="s">
        <v>16</v>
      </c>
      <c r="B79" s="1"/>
      <c r="C79" s="161" t="s">
        <v>15</v>
      </c>
      <c r="D79" s="1"/>
      <c r="E79" s="1"/>
      <c r="F79" s="1"/>
      <c r="G79" s="514"/>
      <c r="H79" s="514"/>
      <c r="I79" s="514"/>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t="s">
        <v>18</v>
      </c>
      <c r="B82" s="1"/>
      <c r="C82" s="161" t="s">
        <v>17</v>
      </c>
      <c r="D82" s="1"/>
      <c r="E82" s="1"/>
      <c r="F82" s="1"/>
      <c r="G82" s="514"/>
      <c r="H82" s="514"/>
      <c r="I82" s="514"/>
      <c r="J82" s="1"/>
      <c r="K82" s="1"/>
    </row>
    <row r="83" spans="1:11">
      <c r="A83" s="1"/>
      <c r="B83" s="1"/>
      <c r="C83" s="1"/>
      <c r="D83" s="1"/>
      <c r="E83" s="1"/>
      <c r="F83" s="1"/>
      <c r="G83" s="168"/>
      <c r="H83" s="168"/>
      <c r="I83" s="168"/>
      <c r="J83" s="1"/>
      <c r="K83" s="1"/>
    </row>
    <row r="84" spans="1:11">
      <c r="A84" s="1"/>
      <c r="B84" s="1"/>
      <c r="C84" s="1"/>
      <c r="D84" s="1"/>
      <c r="E84" s="1"/>
      <c r="F84" s="1"/>
      <c r="G84" s="1"/>
      <c r="H84" s="1"/>
      <c r="I84" s="1"/>
      <c r="J84" s="1"/>
      <c r="K84" s="1"/>
    </row>
    <row r="85" spans="1:11">
      <c r="A85" s="1" t="s">
        <v>20</v>
      </c>
      <c r="B85" s="1"/>
      <c r="C85" s="161" t="s">
        <v>19</v>
      </c>
      <c r="D85" s="1"/>
      <c r="E85" s="1"/>
      <c r="F85" s="1"/>
      <c r="G85" s="514"/>
      <c r="H85" s="514"/>
      <c r="I85" s="514"/>
      <c r="J85" s="1"/>
      <c r="K85" s="1"/>
    </row>
    <row r="86" spans="1:11">
      <c r="A86" s="1"/>
      <c r="B86" s="1"/>
      <c r="C86" s="1"/>
      <c r="D86" s="1"/>
      <c r="E86" s="1"/>
      <c r="F86" s="1"/>
      <c r="G86" s="1"/>
      <c r="H86" s="1"/>
      <c r="I86" s="1"/>
      <c r="J86" s="1"/>
      <c r="K86" s="1"/>
    </row>
    <row r="87" spans="1:11">
      <c r="A87" s="1"/>
      <c r="B87" s="1"/>
      <c r="C87" s="1"/>
      <c r="D87" s="1"/>
      <c r="E87" s="1"/>
      <c r="F87" s="1"/>
      <c r="G87" s="168"/>
      <c r="H87" s="168"/>
      <c r="I87" s="168"/>
      <c r="J87" s="1"/>
      <c r="K87" s="1"/>
    </row>
    <row r="88" spans="1:11">
      <c r="A88" s="1" t="s">
        <v>22</v>
      </c>
      <c r="B88" s="1"/>
      <c r="C88" s="161" t="s">
        <v>21</v>
      </c>
      <c r="D88" s="1"/>
      <c r="E88" s="1"/>
      <c r="F88" s="1"/>
      <c r="G88" s="514"/>
      <c r="H88" s="514"/>
      <c r="I88" s="514"/>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t="s">
        <v>39</v>
      </c>
      <c r="B91" s="1"/>
      <c r="C91" s="161" t="s">
        <v>23</v>
      </c>
      <c r="D91" s="1"/>
      <c r="E91" s="1"/>
      <c r="F91" s="1"/>
      <c r="G91" s="514"/>
      <c r="H91" s="514"/>
      <c r="I91" s="514"/>
      <c r="J91" s="1"/>
      <c r="K91" s="1"/>
    </row>
    <row r="92" spans="1:11">
      <c r="A92" s="1"/>
      <c r="B92" s="1"/>
      <c r="C92" s="1"/>
      <c r="D92" s="1"/>
      <c r="E92" s="1"/>
      <c r="F92" s="1"/>
      <c r="G92" s="168"/>
      <c r="H92" s="168"/>
      <c r="I92" s="168"/>
      <c r="J92" s="1"/>
      <c r="K92" s="1"/>
    </row>
  </sheetData>
  <mergeCells count="67">
    <mergeCell ref="A10:E10"/>
    <mergeCell ref="F10:H10"/>
    <mergeCell ref="A47:C47"/>
    <mergeCell ref="D47:K47"/>
    <mergeCell ref="A1:I1"/>
    <mergeCell ref="G3:I3"/>
    <mergeCell ref="G6:I6"/>
    <mergeCell ref="G7:I7"/>
    <mergeCell ref="G8:I8"/>
    <mergeCell ref="A45:K45"/>
    <mergeCell ref="G4:I4"/>
    <mergeCell ref="G5:I5"/>
    <mergeCell ref="A48:C48"/>
    <mergeCell ref="D48:K48"/>
    <mergeCell ref="A11:E11"/>
    <mergeCell ref="F11:H11"/>
    <mergeCell ref="A12:E12"/>
    <mergeCell ref="F12:H12"/>
    <mergeCell ref="A13:E13"/>
    <mergeCell ref="F13:H13"/>
    <mergeCell ref="A14:E14"/>
    <mergeCell ref="F14:H14"/>
    <mergeCell ref="A15:E15"/>
    <mergeCell ref="F15:H15"/>
    <mergeCell ref="A28:E28"/>
    <mergeCell ref="F28:H28"/>
    <mergeCell ref="A49:C49"/>
    <mergeCell ref="D49:K49"/>
    <mergeCell ref="A50:C50"/>
    <mergeCell ref="D50:K50"/>
    <mergeCell ref="A51:C51"/>
    <mergeCell ref="D51:K51"/>
    <mergeCell ref="A52:C52"/>
    <mergeCell ref="D52:K52"/>
    <mergeCell ref="A53:C53"/>
    <mergeCell ref="D53:K53"/>
    <mergeCell ref="A54:C54"/>
    <mergeCell ref="D54:K54"/>
    <mergeCell ref="A55:C55"/>
    <mergeCell ref="D55:K55"/>
    <mergeCell ref="A56:C56"/>
    <mergeCell ref="D56:K56"/>
    <mergeCell ref="A57:C57"/>
    <mergeCell ref="D57:K57"/>
    <mergeCell ref="A58:C58"/>
    <mergeCell ref="D58:K58"/>
    <mergeCell ref="A59:C59"/>
    <mergeCell ref="D59:K59"/>
    <mergeCell ref="A60:C60"/>
    <mergeCell ref="D60:K60"/>
    <mergeCell ref="A61:C61"/>
    <mergeCell ref="D61:K61"/>
    <mergeCell ref="A62:C62"/>
    <mergeCell ref="D62:K62"/>
    <mergeCell ref="A63:C63"/>
    <mergeCell ref="D63:K64"/>
    <mergeCell ref="B66:J67"/>
    <mergeCell ref="G70:I70"/>
    <mergeCell ref="G71:I71"/>
    <mergeCell ref="G73:I73"/>
    <mergeCell ref="G75:I75"/>
    <mergeCell ref="G91:I91"/>
    <mergeCell ref="G76:I76"/>
    <mergeCell ref="G79:I79"/>
    <mergeCell ref="G82:I82"/>
    <mergeCell ref="G85:I85"/>
    <mergeCell ref="G88:I88"/>
  </mergeCells>
  <phoneticPr fontId="29"/>
  <hyperlinks>
    <hyperlink ref="A27" r:id="rId1" xr:uid="{BFD5915E-111E-450B-A3E9-C89A710CC680}"/>
    <hyperlink ref="C70" location="自己点検シート!A5" display="一般原則" xr:uid="{AC90EB08-5E86-4F63-8131-C663286A8487}"/>
    <hyperlink ref="C73" location="自己点検シート!A21" display="基本方針" xr:uid="{5D5D715C-A11E-483B-8C3B-175367DABC77}"/>
    <hyperlink ref="C76" location="自己点検シート!A25" display="人員に関する基準" xr:uid="{12D16684-52BA-41C1-9EC2-923606AA888B}"/>
    <hyperlink ref="C79" location="自己点検シート!A156" display="設備に関する基準" xr:uid="{5BE81BAD-627F-467F-9E4A-F627327E2FDC}"/>
    <hyperlink ref="C82" location="自己点検シート!A201" display="運営に関する基準" xr:uid="{16D1E524-8357-4E54-8661-D7D14472232E}"/>
    <hyperlink ref="C85" location="自己点検シート!A815" display="変更の届出等" xr:uid="{D277F1F3-0393-4E00-BB32-C8DD1025FEAC}"/>
    <hyperlink ref="C88" location="自己点検シート!A827" display="介護給付費の算定及び取扱い" xr:uid="{1AB6AA88-591B-49E5-977D-267C31178719}"/>
    <hyperlink ref="C91" location="自己点検シート!A1678" display="その他" xr:uid="{F2DE42BD-905E-4C14-9B2D-09C0A2285149}"/>
  </hyperlinks>
  <pageMargins left="0.7" right="0.7" top="0.75" bottom="0.75" header="0.3" footer="0.3"/>
  <pageSetup paperSize="9" scale="83" orientation="portrait" verticalDpi="0" r:id="rId2"/>
  <rowBreaks count="1" manualBreakCount="1">
    <brk id="43"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W1567"/>
  <sheetViews>
    <sheetView view="pageBreakPreview" zoomScale="90" zoomScaleNormal="50" zoomScaleSheetLayoutView="90" zoomScalePageLayoutView="75" workbookViewId="0"/>
  </sheetViews>
  <sheetFormatPr defaultColWidth="9" defaultRowHeight="13.5"/>
  <cols>
    <col min="1" max="1" width="3.625" style="11" customWidth="1"/>
    <col min="2" max="2" width="13.25" style="299" customWidth="1"/>
    <col min="3" max="3" width="1.625" style="11" customWidth="1"/>
    <col min="4" max="4" width="2.625" style="11" customWidth="1"/>
    <col min="5" max="5" width="50.25" style="299" customWidth="1"/>
    <col min="6" max="6" width="1.625" style="11" customWidth="1"/>
    <col min="7" max="7" width="12.625" style="148" customWidth="1"/>
    <col min="8" max="8" width="14.625" style="11" bestFit="1" customWidth="1"/>
    <col min="9" max="11" width="9" style="11"/>
    <col min="12" max="12" width="9" style="11" customWidth="1"/>
    <col min="13" max="13" width="9" style="11"/>
    <col min="14" max="14" width="10.875" style="11" customWidth="1"/>
    <col min="15" max="15" width="9" style="11"/>
    <col min="16" max="16" width="10.125" style="11" customWidth="1"/>
    <col min="17" max="17" width="8.625" style="11" customWidth="1"/>
    <col min="18" max="16384" width="9" style="11"/>
  </cols>
  <sheetData>
    <row r="1" spans="1:17" ht="26.25" customHeight="1">
      <c r="A1" s="6" t="s">
        <v>1496</v>
      </c>
      <c r="B1" s="7"/>
      <c r="C1" s="8"/>
      <c r="D1" s="8"/>
      <c r="E1" s="7"/>
      <c r="F1" s="8"/>
      <c r="G1" s="9" t="s">
        <v>465</v>
      </c>
      <c r="H1" s="10"/>
    </row>
    <row r="2" spans="1:17" ht="12" customHeight="1">
      <c r="A2" s="12"/>
      <c r="B2" s="13"/>
      <c r="C2" s="14"/>
      <c r="D2" s="15"/>
      <c r="E2" s="13"/>
      <c r="F2" s="15"/>
      <c r="G2" s="16"/>
      <c r="H2" s="17"/>
      <c r="M2" s="149" t="s">
        <v>898</v>
      </c>
      <c r="N2" s="149" t="s">
        <v>899</v>
      </c>
      <c r="O2" s="149" t="s">
        <v>900</v>
      </c>
      <c r="P2" s="149" t="s">
        <v>901</v>
      </c>
      <c r="Q2" s="149" t="s">
        <v>902</v>
      </c>
    </row>
    <row r="3" spans="1:17" ht="14.25" customHeight="1">
      <c r="A3" s="568" t="s">
        <v>1</v>
      </c>
      <c r="B3" s="569"/>
      <c r="C3" s="18"/>
      <c r="D3" s="19"/>
      <c r="E3" s="20" t="s">
        <v>0</v>
      </c>
      <c r="F3" s="19"/>
      <c r="G3" s="21"/>
      <c r="H3" s="22" t="s">
        <v>37</v>
      </c>
      <c r="M3" s="149" t="s">
        <v>903</v>
      </c>
      <c r="N3" s="149" t="s">
        <v>904</v>
      </c>
      <c r="O3" s="149" t="s">
        <v>905</v>
      </c>
      <c r="P3" s="149" t="s">
        <v>906</v>
      </c>
      <c r="Q3" s="149" t="s">
        <v>907</v>
      </c>
    </row>
    <row r="4" spans="1:17" ht="10.5" customHeight="1">
      <c r="A4" s="23"/>
      <c r="B4" s="24"/>
      <c r="C4" s="25"/>
      <c r="D4" s="25"/>
      <c r="E4" s="26"/>
      <c r="F4" s="25"/>
      <c r="G4" s="27"/>
      <c r="H4" s="28"/>
      <c r="M4" s="149" t="s">
        <v>908</v>
      </c>
      <c r="N4" s="149" t="s">
        <v>908</v>
      </c>
    </row>
    <row r="5" spans="1:17" ht="33" customHeight="1">
      <c r="A5" s="29" t="s">
        <v>103</v>
      </c>
      <c r="B5" s="7"/>
      <c r="C5" s="8"/>
      <c r="D5" s="8"/>
      <c r="E5" s="7"/>
      <c r="F5" s="8"/>
      <c r="G5" s="9"/>
      <c r="H5" s="30"/>
    </row>
    <row r="6" spans="1:17" ht="6" customHeight="1">
      <c r="A6" s="14"/>
      <c r="B6" s="31"/>
      <c r="C6" s="14"/>
      <c r="D6" s="15"/>
      <c r="E6" s="13"/>
      <c r="F6" s="30"/>
      <c r="G6" s="32"/>
      <c r="H6" s="17"/>
    </row>
    <row r="7" spans="1:17" ht="60" customHeight="1">
      <c r="A7" s="491">
        <v>1</v>
      </c>
      <c r="B7" s="497" t="s">
        <v>104</v>
      </c>
      <c r="C7" s="23"/>
      <c r="D7" s="25" t="s">
        <v>66</v>
      </c>
      <c r="E7" s="26" t="s">
        <v>105</v>
      </c>
      <c r="F7" s="33"/>
      <c r="G7" s="34" t="s">
        <v>909</v>
      </c>
      <c r="H7" s="495" t="s">
        <v>1109</v>
      </c>
    </row>
    <row r="8" spans="1:17" ht="6" customHeight="1">
      <c r="A8" s="491"/>
      <c r="B8" s="492"/>
      <c r="C8" s="14"/>
      <c r="D8" s="15"/>
      <c r="E8" s="13"/>
      <c r="F8" s="30"/>
      <c r="G8" s="35"/>
      <c r="H8" s="495"/>
    </row>
    <row r="9" spans="1:17" ht="60.6" customHeight="1">
      <c r="A9" s="491"/>
      <c r="B9" s="492"/>
      <c r="C9" s="23"/>
      <c r="D9" s="25" t="s">
        <v>67</v>
      </c>
      <c r="E9" s="26" t="s">
        <v>106</v>
      </c>
      <c r="F9" s="33"/>
      <c r="G9" s="34" t="s">
        <v>909</v>
      </c>
      <c r="H9" s="495" t="s">
        <v>1110</v>
      </c>
    </row>
    <row r="10" spans="1:17" ht="6" customHeight="1">
      <c r="A10" s="491"/>
      <c r="B10" s="492"/>
      <c r="C10" s="14"/>
      <c r="D10" s="15"/>
      <c r="E10" s="13"/>
      <c r="F10" s="30"/>
      <c r="G10" s="35"/>
      <c r="H10" s="495"/>
    </row>
    <row r="11" spans="1:17" ht="47.45" customHeight="1">
      <c r="A11" s="491"/>
      <c r="B11" s="492"/>
      <c r="C11" s="491"/>
      <c r="D11" s="36" t="s">
        <v>69</v>
      </c>
      <c r="E11" s="492" t="s">
        <v>1030</v>
      </c>
      <c r="F11" s="37"/>
      <c r="G11" s="34" t="s">
        <v>909</v>
      </c>
      <c r="H11" s="495" t="s">
        <v>1111</v>
      </c>
      <c r="I11" s="299"/>
    </row>
    <row r="12" spans="1:17" ht="6" customHeight="1">
      <c r="A12" s="491"/>
      <c r="B12" s="492"/>
      <c r="C12" s="14"/>
      <c r="D12" s="15"/>
      <c r="E12" s="13"/>
      <c r="F12" s="30"/>
      <c r="G12" s="35"/>
      <c r="H12" s="495"/>
    </row>
    <row r="13" spans="1:17" ht="46.5" customHeight="1">
      <c r="A13" s="491"/>
      <c r="B13" s="492"/>
      <c r="C13" s="491"/>
      <c r="D13" s="36" t="s">
        <v>70</v>
      </c>
      <c r="E13" s="492" t="s">
        <v>1045</v>
      </c>
      <c r="F13" s="37"/>
      <c r="G13" s="505" t="s">
        <v>909</v>
      </c>
      <c r="H13" s="495" t="s">
        <v>1112</v>
      </c>
    </row>
    <row r="14" spans="1:17" ht="6" customHeight="1">
      <c r="A14" s="491"/>
      <c r="B14" s="492"/>
      <c r="C14" s="491"/>
      <c r="D14" s="14"/>
      <c r="E14" s="31"/>
      <c r="F14" s="37"/>
      <c r="G14" s="38"/>
      <c r="H14" s="495"/>
    </row>
    <row r="15" spans="1:17" ht="125.25" customHeight="1">
      <c r="A15" s="491"/>
      <c r="B15" s="492"/>
      <c r="C15" s="491"/>
      <c r="D15" s="491" t="s">
        <v>36</v>
      </c>
      <c r="E15" s="497" t="s">
        <v>96</v>
      </c>
      <c r="F15" s="37"/>
      <c r="G15" s="505"/>
      <c r="H15" s="497" t="s">
        <v>78</v>
      </c>
    </row>
    <row r="16" spans="1:17" ht="6" customHeight="1">
      <c r="A16" s="491"/>
      <c r="B16" s="492"/>
      <c r="C16" s="491"/>
      <c r="D16" s="23"/>
      <c r="E16" s="24"/>
      <c r="F16" s="37"/>
      <c r="G16" s="505"/>
      <c r="H16" s="497"/>
    </row>
    <row r="17" spans="1:8" ht="6" customHeight="1">
      <c r="A17" s="491"/>
      <c r="B17" s="492"/>
      <c r="C17" s="491"/>
      <c r="D17" s="36"/>
      <c r="E17" s="492"/>
      <c r="F17" s="37"/>
      <c r="G17" s="38"/>
      <c r="H17" s="495"/>
    </row>
    <row r="18" spans="1:8" ht="33" customHeight="1">
      <c r="A18" s="29" t="s">
        <v>108</v>
      </c>
      <c r="B18" s="7"/>
      <c r="C18" s="8"/>
      <c r="D18" s="8"/>
      <c r="E18" s="7"/>
      <c r="F18" s="8"/>
      <c r="G18" s="9"/>
      <c r="H18" s="10"/>
    </row>
    <row r="19" spans="1:8" ht="6" customHeight="1">
      <c r="A19" s="491"/>
      <c r="B19" s="492"/>
      <c r="C19" s="491"/>
      <c r="D19" s="36"/>
      <c r="E19" s="492"/>
      <c r="F19" s="37"/>
      <c r="G19" s="43"/>
      <c r="H19" s="17"/>
    </row>
    <row r="20" spans="1:8" ht="113.25" customHeight="1">
      <c r="A20" s="491">
        <v>1</v>
      </c>
      <c r="B20" s="492" t="s">
        <v>109</v>
      </c>
      <c r="C20" s="491"/>
      <c r="D20" s="36"/>
      <c r="E20" s="492" t="s">
        <v>569</v>
      </c>
      <c r="F20" s="497"/>
      <c r="G20" s="505" t="s">
        <v>909</v>
      </c>
      <c r="H20" s="497" t="s">
        <v>1113</v>
      </c>
    </row>
    <row r="21" spans="1:8" ht="6" customHeight="1">
      <c r="A21" s="23"/>
      <c r="B21" s="26"/>
      <c r="C21" s="23"/>
      <c r="D21" s="25"/>
      <c r="E21" s="26"/>
      <c r="F21" s="24"/>
      <c r="G21" s="44"/>
      <c r="H21" s="24"/>
    </row>
    <row r="22" spans="1:8" ht="33.75" customHeight="1">
      <c r="A22" s="41" t="s">
        <v>110</v>
      </c>
      <c r="B22" s="26"/>
      <c r="C22" s="25"/>
      <c r="D22" s="25"/>
      <c r="E22" s="26"/>
      <c r="F22" s="8"/>
      <c r="G22" s="9"/>
      <c r="H22" s="10"/>
    </row>
    <row r="23" spans="1:8" ht="6" customHeight="1">
      <c r="A23" s="14"/>
      <c r="B23" s="31"/>
      <c r="C23" s="15"/>
      <c r="D23" s="15"/>
      <c r="E23" s="13"/>
      <c r="F23" s="30"/>
      <c r="G23" s="32"/>
      <c r="H23" s="39"/>
    </row>
    <row r="24" spans="1:8" ht="6" customHeight="1">
      <c r="A24" s="491"/>
      <c r="B24" s="492"/>
      <c r="C24" s="491"/>
      <c r="D24" s="14"/>
      <c r="E24" s="31"/>
      <c r="F24" s="37"/>
      <c r="G24" s="38"/>
      <c r="H24" s="495"/>
    </row>
    <row r="25" spans="1:8" ht="84" customHeight="1">
      <c r="A25" s="491"/>
      <c r="B25" s="492"/>
      <c r="C25" s="45"/>
      <c r="D25" s="491" t="s">
        <v>36</v>
      </c>
      <c r="E25" s="497" t="s">
        <v>690</v>
      </c>
      <c r="F25" s="36"/>
      <c r="G25" s="38"/>
      <c r="H25" s="495" t="s">
        <v>779</v>
      </c>
    </row>
    <row r="26" spans="1:8" ht="96" customHeight="1">
      <c r="A26" s="491"/>
      <c r="B26" s="492"/>
      <c r="C26" s="45"/>
      <c r="D26" s="491"/>
      <c r="E26" s="497" t="s">
        <v>691</v>
      </c>
      <c r="F26" s="36"/>
      <c r="G26" s="38"/>
      <c r="H26" s="495"/>
    </row>
    <row r="27" spans="1:8" ht="238.5" customHeight="1">
      <c r="A27" s="491"/>
      <c r="B27" s="492"/>
      <c r="C27" s="45"/>
      <c r="D27" s="491"/>
      <c r="E27" s="509" t="s">
        <v>1240</v>
      </c>
      <c r="F27" s="36"/>
      <c r="G27" s="38"/>
      <c r="H27" s="495" t="s">
        <v>984</v>
      </c>
    </row>
    <row r="28" spans="1:8" ht="6" customHeight="1">
      <c r="A28" s="491"/>
      <c r="B28" s="492"/>
      <c r="C28" s="45"/>
      <c r="D28" s="23"/>
      <c r="E28" s="24"/>
      <c r="F28" s="36"/>
      <c r="G28" s="38"/>
      <c r="H28" s="495"/>
    </row>
    <row r="29" spans="1:8" ht="6" customHeight="1">
      <c r="A29" s="491"/>
      <c r="B29" s="492"/>
      <c r="C29" s="491"/>
      <c r="D29" s="36"/>
      <c r="E29" s="492"/>
      <c r="F29" s="37"/>
      <c r="G29" s="38"/>
      <c r="H29" s="495"/>
    </row>
    <row r="30" spans="1:8" ht="6" customHeight="1">
      <c r="A30" s="491"/>
      <c r="B30" s="492"/>
      <c r="C30" s="491"/>
      <c r="D30" s="14"/>
      <c r="E30" s="31"/>
      <c r="F30" s="37"/>
      <c r="G30" s="38"/>
      <c r="H30" s="495"/>
    </row>
    <row r="31" spans="1:8" ht="121.5" customHeight="1">
      <c r="A31" s="491"/>
      <c r="B31" s="497"/>
      <c r="C31" s="36"/>
      <c r="D31" s="491" t="s">
        <v>36</v>
      </c>
      <c r="E31" s="497" t="s">
        <v>467</v>
      </c>
      <c r="F31" s="36"/>
      <c r="G31" s="505"/>
      <c r="H31" s="497" t="s">
        <v>79</v>
      </c>
    </row>
    <row r="32" spans="1:8" ht="6" customHeight="1">
      <c r="A32" s="491"/>
      <c r="B32" s="492"/>
      <c r="C32" s="491"/>
      <c r="D32" s="23"/>
      <c r="E32" s="24"/>
      <c r="F32" s="36"/>
      <c r="G32" s="505"/>
      <c r="H32" s="497"/>
    </row>
    <row r="33" spans="1:8" ht="6" customHeight="1">
      <c r="A33" s="491"/>
      <c r="B33" s="492"/>
      <c r="C33" s="491"/>
      <c r="D33" s="14"/>
      <c r="E33" s="31"/>
      <c r="F33" s="37"/>
      <c r="G33" s="38"/>
      <c r="H33" s="495"/>
    </row>
    <row r="34" spans="1:8" ht="161.25" customHeight="1">
      <c r="A34" s="491"/>
      <c r="B34" s="497"/>
      <c r="C34" s="36"/>
      <c r="D34" s="491" t="s">
        <v>36</v>
      </c>
      <c r="E34" s="509" t="s">
        <v>1241</v>
      </c>
      <c r="F34" s="36"/>
      <c r="G34" s="46"/>
      <c r="H34" s="495" t="s">
        <v>1114</v>
      </c>
    </row>
    <row r="35" spans="1:8" ht="6" customHeight="1">
      <c r="A35" s="491"/>
      <c r="B35" s="492"/>
      <c r="C35" s="491"/>
      <c r="D35" s="23"/>
      <c r="E35" s="237"/>
      <c r="F35" s="36"/>
      <c r="G35" s="46"/>
      <c r="H35" s="495"/>
    </row>
    <row r="36" spans="1:8" ht="6" customHeight="1">
      <c r="A36" s="23"/>
      <c r="B36" s="26"/>
      <c r="C36" s="23"/>
      <c r="D36" s="25"/>
      <c r="E36" s="238"/>
      <c r="F36" s="33"/>
      <c r="G36" s="34"/>
      <c r="H36" s="28"/>
    </row>
    <row r="37" spans="1:8" ht="6" customHeight="1">
      <c r="A37" s="491"/>
      <c r="B37" s="492"/>
      <c r="C37" s="491"/>
      <c r="D37" s="36"/>
      <c r="E37" s="239"/>
      <c r="F37" s="37"/>
      <c r="G37" s="38"/>
      <c r="H37" s="495"/>
    </row>
    <row r="38" spans="1:8" ht="6" customHeight="1">
      <c r="A38" s="491"/>
      <c r="B38" s="492"/>
      <c r="C38" s="491"/>
      <c r="D38" s="14"/>
      <c r="E38" s="240"/>
      <c r="F38" s="37"/>
      <c r="G38" s="38"/>
      <c r="H38" s="495"/>
    </row>
    <row r="39" spans="1:8" ht="202.5" customHeight="1">
      <c r="A39" s="491"/>
      <c r="B39" s="497"/>
      <c r="C39" s="37"/>
      <c r="D39" s="491" t="s">
        <v>36</v>
      </c>
      <c r="E39" s="509" t="s">
        <v>1242</v>
      </c>
      <c r="F39" s="491"/>
      <c r="G39" s="46"/>
      <c r="H39" s="495"/>
    </row>
    <row r="40" spans="1:8" ht="227.25" customHeight="1">
      <c r="A40" s="47"/>
      <c r="B40" s="497"/>
      <c r="C40" s="36"/>
      <c r="D40" s="491"/>
      <c r="E40" s="497" t="s">
        <v>985</v>
      </c>
      <c r="F40" s="36"/>
      <c r="G40" s="46"/>
      <c r="H40" s="495" t="s">
        <v>983</v>
      </c>
    </row>
    <row r="41" spans="1:8" ht="6" customHeight="1">
      <c r="A41" s="47"/>
      <c r="B41" s="497"/>
      <c r="C41" s="36"/>
      <c r="D41" s="23"/>
      <c r="E41" s="24"/>
      <c r="F41" s="36"/>
      <c r="G41" s="46"/>
      <c r="H41" s="495"/>
    </row>
    <row r="42" spans="1:8" ht="6" customHeight="1">
      <c r="A42" s="491"/>
      <c r="B42" s="492"/>
      <c r="C42" s="45"/>
      <c r="D42" s="491"/>
      <c r="E42" s="497"/>
      <c r="F42" s="491"/>
      <c r="G42" s="46"/>
      <c r="H42" s="495"/>
    </row>
    <row r="43" spans="1:8" ht="96.75" customHeight="1">
      <c r="A43" s="491"/>
      <c r="B43" s="492"/>
      <c r="C43" s="491"/>
      <c r="D43" s="48" t="s">
        <v>36</v>
      </c>
      <c r="E43" s="497" t="s">
        <v>692</v>
      </c>
      <c r="F43" s="491"/>
      <c r="G43" s="46"/>
      <c r="H43" s="495" t="s">
        <v>780</v>
      </c>
    </row>
    <row r="44" spans="1:8" ht="72" customHeight="1">
      <c r="A44" s="491"/>
      <c r="B44" s="492"/>
      <c r="C44" s="491"/>
      <c r="D44" s="48"/>
      <c r="E44" s="497" t="s">
        <v>693</v>
      </c>
      <c r="F44" s="36"/>
      <c r="G44" s="46"/>
      <c r="H44" s="495"/>
    </row>
    <row r="45" spans="1:8" ht="6" customHeight="1">
      <c r="A45" s="491"/>
      <c r="B45" s="492"/>
      <c r="C45" s="45"/>
      <c r="D45" s="48"/>
      <c r="E45" s="497"/>
      <c r="F45" s="36"/>
      <c r="G45" s="46"/>
      <c r="H45" s="495"/>
    </row>
    <row r="46" spans="1:8" ht="6" customHeight="1">
      <c r="A46" s="491"/>
      <c r="B46" s="497"/>
      <c r="C46" s="36"/>
      <c r="D46" s="14"/>
      <c r="E46" s="31"/>
      <c r="F46" s="36"/>
      <c r="G46" s="38"/>
      <c r="H46" s="495"/>
    </row>
    <row r="47" spans="1:8" ht="88.5" customHeight="1">
      <c r="A47" s="491"/>
      <c r="B47" s="497"/>
      <c r="C47" s="36"/>
      <c r="D47" s="491" t="s">
        <v>36</v>
      </c>
      <c r="E47" s="497" t="s">
        <v>570</v>
      </c>
      <c r="F47" s="36"/>
      <c r="G47" s="38"/>
      <c r="H47" s="495" t="s">
        <v>781</v>
      </c>
    </row>
    <row r="48" spans="1:8" ht="43.5" customHeight="1">
      <c r="A48" s="491"/>
      <c r="B48" s="497"/>
      <c r="C48" s="36"/>
      <c r="D48" s="491"/>
      <c r="E48" s="497" t="s">
        <v>571</v>
      </c>
      <c r="F48" s="36"/>
      <c r="G48" s="38"/>
      <c r="H48" s="495"/>
    </row>
    <row r="49" spans="1:8" ht="28.5" customHeight="1">
      <c r="A49" s="491"/>
      <c r="B49" s="497"/>
      <c r="C49" s="36"/>
      <c r="D49" s="491"/>
      <c r="E49" s="497" t="s">
        <v>572</v>
      </c>
      <c r="F49" s="36"/>
      <c r="G49" s="38"/>
      <c r="H49" s="495"/>
    </row>
    <row r="50" spans="1:8" ht="86.25" customHeight="1">
      <c r="A50" s="491"/>
      <c r="B50" s="497"/>
      <c r="C50" s="36"/>
      <c r="D50" s="491"/>
      <c r="E50" s="497" t="s">
        <v>573</v>
      </c>
      <c r="F50" s="36"/>
      <c r="G50" s="38"/>
      <c r="H50" s="495"/>
    </row>
    <row r="51" spans="1:8" ht="6" customHeight="1">
      <c r="A51" s="491"/>
      <c r="B51" s="497"/>
      <c r="C51" s="36"/>
      <c r="D51" s="23"/>
      <c r="E51" s="24"/>
      <c r="F51" s="36"/>
      <c r="G51" s="38"/>
      <c r="H51" s="495"/>
    </row>
    <row r="52" spans="1:8" ht="6" hidden="1" customHeight="1">
      <c r="A52" s="23"/>
      <c r="B52" s="24"/>
      <c r="C52" s="25"/>
      <c r="D52" s="25"/>
      <c r="E52" s="26"/>
      <c r="F52" s="25"/>
      <c r="G52" s="34"/>
      <c r="H52" s="28"/>
    </row>
    <row r="53" spans="1:8" ht="6" hidden="1" customHeight="1">
      <c r="A53" s="491"/>
      <c r="B53" s="497"/>
      <c r="C53" s="36"/>
      <c r="D53" s="36"/>
      <c r="E53" s="492"/>
      <c r="F53" s="36"/>
      <c r="G53" s="38"/>
      <c r="H53" s="495"/>
    </row>
    <row r="54" spans="1:8" ht="6" customHeight="1">
      <c r="A54" s="491"/>
      <c r="B54" s="497"/>
      <c r="C54" s="37"/>
      <c r="D54" s="14"/>
      <c r="E54" s="31"/>
      <c r="F54" s="36"/>
      <c r="G54" s="38"/>
      <c r="H54" s="495"/>
    </row>
    <row r="55" spans="1:8" ht="45.75" customHeight="1">
      <c r="A55" s="491"/>
      <c r="B55" s="497"/>
      <c r="C55" s="36"/>
      <c r="D55" s="48" t="s">
        <v>36</v>
      </c>
      <c r="E55" s="497" t="s">
        <v>574</v>
      </c>
      <c r="F55" s="36"/>
      <c r="G55" s="38"/>
      <c r="H55" s="495" t="s">
        <v>782</v>
      </c>
    </row>
    <row r="56" spans="1:8" ht="6" customHeight="1">
      <c r="A56" s="491"/>
      <c r="B56" s="497"/>
      <c r="C56" s="36"/>
      <c r="D56" s="49"/>
      <c r="E56" s="24"/>
      <c r="F56" s="36"/>
      <c r="G56" s="38"/>
      <c r="H56" s="495"/>
    </row>
    <row r="57" spans="1:8" ht="6" customHeight="1">
      <c r="A57" s="491"/>
      <c r="B57" s="497"/>
      <c r="C57" s="37"/>
      <c r="D57" s="14"/>
      <c r="E57" s="31"/>
      <c r="F57" s="36"/>
      <c r="G57" s="38"/>
      <c r="H57" s="495"/>
    </row>
    <row r="58" spans="1:8" ht="96.75" customHeight="1">
      <c r="A58" s="491"/>
      <c r="B58" s="492"/>
      <c r="C58" s="45"/>
      <c r="D58" s="491" t="s">
        <v>36</v>
      </c>
      <c r="E58" s="497" t="s">
        <v>111</v>
      </c>
      <c r="F58" s="491"/>
      <c r="G58" s="38"/>
      <c r="H58" s="495" t="s">
        <v>783</v>
      </c>
    </row>
    <row r="59" spans="1:8" ht="6" customHeight="1">
      <c r="A59" s="491"/>
      <c r="B59" s="492"/>
      <c r="C59" s="45"/>
      <c r="D59" s="23"/>
      <c r="E59" s="24"/>
      <c r="F59" s="36"/>
      <c r="G59" s="38"/>
      <c r="H59" s="495"/>
    </row>
    <row r="60" spans="1:8" ht="6" customHeight="1">
      <c r="A60" s="491"/>
      <c r="B60" s="492"/>
      <c r="C60" s="45"/>
      <c r="D60" s="14"/>
      <c r="E60" s="31"/>
      <c r="F60" s="36"/>
      <c r="G60" s="46"/>
      <c r="H60" s="495"/>
    </row>
    <row r="61" spans="1:8" ht="60.75" customHeight="1">
      <c r="A61" s="491"/>
      <c r="B61" s="492"/>
      <c r="C61" s="45"/>
      <c r="D61" s="491" t="s">
        <v>36</v>
      </c>
      <c r="E61" s="497" t="s">
        <v>694</v>
      </c>
      <c r="F61" s="36"/>
      <c r="G61" s="38"/>
      <c r="H61" s="495" t="s">
        <v>784</v>
      </c>
    </row>
    <row r="62" spans="1:8" ht="123.75" customHeight="1">
      <c r="A62" s="491"/>
      <c r="B62" s="492"/>
      <c r="C62" s="45"/>
      <c r="D62" s="491"/>
      <c r="E62" s="497" t="s">
        <v>695</v>
      </c>
      <c r="F62" s="36"/>
      <c r="G62" s="505"/>
      <c r="H62" s="495"/>
    </row>
    <row r="63" spans="1:8" ht="6" customHeight="1">
      <c r="A63" s="491"/>
      <c r="B63" s="492"/>
      <c r="C63" s="45"/>
      <c r="D63" s="23"/>
      <c r="E63" s="24"/>
      <c r="F63" s="36"/>
      <c r="G63" s="505"/>
      <c r="H63" s="495"/>
    </row>
    <row r="64" spans="1:8" ht="6" customHeight="1">
      <c r="A64" s="491"/>
      <c r="B64" s="497"/>
      <c r="C64" s="45"/>
      <c r="D64" s="36"/>
      <c r="E64" s="497"/>
      <c r="F64" s="45"/>
      <c r="G64" s="50"/>
      <c r="H64" s="495"/>
    </row>
    <row r="65" spans="1:9" ht="45.75" customHeight="1">
      <c r="A65" s="491"/>
      <c r="B65" s="497"/>
      <c r="C65" s="491"/>
      <c r="D65" s="491" t="s">
        <v>36</v>
      </c>
      <c r="E65" s="497" t="s">
        <v>575</v>
      </c>
      <c r="F65" s="37"/>
      <c r="G65" s="50"/>
      <c r="H65" s="495" t="s">
        <v>785</v>
      </c>
    </row>
    <row r="66" spans="1:9" ht="6" customHeight="1">
      <c r="A66" s="491"/>
      <c r="B66" s="497"/>
      <c r="C66" s="491"/>
      <c r="D66" s="23"/>
      <c r="E66" s="24"/>
      <c r="F66" s="37"/>
      <c r="G66" s="50"/>
      <c r="H66" s="495"/>
    </row>
    <row r="67" spans="1:9" ht="6" customHeight="1">
      <c r="A67" s="23"/>
      <c r="B67" s="24"/>
      <c r="C67" s="23"/>
      <c r="D67" s="8"/>
      <c r="E67" s="7"/>
      <c r="F67" s="33"/>
      <c r="G67" s="51"/>
      <c r="H67" s="28"/>
    </row>
    <row r="68" spans="1:9" ht="6" customHeight="1">
      <c r="A68" s="14"/>
      <c r="B68" s="13"/>
      <c r="C68" s="14"/>
      <c r="D68" s="15"/>
      <c r="E68" s="13"/>
      <c r="F68" s="30"/>
      <c r="G68" s="52"/>
      <c r="H68" s="17"/>
    </row>
    <row r="69" spans="1:9" ht="57.75" customHeight="1">
      <c r="A69" s="491">
        <v>1</v>
      </c>
      <c r="B69" s="562" t="s">
        <v>879</v>
      </c>
      <c r="C69" s="491"/>
      <c r="D69" s="36" t="s">
        <v>66</v>
      </c>
      <c r="E69" s="492" t="s">
        <v>576</v>
      </c>
      <c r="F69" s="492"/>
      <c r="G69" s="505" t="s">
        <v>909</v>
      </c>
      <c r="H69" s="495" t="s">
        <v>1115</v>
      </c>
    </row>
    <row r="70" spans="1:9" ht="6" customHeight="1">
      <c r="A70" s="491"/>
      <c r="B70" s="563"/>
      <c r="C70" s="491"/>
      <c r="D70" s="14"/>
      <c r="E70" s="31"/>
      <c r="F70" s="492"/>
      <c r="G70" s="46"/>
      <c r="H70" s="495"/>
    </row>
    <row r="71" spans="1:9" ht="45.75" customHeight="1">
      <c r="A71" s="491"/>
      <c r="B71" s="563"/>
      <c r="C71" s="491"/>
      <c r="D71" s="48" t="s">
        <v>36</v>
      </c>
      <c r="E71" s="497" t="s">
        <v>466</v>
      </c>
      <c r="F71" s="492"/>
      <c r="G71" s="46"/>
      <c r="H71" s="495" t="s">
        <v>786</v>
      </c>
    </row>
    <row r="72" spans="1:9" ht="117.75" customHeight="1">
      <c r="A72" s="491"/>
      <c r="B72" s="492"/>
      <c r="C72" s="491"/>
      <c r="D72" s="48"/>
      <c r="E72" s="509" t="s">
        <v>1243</v>
      </c>
      <c r="F72" s="492"/>
      <c r="G72" s="46"/>
      <c r="H72" s="495"/>
    </row>
    <row r="73" spans="1:9" ht="6" customHeight="1">
      <c r="A73" s="491"/>
      <c r="B73" s="492"/>
      <c r="C73" s="491"/>
      <c r="D73" s="49"/>
      <c r="E73" s="24"/>
      <c r="F73" s="36"/>
      <c r="G73" s="46"/>
      <c r="H73" s="495"/>
    </row>
    <row r="74" spans="1:9" ht="6" hidden="1" customHeight="1">
      <c r="A74" s="23"/>
      <c r="B74" s="26"/>
      <c r="C74" s="23"/>
      <c r="D74" s="25"/>
      <c r="E74" s="26"/>
      <c r="F74" s="25"/>
      <c r="G74" s="53"/>
      <c r="H74" s="28"/>
    </row>
    <row r="75" spans="1:9" ht="6" hidden="1" customHeight="1">
      <c r="A75" s="491"/>
      <c r="B75" s="497"/>
      <c r="C75" s="491"/>
      <c r="D75" s="8"/>
      <c r="E75" s="7"/>
      <c r="F75" s="36"/>
      <c r="G75" s="46"/>
      <c r="H75" s="495"/>
    </row>
    <row r="76" spans="1:9" ht="141.75" customHeight="1">
      <c r="A76" s="491"/>
      <c r="B76" s="501"/>
      <c r="C76" s="491"/>
      <c r="D76" s="491" t="s">
        <v>36</v>
      </c>
      <c r="E76" s="497" t="s">
        <v>661</v>
      </c>
      <c r="F76" s="36"/>
      <c r="G76" s="46"/>
      <c r="H76" s="495" t="s">
        <v>787</v>
      </c>
    </row>
    <row r="77" spans="1:9" ht="84.75" customHeight="1">
      <c r="A77" s="491"/>
      <c r="B77" s="492"/>
      <c r="C77" s="491"/>
      <c r="D77" s="491"/>
      <c r="E77" s="497" t="s">
        <v>696</v>
      </c>
      <c r="F77" s="37"/>
      <c r="G77" s="46"/>
      <c r="H77" s="495"/>
    </row>
    <row r="78" spans="1:9" ht="100.5" customHeight="1">
      <c r="A78" s="491"/>
      <c r="B78" s="492"/>
      <c r="C78" s="491"/>
      <c r="D78" s="491"/>
      <c r="E78" s="497" t="s">
        <v>697</v>
      </c>
      <c r="F78" s="37"/>
      <c r="G78" s="46"/>
      <c r="H78" s="495"/>
    </row>
    <row r="79" spans="1:9" ht="6" customHeight="1">
      <c r="A79" s="491"/>
      <c r="B79" s="492"/>
      <c r="C79" s="491"/>
      <c r="D79" s="23"/>
      <c r="E79" s="24"/>
      <c r="F79" s="37"/>
      <c r="G79" s="46"/>
      <c r="H79" s="495"/>
    </row>
    <row r="80" spans="1:9" ht="6" customHeight="1">
      <c r="A80" s="491"/>
      <c r="B80" s="552"/>
      <c r="C80" s="36"/>
      <c r="D80" s="14"/>
      <c r="E80" s="31"/>
      <c r="F80" s="37"/>
      <c r="G80" s="46"/>
      <c r="H80" s="45"/>
      <c r="I80" s="36"/>
    </row>
    <row r="81" spans="1:9" ht="316.5" customHeight="1">
      <c r="A81" s="491"/>
      <c r="B81" s="552"/>
      <c r="C81" s="45"/>
      <c r="D81" s="491" t="s">
        <v>36</v>
      </c>
      <c r="E81" s="497" t="s">
        <v>577</v>
      </c>
      <c r="F81" s="37"/>
      <c r="G81" s="54"/>
      <c r="H81" s="495" t="s">
        <v>788</v>
      </c>
      <c r="I81" s="36"/>
    </row>
    <row r="82" spans="1:9" ht="6" customHeight="1">
      <c r="A82" s="491"/>
      <c r="B82" s="493"/>
      <c r="C82" s="45"/>
      <c r="D82" s="23"/>
      <c r="E82" s="24"/>
      <c r="F82" s="37"/>
      <c r="G82" s="46"/>
      <c r="H82" s="495"/>
      <c r="I82" s="36"/>
    </row>
    <row r="83" spans="1:9" ht="6" customHeight="1">
      <c r="A83" s="491"/>
      <c r="B83" s="493"/>
      <c r="C83" s="491"/>
      <c r="D83" s="14"/>
      <c r="E83" s="31"/>
      <c r="F83" s="37"/>
      <c r="G83" s="46"/>
      <c r="H83" s="45"/>
      <c r="I83" s="36"/>
    </row>
    <row r="84" spans="1:9" ht="58.5" customHeight="1">
      <c r="A84" s="491"/>
      <c r="B84" s="493"/>
      <c r="C84" s="491"/>
      <c r="D84" s="491" t="s">
        <v>36</v>
      </c>
      <c r="E84" s="497" t="s">
        <v>112</v>
      </c>
      <c r="F84" s="37"/>
      <c r="G84" s="46"/>
      <c r="H84" s="557" t="s">
        <v>113</v>
      </c>
      <c r="I84" s="36"/>
    </row>
    <row r="85" spans="1:9" ht="6" customHeight="1">
      <c r="A85" s="491"/>
      <c r="B85" s="493"/>
      <c r="C85" s="491"/>
      <c r="D85" s="23"/>
      <c r="E85" s="24"/>
      <c r="F85" s="37"/>
      <c r="G85" s="46"/>
      <c r="H85" s="557"/>
      <c r="I85" s="36"/>
    </row>
    <row r="86" spans="1:9" ht="6" hidden="1" customHeight="1">
      <c r="A86" s="23"/>
      <c r="B86" s="24"/>
      <c r="C86" s="23"/>
      <c r="D86" s="25"/>
      <c r="E86" s="26"/>
      <c r="F86" s="33"/>
      <c r="G86" s="53"/>
      <c r="H86" s="570"/>
      <c r="I86" s="36"/>
    </row>
    <row r="87" spans="1:9" ht="6" customHeight="1">
      <c r="A87" s="491"/>
      <c r="B87" s="497"/>
      <c r="C87" s="491"/>
      <c r="D87" s="36"/>
      <c r="E87" s="492"/>
      <c r="F87" s="37"/>
      <c r="G87" s="46"/>
      <c r="H87" s="55"/>
      <c r="I87" s="36"/>
    </row>
    <row r="88" spans="1:9" ht="32.25" customHeight="1">
      <c r="A88" s="491"/>
      <c r="B88" s="501"/>
      <c r="C88" s="491"/>
      <c r="D88" s="36" t="s">
        <v>67</v>
      </c>
      <c r="E88" s="492" t="s">
        <v>468</v>
      </c>
      <c r="F88" s="37"/>
      <c r="G88" s="505" t="s">
        <v>909</v>
      </c>
      <c r="H88" s="495" t="s">
        <v>114</v>
      </c>
    </row>
    <row r="89" spans="1:9" ht="6" customHeight="1">
      <c r="A89" s="491"/>
      <c r="B89" s="492"/>
      <c r="C89" s="491"/>
      <c r="D89" s="14"/>
      <c r="E89" s="31"/>
      <c r="F89" s="36"/>
      <c r="G89" s="46"/>
      <c r="H89" s="495"/>
    </row>
    <row r="90" spans="1:9" ht="83.25" customHeight="1">
      <c r="A90" s="491"/>
      <c r="B90" s="492"/>
      <c r="C90" s="491"/>
      <c r="D90" s="491" t="s">
        <v>36</v>
      </c>
      <c r="E90" s="497" t="s">
        <v>469</v>
      </c>
      <c r="F90" s="36"/>
      <c r="G90" s="38"/>
      <c r="H90" s="495" t="s">
        <v>115</v>
      </c>
    </row>
    <row r="91" spans="1:9" ht="6" customHeight="1">
      <c r="A91" s="491"/>
      <c r="B91" s="492"/>
      <c r="C91" s="491"/>
      <c r="D91" s="23"/>
      <c r="E91" s="24"/>
      <c r="F91" s="36"/>
      <c r="G91" s="38"/>
      <c r="H91" s="495"/>
    </row>
    <row r="92" spans="1:9" s="36" customFormat="1" ht="6" customHeight="1">
      <c r="A92" s="23"/>
      <c r="B92" s="26"/>
      <c r="C92" s="23"/>
      <c r="D92" s="25"/>
      <c r="E92" s="26"/>
      <c r="F92" s="25"/>
      <c r="G92" s="34"/>
      <c r="H92" s="28"/>
    </row>
    <row r="93" spans="1:9" s="36" customFormat="1" ht="6" customHeight="1">
      <c r="A93" s="14"/>
      <c r="B93" s="31"/>
      <c r="C93" s="14"/>
      <c r="E93" s="492"/>
      <c r="G93" s="38"/>
      <c r="H93" s="495"/>
    </row>
    <row r="94" spans="1:9" ht="33" customHeight="1">
      <c r="A94" s="491">
        <v>2</v>
      </c>
      <c r="B94" s="562" t="s">
        <v>116</v>
      </c>
      <c r="C94" s="491"/>
      <c r="D94" s="36" t="s">
        <v>66</v>
      </c>
      <c r="E94" s="492" t="s">
        <v>578</v>
      </c>
      <c r="F94" s="36"/>
      <c r="G94" s="505" t="s">
        <v>909</v>
      </c>
      <c r="H94" s="549" t="s">
        <v>1116</v>
      </c>
    </row>
    <row r="95" spans="1:9" ht="6" customHeight="1">
      <c r="A95" s="491"/>
      <c r="B95" s="563"/>
      <c r="C95" s="491"/>
      <c r="D95" s="14"/>
      <c r="E95" s="31"/>
      <c r="F95" s="36"/>
      <c r="G95" s="46"/>
      <c r="H95" s="549"/>
    </row>
    <row r="96" spans="1:9" ht="57" customHeight="1">
      <c r="A96" s="491"/>
      <c r="B96" s="563"/>
      <c r="C96" s="491"/>
      <c r="D96" s="491" t="s">
        <v>36</v>
      </c>
      <c r="E96" s="497" t="s">
        <v>117</v>
      </c>
      <c r="F96" s="36"/>
      <c r="G96" s="46"/>
      <c r="H96" s="549"/>
    </row>
    <row r="97" spans="1:8" ht="6" customHeight="1">
      <c r="A97" s="491"/>
      <c r="B97" s="563"/>
      <c r="C97" s="491"/>
      <c r="D97" s="491"/>
      <c r="E97" s="497"/>
      <c r="F97" s="36"/>
      <c r="G97" s="46"/>
      <c r="H97" s="494"/>
    </row>
    <row r="98" spans="1:8" ht="6" customHeight="1">
      <c r="A98" s="491"/>
      <c r="B98" s="563"/>
      <c r="C98" s="491"/>
      <c r="D98" s="14"/>
      <c r="E98" s="31"/>
      <c r="F98" s="36"/>
      <c r="G98" s="46"/>
      <c r="H98" s="495"/>
    </row>
    <row r="99" spans="1:8" ht="58.5" customHeight="1">
      <c r="A99" s="491"/>
      <c r="B99" s="563"/>
      <c r="C99" s="491"/>
      <c r="D99" s="491" t="s">
        <v>36</v>
      </c>
      <c r="E99" s="497" t="s">
        <v>579</v>
      </c>
      <c r="F99" s="36"/>
      <c r="G99" s="46"/>
      <c r="H99" s="495" t="s">
        <v>789</v>
      </c>
    </row>
    <row r="100" spans="1:8" ht="71.25" customHeight="1">
      <c r="A100" s="491"/>
      <c r="B100" s="501"/>
      <c r="C100" s="491"/>
      <c r="D100" s="491"/>
      <c r="E100" s="497" t="s">
        <v>698</v>
      </c>
      <c r="F100" s="36"/>
      <c r="G100" s="46"/>
      <c r="H100" s="495"/>
    </row>
    <row r="101" spans="1:8" ht="97.5" customHeight="1">
      <c r="A101" s="491"/>
      <c r="B101" s="501"/>
      <c r="C101" s="491"/>
      <c r="D101" s="491"/>
      <c r="E101" s="497" t="s">
        <v>699</v>
      </c>
      <c r="F101" s="36"/>
      <c r="G101" s="46"/>
      <c r="H101" s="495"/>
    </row>
    <row r="102" spans="1:8" ht="54.75" customHeight="1">
      <c r="A102" s="491"/>
      <c r="B102" s="501"/>
      <c r="C102" s="491"/>
      <c r="D102" s="491"/>
      <c r="E102" s="497" t="s">
        <v>700</v>
      </c>
      <c r="F102" s="36"/>
      <c r="G102" s="46"/>
      <c r="H102" s="495"/>
    </row>
    <row r="103" spans="1:8" ht="98.25" customHeight="1">
      <c r="A103" s="491"/>
      <c r="B103" s="497"/>
      <c r="C103" s="491"/>
      <c r="D103" s="491"/>
      <c r="E103" s="497" t="s">
        <v>118</v>
      </c>
      <c r="F103" s="36"/>
      <c r="G103" s="46"/>
      <c r="H103" s="508" t="s">
        <v>993</v>
      </c>
    </row>
    <row r="104" spans="1:8" ht="6" customHeight="1">
      <c r="A104" s="491"/>
      <c r="B104" s="497"/>
      <c r="C104" s="491"/>
      <c r="D104" s="23"/>
      <c r="E104" s="24"/>
      <c r="F104" s="36"/>
      <c r="G104" s="46"/>
      <c r="H104" s="495"/>
    </row>
    <row r="105" spans="1:8" ht="126.75" customHeight="1">
      <c r="A105" s="491"/>
      <c r="B105" s="497"/>
      <c r="C105" s="491"/>
      <c r="D105" s="14" t="s">
        <v>36</v>
      </c>
      <c r="E105" s="31" t="s">
        <v>119</v>
      </c>
      <c r="F105" s="36"/>
      <c r="G105" s="46"/>
      <c r="H105" s="495" t="s">
        <v>120</v>
      </c>
    </row>
    <row r="106" spans="1:8" ht="6" customHeight="1">
      <c r="A106" s="491"/>
      <c r="B106" s="497"/>
      <c r="C106" s="491"/>
      <c r="D106" s="23"/>
      <c r="E106" s="24"/>
      <c r="F106" s="36"/>
      <c r="G106" s="46"/>
      <c r="H106" s="495"/>
    </row>
    <row r="107" spans="1:8" ht="6" customHeight="1">
      <c r="A107" s="23"/>
      <c r="B107" s="24"/>
      <c r="C107" s="23"/>
      <c r="D107" s="25"/>
      <c r="E107" s="26"/>
      <c r="F107" s="25"/>
      <c r="G107" s="53"/>
      <c r="H107" s="153"/>
    </row>
    <row r="108" spans="1:8" ht="6" customHeight="1">
      <c r="A108" s="491"/>
      <c r="B108" s="497"/>
      <c r="C108" s="491"/>
      <c r="D108" s="36"/>
      <c r="E108" s="492"/>
      <c r="F108" s="36"/>
      <c r="G108" s="46"/>
      <c r="H108" s="495"/>
    </row>
    <row r="109" spans="1:8" ht="70.5" customHeight="1">
      <c r="A109" s="491">
        <v>3</v>
      </c>
      <c r="B109" s="497" t="s">
        <v>121</v>
      </c>
      <c r="C109" s="491"/>
      <c r="D109" s="36" t="s">
        <v>66</v>
      </c>
      <c r="E109" s="492" t="s">
        <v>1499</v>
      </c>
      <c r="F109" s="37"/>
      <c r="G109" s="505" t="s">
        <v>909</v>
      </c>
      <c r="H109" s="495" t="s">
        <v>1117</v>
      </c>
    </row>
    <row r="110" spans="1:8" ht="29.25" customHeight="1">
      <c r="A110" s="491"/>
      <c r="B110" s="497"/>
      <c r="C110" s="491"/>
      <c r="D110" s="36" t="s">
        <v>67</v>
      </c>
      <c r="E110" s="492" t="s">
        <v>1500</v>
      </c>
      <c r="F110" s="36"/>
      <c r="G110" s="505" t="s">
        <v>909</v>
      </c>
      <c r="H110" s="495" t="s">
        <v>114</v>
      </c>
    </row>
    <row r="111" spans="1:8" ht="33.75" customHeight="1">
      <c r="A111" s="491"/>
      <c r="B111" s="497"/>
      <c r="C111" s="36"/>
      <c r="D111" s="36" t="s">
        <v>69</v>
      </c>
      <c r="E111" s="492" t="s">
        <v>1501</v>
      </c>
      <c r="F111" s="36"/>
      <c r="G111" s="505" t="s">
        <v>909</v>
      </c>
      <c r="H111" s="549" t="s">
        <v>1118</v>
      </c>
    </row>
    <row r="112" spans="1:8" ht="18.75" hidden="1" customHeight="1">
      <c r="A112" s="491"/>
      <c r="B112" s="497"/>
      <c r="C112" s="36"/>
      <c r="D112" s="36"/>
      <c r="E112" s="492"/>
      <c r="F112" s="36"/>
      <c r="G112" s="38"/>
      <c r="H112" s="549"/>
    </row>
    <row r="113" spans="1:8" ht="6" customHeight="1">
      <c r="A113" s="491"/>
      <c r="B113" s="497"/>
      <c r="C113" s="36"/>
      <c r="D113" s="36"/>
      <c r="E113" s="492"/>
      <c r="F113" s="36"/>
      <c r="G113" s="38"/>
      <c r="H113" s="549"/>
    </row>
    <row r="114" spans="1:8" ht="6" customHeight="1">
      <c r="A114" s="491"/>
      <c r="B114" s="497"/>
      <c r="C114" s="45"/>
      <c r="D114" s="14"/>
      <c r="E114" s="31"/>
      <c r="F114" s="36"/>
      <c r="G114" s="38"/>
      <c r="H114" s="549"/>
    </row>
    <row r="115" spans="1:8" ht="96.75" customHeight="1">
      <c r="A115" s="491"/>
      <c r="B115" s="497"/>
      <c r="C115" s="45"/>
      <c r="D115" s="491" t="s">
        <v>36</v>
      </c>
      <c r="E115" s="497" t="s">
        <v>470</v>
      </c>
      <c r="F115" s="36"/>
      <c r="G115" s="38"/>
      <c r="H115" s="495" t="s">
        <v>1119</v>
      </c>
    </row>
    <row r="116" spans="1:8" ht="6" customHeight="1">
      <c r="A116" s="491"/>
      <c r="B116" s="497"/>
      <c r="C116" s="45"/>
      <c r="D116" s="23"/>
      <c r="E116" s="24"/>
      <c r="F116" s="36"/>
      <c r="G116" s="38"/>
      <c r="H116" s="495"/>
    </row>
    <row r="117" spans="1:8" ht="6" customHeight="1">
      <c r="A117" s="491"/>
      <c r="B117" s="497"/>
      <c r="C117" s="45"/>
      <c r="D117" s="36"/>
      <c r="E117" s="497"/>
      <c r="F117" s="36"/>
      <c r="G117" s="38"/>
      <c r="H117" s="495"/>
    </row>
    <row r="118" spans="1:8" ht="264" customHeight="1">
      <c r="A118" s="491"/>
      <c r="B118" s="497"/>
      <c r="C118" s="45"/>
      <c r="D118" s="36" t="s">
        <v>36</v>
      </c>
      <c r="E118" s="497" t="s">
        <v>580</v>
      </c>
      <c r="F118" s="36"/>
      <c r="G118" s="46"/>
      <c r="H118" s="495" t="s">
        <v>790</v>
      </c>
    </row>
    <row r="119" spans="1:8" ht="72" customHeight="1">
      <c r="A119" s="491"/>
      <c r="B119" s="497"/>
      <c r="C119" s="491"/>
      <c r="D119" s="491"/>
      <c r="E119" s="497" t="s">
        <v>702</v>
      </c>
      <c r="F119" s="36"/>
      <c r="G119" s="46"/>
      <c r="H119" s="495" t="s">
        <v>790</v>
      </c>
    </row>
    <row r="120" spans="1:8" ht="84" customHeight="1">
      <c r="A120" s="491"/>
      <c r="B120" s="497"/>
      <c r="C120" s="491"/>
      <c r="D120" s="491"/>
      <c r="E120" s="497" t="s">
        <v>701</v>
      </c>
      <c r="F120" s="36"/>
      <c r="G120" s="46"/>
      <c r="H120" s="495"/>
    </row>
    <row r="121" spans="1:8" ht="114" customHeight="1">
      <c r="A121" s="491"/>
      <c r="B121" s="497"/>
      <c r="C121" s="491"/>
      <c r="D121" s="491" t="s">
        <v>86</v>
      </c>
      <c r="E121" s="497" t="s">
        <v>581</v>
      </c>
      <c r="F121" s="36"/>
      <c r="G121" s="46"/>
      <c r="H121" s="495" t="s">
        <v>791</v>
      </c>
    </row>
    <row r="122" spans="1:8" ht="6" customHeight="1">
      <c r="A122" s="491"/>
      <c r="B122" s="492"/>
      <c r="C122" s="491"/>
      <c r="D122" s="23"/>
      <c r="E122" s="24"/>
      <c r="F122" s="36"/>
      <c r="G122" s="46"/>
      <c r="H122" s="495"/>
    </row>
    <row r="123" spans="1:8" ht="6" customHeight="1">
      <c r="A123" s="23"/>
      <c r="B123" s="26"/>
      <c r="C123" s="23"/>
      <c r="D123" s="25"/>
      <c r="E123" s="26"/>
      <c r="F123" s="25"/>
      <c r="G123" s="53"/>
      <c r="H123" s="28"/>
    </row>
    <row r="124" spans="1:8" s="36" customFormat="1" ht="6" customHeight="1">
      <c r="A124" s="491"/>
      <c r="B124" s="492"/>
      <c r="C124" s="491"/>
      <c r="E124" s="492"/>
      <c r="G124" s="46"/>
      <c r="H124" s="495"/>
    </row>
    <row r="125" spans="1:8" ht="54" customHeight="1">
      <c r="A125" s="491">
        <v>4</v>
      </c>
      <c r="B125" s="562" t="s">
        <v>962</v>
      </c>
      <c r="C125" s="491"/>
      <c r="D125" s="36"/>
      <c r="E125" s="492" t="s">
        <v>122</v>
      </c>
      <c r="F125" s="37"/>
      <c r="G125" s="505" t="s">
        <v>909</v>
      </c>
      <c r="H125" s="495" t="s">
        <v>1120</v>
      </c>
    </row>
    <row r="126" spans="1:8" ht="6" customHeight="1">
      <c r="A126" s="491"/>
      <c r="B126" s="563"/>
      <c r="C126" s="36"/>
      <c r="D126" s="14"/>
      <c r="E126" s="31"/>
      <c r="F126" s="36"/>
      <c r="G126" s="46"/>
      <c r="H126" s="495"/>
    </row>
    <row r="127" spans="1:8" ht="127.5" customHeight="1">
      <c r="A127" s="491"/>
      <c r="B127" s="563"/>
      <c r="C127" s="36"/>
      <c r="D127" s="491" t="s">
        <v>36</v>
      </c>
      <c r="E127" s="497" t="s">
        <v>475</v>
      </c>
      <c r="F127" s="36"/>
      <c r="G127" s="46"/>
      <c r="H127" s="495" t="s">
        <v>792</v>
      </c>
    </row>
    <row r="128" spans="1:8" ht="6" customHeight="1">
      <c r="A128" s="491"/>
      <c r="B128" s="501"/>
      <c r="C128" s="36"/>
      <c r="D128" s="23"/>
      <c r="E128" s="24"/>
      <c r="F128" s="36"/>
      <c r="G128" s="46"/>
      <c r="H128" s="495"/>
    </row>
    <row r="129" spans="1:8" ht="6" customHeight="1">
      <c r="A129" s="491"/>
      <c r="B129" s="497"/>
      <c r="C129" s="36"/>
      <c r="D129" s="491"/>
      <c r="E129" s="497"/>
      <c r="F129" s="36"/>
      <c r="G129" s="46"/>
      <c r="H129" s="495"/>
    </row>
    <row r="130" spans="1:8" ht="72" customHeight="1">
      <c r="A130" s="491"/>
      <c r="B130" s="497"/>
      <c r="C130" s="36"/>
      <c r="D130" s="491" t="s">
        <v>36</v>
      </c>
      <c r="E130" s="497" t="s">
        <v>123</v>
      </c>
      <c r="F130" s="36"/>
      <c r="G130" s="46"/>
      <c r="H130" s="495"/>
    </row>
    <row r="131" spans="1:8" ht="6" customHeight="1">
      <c r="A131" s="491"/>
      <c r="B131" s="497"/>
      <c r="C131" s="36"/>
      <c r="D131" s="23"/>
      <c r="E131" s="24"/>
      <c r="F131" s="36"/>
      <c r="G131" s="46"/>
      <c r="H131" s="495"/>
    </row>
    <row r="132" spans="1:8" ht="6" customHeight="1">
      <c r="A132" s="491"/>
      <c r="B132" s="497"/>
      <c r="C132" s="36"/>
      <c r="D132" s="14"/>
      <c r="E132" s="31"/>
      <c r="F132" s="36"/>
      <c r="G132" s="46"/>
      <c r="H132" s="495"/>
    </row>
    <row r="133" spans="1:8" ht="57.75" customHeight="1">
      <c r="A133" s="491"/>
      <c r="B133" s="497"/>
      <c r="C133" s="36"/>
      <c r="D133" s="491" t="s">
        <v>36</v>
      </c>
      <c r="E133" s="497" t="s">
        <v>880</v>
      </c>
      <c r="F133" s="36"/>
      <c r="G133" s="46"/>
      <c r="H133" s="495" t="s">
        <v>124</v>
      </c>
    </row>
    <row r="134" spans="1:8" ht="6" customHeight="1">
      <c r="A134" s="491"/>
      <c r="B134" s="497"/>
      <c r="C134" s="36"/>
      <c r="D134" s="491"/>
      <c r="E134" s="497"/>
      <c r="F134" s="36"/>
      <c r="G134" s="43"/>
      <c r="H134" s="495"/>
    </row>
    <row r="135" spans="1:8" ht="6" customHeight="1">
      <c r="A135" s="491"/>
      <c r="B135" s="497"/>
      <c r="C135" s="491"/>
      <c r="D135" s="14"/>
      <c r="E135" s="31"/>
      <c r="F135" s="37"/>
      <c r="G135" s="43"/>
      <c r="H135" s="45"/>
    </row>
    <row r="136" spans="1:8" ht="58.5" customHeight="1">
      <c r="A136" s="491"/>
      <c r="B136" s="492"/>
      <c r="C136" s="491"/>
      <c r="D136" s="491" t="s">
        <v>36</v>
      </c>
      <c r="E136" s="497" t="s">
        <v>125</v>
      </c>
      <c r="F136" s="36"/>
      <c r="G136" s="46"/>
      <c r="H136" s="495" t="s">
        <v>793</v>
      </c>
    </row>
    <row r="137" spans="1:8" ht="6" customHeight="1">
      <c r="A137" s="491"/>
      <c r="B137" s="492"/>
      <c r="C137" s="491"/>
      <c r="D137" s="23"/>
      <c r="E137" s="24"/>
      <c r="F137" s="36"/>
      <c r="G137" s="46"/>
      <c r="H137" s="495"/>
    </row>
    <row r="138" spans="1:8" ht="6" customHeight="1">
      <c r="A138" s="23"/>
      <c r="B138" s="26"/>
      <c r="C138" s="23"/>
      <c r="D138" s="25"/>
      <c r="E138" s="26"/>
      <c r="F138" s="33"/>
      <c r="G138" s="53"/>
      <c r="H138" s="56"/>
    </row>
    <row r="139" spans="1:8" ht="6" customHeight="1">
      <c r="A139" s="491"/>
      <c r="B139" s="497"/>
      <c r="C139" s="491"/>
      <c r="D139" s="36"/>
      <c r="E139" s="492"/>
      <c r="F139" s="37"/>
      <c r="G139" s="43"/>
      <c r="H139" s="495"/>
    </row>
    <row r="140" spans="1:8" ht="39.950000000000003" customHeight="1">
      <c r="A140" s="491">
        <v>5</v>
      </c>
      <c r="B140" s="562" t="s">
        <v>126</v>
      </c>
      <c r="C140" s="491"/>
      <c r="D140" s="36"/>
      <c r="E140" s="492" t="s">
        <v>582</v>
      </c>
      <c r="F140" s="37"/>
      <c r="G140" s="505" t="s">
        <v>909</v>
      </c>
      <c r="H140" s="495" t="s">
        <v>1121</v>
      </c>
    </row>
    <row r="141" spans="1:8" ht="6" customHeight="1">
      <c r="A141" s="491"/>
      <c r="B141" s="563"/>
      <c r="C141" s="491"/>
      <c r="D141" s="14"/>
      <c r="E141" s="31"/>
      <c r="F141" s="37"/>
      <c r="G141" s="50"/>
      <c r="H141" s="549" t="s">
        <v>1031</v>
      </c>
    </row>
    <row r="142" spans="1:8" ht="348" customHeight="1">
      <c r="A142" s="23"/>
      <c r="B142" s="567"/>
      <c r="C142" s="23"/>
      <c r="D142" s="23" t="s">
        <v>36</v>
      </c>
      <c r="E142" s="237" t="s">
        <v>1244</v>
      </c>
      <c r="F142" s="33"/>
      <c r="G142" s="51"/>
      <c r="H142" s="564"/>
    </row>
    <row r="143" spans="1:8" ht="166.5" customHeight="1">
      <c r="A143" s="57">
        <v>6</v>
      </c>
      <c r="B143" s="503" t="s">
        <v>127</v>
      </c>
      <c r="C143" s="57"/>
      <c r="D143" s="58"/>
      <c r="E143" s="59" t="s">
        <v>128</v>
      </c>
      <c r="F143" s="60"/>
      <c r="G143" s="66" t="s">
        <v>910</v>
      </c>
      <c r="H143" s="504" t="s">
        <v>1165</v>
      </c>
    </row>
    <row r="144" spans="1:8" ht="6" customHeight="1">
      <c r="A144" s="57"/>
      <c r="B144" s="503"/>
      <c r="C144" s="57"/>
      <c r="D144" s="61"/>
      <c r="E144" s="62"/>
      <c r="F144" s="60"/>
      <c r="G144" s="63"/>
      <c r="H144" s="504"/>
    </row>
    <row r="145" spans="1:8" ht="81.75" customHeight="1">
      <c r="A145" s="57"/>
      <c r="B145" s="503"/>
      <c r="C145" s="57"/>
      <c r="D145" s="57" t="s">
        <v>75</v>
      </c>
      <c r="E145" s="503" t="s">
        <v>704</v>
      </c>
      <c r="F145" s="60"/>
      <c r="G145" s="63"/>
      <c r="H145" s="504"/>
    </row>
    <row r="146" spans="1:8" ht="84" customHeight="1">
      <c r="A146" s="57"/>
      <c r="B146" s="503"/>
      <c r="C146" s="57"/>
      <c r="D146" s="57"/>
      <c r="E146" s="503" t="s">
        <v>703</v>
      </c>
      <c r="F146" s="60"/>
      <c r="G146" s="63"/>
      <c r="H146" s="504" t="s">
        <v>794</v>
      </c>
    </row>
    <row r="147" spans="1:8" ht="6" customHeight="1">
      <c r="A147" s="57"/>
      <c r="B147" s="503"/>
      <c r="C147" s="57"/>
      <c r="D147" s="64"/>
      <c r="E147" s="65"/>
      <c r="F147" s="60"/>
      <c r="G147" s="63"/>
      <c r="H147" s="504"/>
    </row>
    <row r="148" spans="1:8" ht="6" customHeight="1">
      <c r="A148" s="57"/>
      <c r="B148" s="503"/>
      <c r="C148" s="57"/>
      <c r="D148" s="61"/>
      <c r="E148" s="62"/>
      <c r="F148" s="60"/>
      <c r="G148" s="63"/>
      <c r="H148" s="504"/>
    </row>
    <row r="149" spans="1:8" ht="71.25" customHeight="1">
      <c r="A149" s="57"/>
      <c r="B149" s="503"/>
      <c r="C149" s="57"/>
      <c r="D149" s="57" t="s">
        <v>76</v>
      </c>
      <c r="E149" s="503" t="s">
        <v>583</v>
      </c>
      <c r="F149" s="60"/>
      <c r="G149" s="63"/>
      <c r="H149" s="504" t="s">
        <v>795</v>
      </c>
    </row>
    <row r="150" spans="1:8" ht="6" customHeight="1">
      <c r="A150" s="57"/>
      <c r="B150" s="503"/>
      <c r="C150" s="57"/>
      <c r="D150" s="64"/>
      <c r="E150" s="65"/>
      <c r="F150" s="58"/>
      <c r="G150" s="66"/>
      <c r="H150" s="503"/>
    </row>
    <row r="151" spans="1:8" ht="3.6" customHeight="1">
      <c r="A151" s="67"/>
      <c r="B151" s="68"/>
      <c r="C151" s="67"/>
      <c r="D151" s="69"/>
      <c r="E151" s="70"/>
      <c r="F151" s="71"/>
      <c r="G151" s="72"/>
      <c r="H151" s="68"/>
    </row>
    <row r="152" spans="1:8" ht="33" customHeight="1">
      <c r="A152" s="29" t="s">
        <v>129</v>
      </c>
      <c r="B152" s="73"/>
      <c r="C152" s="8"/>
      <c r="D152" s="8"/>
      <c r="E152" s="7"/>
      <c r="F152" s="8"/>
      <c r="G152" s="52"/>
      <c r="H152" s="10"/>
    </row>
    <row r="153" spans="1:8" ht="6" customHeight="1">
      <c r="A153" s="491"/>
      <c r="B153" s="74"/>
      <c r="C153" s="491"/>
      <c r="D153" s="36"/>
      <c r="E153" s="492"/>
      <c r="F153" s="36"/>
      <c r="G153" s="32"/>
      <c r="H153" s="17"/>
    </row>
    <row r="154" spans="1:8" ht="57" customHeight="1">
      <c r="A154" s="491">
        <v>1</v>
      </c>
      <c r="B154" s="562" t="s">
        <v>1495</v>
      </c>
      <c r="C154" s="491"/>
      <c r="D154" s="36" t="s">
        <v>66</v>
      </c>
      <c r="E154" s="492" t="s">
        <v>130</v>
      </c>
      <c r="F154" s="36"/>
      <c r="G154" s="505" t="s">
        <v>909</v>
      </c>
      <c r="H154" s="495" t="s">
        <v>1122</v>
      </c>
    </row>
    <row r="155" spans="1:8" ht="6" customHeight="1">
      <c r="A155" s="491"/>
      <c r="B155" s="563"/>
      <c r="C155" s="36"/>
      <c r="D155" s="14"/>
      <c r="E155" s="31"/>
      <c r="F155" s="36"/>
      <c r="G155" s="46"/>
      <c r="H155" s="45"/>
    </row>
    <row r="156" spans="1:8" ht="57" customHeight="1">
      <c r="A156" s="491"/>
      <c r="B156" s="563"/>
      <c r="C156" s="36"/>
      <c r="D156" s="491" t="s">
        <v>36</v>
      </c>
      <c r="E156" s="497" t="s">
        <v>584</v>
      </c>
      <c r="F156" s="36"/>
      <c r="G156" s="46"/>
      <c r="H156" s="495" t="s">
        <v>1123</v>
      </c>
    </row>
    <row r="157" spans="1:8" ht="6" customHeight="1">
      <c r="A157" s="491"/>
      <c r="B157" s="501"/>
      <c r="C157" s="36"/>
      <c r="D157" s="23"/>
      <c r="E157" s="24"/>
      <c r="F157" s="36"/>
      <c r="G157" s="46"/>
      <c r="H157" s="495"/>
    </row>
    <row r="158" spans="1:8" s="36" customFormat="1" ht="6" customHeight="1">
      <c r="A158" s="491"/>
      <c r="B158" s="497"/>
      <c r="C158" s="491"/>
      <c r="D158" s="14"/>
      <c r="E158" s="31"/>
      <c r="G158" s="46"/>
      <c r="H158" s="45"/>
    </row>
    <row r="159" spans="1:8" ht="170.1" customHeight="1">
      <c r="A159" s="491"/>
      <c r="B159" s="492"/>
      <c r="C159" s="491"/>
      <c r="D159" s="491" t="s">
        <v>36</v>
      </c>
      <c r="E159" s="497" t="s">
        <v>585</v>
      </c>
      <c r="F159" s="37"/>
      <c r="G159" s="43"/>
      <c r="H159" s="495" t="s">
        <v>796</v>
      </c>
    </row>
    <row r="160" spans="1:8" ht="42" customHeight="1">
      <c r="A160" s="491"/>
      <c r="B160" s="497"/>
      <c r="C160" s="491"/>
      <c r="D160" s="491"/>
      <c r="E160" s="497" t="s">
        <v>586</v>
      </c>
      <c r="F160" s="37"/>
      <c r="G160" s="46"/>
      <c r="H160" s="495"/>
    </row>
    <row r="161" spans="1:12" ht="69.75" customHeight="1">
      <c r="A161" s="491" t="s">
        <v>86</v>
      </c>
      <c r="B161" s="492" t="s">
        <v>86</v>
      </c>
      <c r="C161" s="491"/>
      <c r="D161" s="491"/>
      <c r="E161" s="497" t="s">
        <v>881</v>
      </c>
      <c r="F161" s="45"/>
      <c r="G161" s="46"/>
      <c r="H161" s="495"/>
    </row>
    <row r="162" spans="1:12" ht="6" customHeight="1">
      <c r="A162" s="491"/>
      <c r="B162" s="492"/>
      <c r="C162" s="491"/>
      <c r="D162" s="491"/>
      <c r="E162" s="497"/>
      <c r="F162" s="45"/>
      <c r="G162" s="46"/>
      <c r="H162" s="495"/>
    </row>
    <row r="163" spans="1:12" ht="6" customHeight="1">
      <c r="A163" s="491"/>
      <c r="B163" s="492"/>
      <c r="C163" s="491"/>
      <c r="D163" s="14"/>
      <c r="E163" s="31"/>
      <c r="F163" s="45"/>
      <c r="G163" s="46"/>
      <c r="H163" s="495"/>
    </row>
    <row r="164" spans="1:12" ht="57.75" customHeight="1">
      <c r="A164" s="491"/>
      <c r="B164" s="492"/>
      <c r="C164" s="491"/>
      <c r="D164" s="491" t="s">
        <v>36</v>
      </c>
      <c r="E164" s="497" t="s">
        <v>131</v>
      </c>
      <c r="F164" s="45"/>
      <c r="G164" s="46"/>
      <c r="H164" s="495"/>
    </row>
    <row r="165" spans="1:12" ht="6" customHeight="1">
      <c r="A165" s="491"/>
      <c r="B165" s="492"/>
      <c r="C165" s="491"/>
      <c r="D165" s="491"/>
      <c r="E165" s="497"/>
      <c r="F165" s="45"/>
      <c r="G165" s="46"/>
      <c r="H165" s="495"/>
    </row>
    <row r="166" spans="1:12" ht="6" customHeight="1">
      <c r="A166" s="491"/>
      <c r="B166" s="492"/>
      <c r="C166" s="491"/>
      <c r="D166" s="14"/>
      <c r="E166" s="31"/>
      <c r="F166" s="45"/>
      <c r="G166" s="46"/>
      <c r="H166" s="495"/>
    </row>
    <row r="167" spans="1:12" ht="57" customHeight="1">
      <c r="A167" s="491" t="s">
        <v>86</v>
      </c>
      <c r="B167" s="492" t="s">
        <v>86</v>
      </c>
      <c r="C167" s="491"/>
      <c r="D167" s="491" t="s">
        <v>36</v>
      </c>
      <c r="E167" s="497" t="s">
        <v>587</v>
      </c>
      <c r="F167" s="37"/>
      <c r="G167" s="46"/>
      <c r="H167" s="495"/>
    </row>
    <row r="168" spans="1:12" ht="6" customHeight="1">
      <c r="A168" s="491"/>
      <c r="B168" s="492"/>
      <c r="C168" s="491"/>
      <c r="D168" s="23"/>
      <c r="E168" s="24"/>
      <c r="F168" s="36"/>
      <c r="G168" s="46"/>
      <c r="H168" s="495"/>
    </row>
    <row r="169" spans="1:12" ht="6" customHeight="1">
      <c r="A169" s="491"/>
      <c r="B169" s="492"/>
      <c r="C169" s="491"/>
      <c r="D169" s="36"/>
      <c r="E169" s="492"/>
      <c r="F169" s="36"/>
      <c r="G169" s="46"/>
      <c r="H169" s="495"/>
    </row>
    <row r="170" spans="1:12" ht="70.5" customHeight="1">
      <c r="A170" s="491"/>
      <c r="B170" s="497"/>
      <c r="C170" s="36"/>
      <c r="D170" s="36" t="s">
        <v>67</v>
      </c>
      <c r="E170" s="239" t="s">
        <v>1245</v>
      </c>
      <c r="F170" s="36"/>
      <c r="G170" s="505" t="s">
        <v>910</v>
      </c>
      <c r="H170" s="495" t="s">
        <v>1124</v>
      </c>
    </row>
    <row r="171" spans="1:12" ht="6" customHeight="1">
      <c r="A171" s="23"/>
      <c r="B171" s="24"/>
      <c r="C171" s="25"/>
      <c r="D171" s="25"/>
      <c r="E171" s="26"/>
      <c r="F171" s="33"/>
      <c r="G171" s="53"/>
      <c r="H171" s="28"/>
    </row>
    <row r="172" spans="1:12" s="36" customFormat="1" ht="6" customHeight="1">
      <c r="A172" s="14"/>
      <c r="B172" s="13"/>
      <c r="C172" s="14"/>
      <c r="D172" s="15"/>
      <c r="E172" s="13"/>
      <c r="F172" s="30"/>
      <c r="G172" s="32"/>
      <c r="H172" s="17"/>
    </row>
    <row r="173" spans="1:12" ht="69" customHeight="1">
      <c r="A173" s="491">
        <v>2</v>
      </c>
      <c r="B173" s="562" t="s">
        <v>132</v>
      </c>
      <c r="C173" s="491"/>
      <c r="D173" s="36"/>
      <c r="E173" s="492" t="s">
        <v>133</v>
      </c>
      <c r="F173" s="36"/>
      <c r="G173" s="505" t="s">
        <v>909</v>
      </c>
      <c r="H173" s="495" t="s">
        <v>1125</v>
      </c>
    </row>
    <row r="174" spans="1:12" ht="6" customHeight="1">
      <c r="A174" s="491"/>
      <c r="B174" s="563"/>
      <c r="C174" s="491"/>
      <c r="D174" s="14"/>
      <c r="E174" s="31"/>
      <c r="F174" s="37"/>
      <c r="G174" s="46"/>
      <c r="H174" s="45"/>
    </row>
    <row r="175" spans="1:12" ht="72.75" customHeight="1">
      <c r="A175" s="491"/>
      <c r="B175" s="563"/>
      <c r="C175" s="491"/>
      <c r="D175" s="491" t="s">
        <v>36</v>
      </c>
      <c r="E175" s="497" t="s">
        <v>134</v>
      </c>
      <c r="F175" s="37"/>
      <c r="G175" s="46"/>
      <c r="H175" s="495" t="s">
        <v>1126</v>
      </c>
      <c r="L175" s="36"/>
    </row>
    <row r="176" spans="1:12" ht="6" customHeight="1">
      <c r="A176" s="491"/>
      <c r="B176" s="158"/>
      <c r="C176" s="491"/>
      <c r="D176" s="23"/>
      <c r="E176" s="24"/>
      <c r="F176" s="37"/>
      <c r="G176" s="43"/>
      <c r="H176" s="495"/>
      <c r="L176" s="36"/>
    </row>
    <row r="177" spans="1:8" ht="6" customHeight="1">
      <c r="A177" s="491"/>
      <c r="B177" s="492"/>
      <c r="C177" s="491"/>
      <c r="D177" s="491"/>
      <c r="E177" s="497"/>
      <c r="F177" s="37"/>
      <c r="G177" s="43"/>
      <c r="H177" s="495"/>
    </row>
    <row r="178" spans="1:8" ht="61.5" customHeight="1">
      <c r="A178" s="491"/>
      <c r="B178" s="497"/>
      <c r="C178" s="491"/>
      <c r="D178" s="491" t="s">
        <v>36</v>
      </c>
      <c r="E178" s="497" t="s">
        <v>588</v>
      </c>
      <c r="F178" s="37"/>
      <c r="G178" s="46"/>
      <c r="H178" s="495" t="s">
        <v>797</v>
      </c>
    </row>
    <row r="179" spans="1:8" ht="6" customHeight="1">
      <c r="A179" s="491"/>
      <c r="B179" s="492"/>
      <c r="C179" s="491"/>
      <c r="D179" s="23"/>
      <c r="E179" s="24"/>
      <c r="F179" s="37"/>
      <c r="G179" s="43"/>
      <c r="H179" s="495"/>
    </row>
    <row r="180" spans="1:8" ht="6" customHeight="1">
      <c r="A180" s="491"/>
      <c r="B180" s="492"/>
      <c r="C180" s="491"/>
      <c r="D180" s="36"/>
      <c r="E180" s="492"/>
      <c r="F180" s="37"/>
      <c r="G180" s="43"/>
      <c r="H180" s="45"/>
    </row>
    <row r="181" spans="1:8" s="36" customFormat="1" ht="6" customHeight="1">
      <c r="A181" s="14"/>
      <c r="B181" s="13"/>
      <c r="C181" s="14"/>
      <c r="D181" s="15"/>
      <c r="E181" s="13"/>
      <c r="F181" s="30"/>
      <c r="G181" s="52"/>
      <c r="H181" s="17"/>
    </row>
    <row r="182" spans="1:8" ht="72" customHeight="1">
      <c r="A182" s="23">
        <v>3</v>
      </c>
      <c r="B182" s="24" t="s">
        <v>135</v>
      </c>
      <c r="C182" s="23"/>
      <c r="D182" s="25"/>
      <c r="E182" s="26" t="s">
        <v>136</v>
      </c>
      <c r="F182" s="33"/>
      <c r="G182" s="505" t="s">
        <v>909</v>
      </c>
      <c r="H182" s="28" t="s">
        <v>1127</v>
      </c>
    </row>
    <row r="183" spans="1:8" ht="6" customHeight="1">
      <c r="A183" s="491"/>
      <c r="B183" s="492"/>
      <c r="C183" s="491"/>
      <c r="D183" s="36"/>
      <c r="E183" s="492"/>
      <c r="F183" s="37"/>
      <c r="G183" s="32"/>
      <c r="H183" s="495"/>
    </row>
    <row r="184" spans="1:8" ht="129" customHeight="1">
      <c r="A184" s="23">
        <v>4</v>
      </c>
      <c r="B184" s="24" t="s">
        <v>735</v>
      </c>
      <c r="C184" s="23"/>
      <c r="D184" s="25"/>
      <c r="E184" s="26" t="s">
        <v>137</v>
      </c>
      <c r="F184" s="33"/>
      <c r="G184" s="44" t="s">
        <v>909</v>
      </c>
      <c r="H184" s="28" t="s">
        <v>798</v>
      </c>
    </row>
    <row r="185" spans="1:8" ht="6" customHeight="1">
      <c r="A185" s="491"/>
      <c r="B185" s="497"/>
      <c r="C185" s="491"/>
      <c r="D185" s="36"/>
      <c r="E185" s="492"/>
      <c r="F185" s="37"/>
      <c r="G185" s="43"/>
      <c r="H185" s="495"/>
    </row>
    <row r="186" spans="1:8" ht="32.25" customHeight="1">
      <c r="A186" s="57">
        <v>5</v>
      </c>
      <c r="B186" s="566" t="s">
        <v>138</v>
      </c>
      <c r="C186" s="57"/>
      <c r="D186" s="58"/>
      <c r="E186" s="59" t="s">
        <v>562</v>
      </c>
      <c r="F186" s="60"/>
      <c r="G186" s="66" t="s">
        <v>910</v>
      </c>
      <c r="H186" s="553" t="s">
        <v>799</v>
      </c>
    </row>
    <row r="187" spans="1:8" ht="6" customHeight="1">
      <c r="A187" s="57"/>
      <c r="B187" s="566"/>
      <c r="C187" s="57"/>
      <c r="D187" s="61"/>
      <c r="E187" s="62"/>
      <c r="F187" s="60"/>
      <c r="G187" s="63"/>
      <c r="H187" s="553"/>
    </row>
    <row r="188" spans="1:8" ht="57.75" customHeight="1">
      <c r="A188" s="57"/>
      <c r="B188" s="566"/>
      <c r="C188" s="57"/>
      <c r="D188" s="57" t="s">
        <v>36</v>
      </c>
      <c r="E188" s="503" t="s">
        <v>139</v>
      </c>
      <c r="F188" s="60"/>
      <c r="G188" s="63"/>
      <c r="H188" s="553"/>
    </row>
    <row r="189" spans="1:8" ht="6" customHeight="1">
      <c r="A189" s="57"/>
      <c r="B189" s="566"/>
      <c r="C189" s="57"/>
      <c r="D189" s="64"/>
      <c r="E189" s="65"/>
      <c r="F189" s="60"/>
      <c r="G189" s="63"/>
      <c r="H189" s="553"/>
    </row>
    <row r="190" spans="1:8" ht="6" customHeight="1">
      <c r="A190" s="57"/>
      <c r="B190" s="566"/>
      <c r="C190" s="57"/>
      <c r="D190" s="61"/>
      <c r="E190" s="62"/>
      <c r="F190" s="60"/>
      <c r="G190" s="63"/>
      <c r="H190" s="553"/>
    </row>
    <row r="191" spans="1:8" ht="72.75" customHeight="1">
      <c r="A191" s="57"/>
      <c r="B191" s="566"/>
      <c r="C191" s="57"/>
      <c r="D191" s="57" t="s">
        <v>36</v>
      </c>
      <c r="E191" s="503" t="s">
        <v>140</v>
      </c>
      <c r="F191" s="60"/>
      <c r="G191" s="63"/>
      <c r="H191" s="553"/>
    </row>
    <row r="192" spans="1:8" ht="6" customHeight="1">
      <c r="A192" s="57"/>
      <c r="B192" s="503"/>
      <c r="C192" s="58"/>
      <c r="D192" s="64"/>
      <c r="E192" s="65"/>
      <c r="F192" s="58"/>
      <c r="G192" s="66"/>
      <c r="H192" s="504"/>
    </row>
    <row r="193" spans="1:8" ht="6" customHeight="1">
      <c r="A193" s="23"/>
      <c r="B193" s="24"/>
      <c r="C193" s="25"/>
      <c r="D193" s="25"/>
      <c r="E193" s="26"/>
      <c r="F193" s="25"/>
      <c r="G193" s="34"/>
      <c r="H193" s="28"/>
    </row>
    <row r="194" spans="1:8" ht="33" customHeight="1">
      <c r="A194" s="41" t="s">
        <v>141</v>
      </c>
      <c r="B194" s="78"/>
      <c r="C194" s="23"/>
      <c r="D194" s="25"/>
      <c r="E194" s="26"/>
      <c r="F194" s="25"/>
      <c r="G194" s="42"/>
      <c r="H194" s="10"/>
    </row>
    <row r="195" spans="1:8" ht="6" customHeight="1">
      <c r="A195" s="491"/>
      <c r="B195" s="74"/>
      <c r="C195" s="491"/>
      <c r="D195" s="36"/>
      <c r="E195" s="492"/>
      <c r="F195" s="37"/>
      <c r="G195" s="52"/>
      <c r="H195" s="45"/>
    </row>
    <row r="196" spans="1:8" ht="87.75" customHeight="1">
      <c r="A196" s="491">
        <v>1</v>
      </c>
      <c r="B196" s="497" t="s">
        <v>142</v>
      </c>
      <c r="C196" s="491"/>
      <c r="D196" s="36"/>
      <c r="E196" s="492" t="s">
        <v>143</v>
      </c>
      <c r="F196" s="37"/>
      <c r="G196" s="505" t="s">
        <v>909</v>
      </c>
      <c r="H196" s="495" t="s">
        <v>1166</v>
      </c>
    </row>
    <row r="197" spans="1:8" ht="6" customHeight="1">
      <c r="A197" s="491"/>
      <c r="B197" s="492"/>
      <c r="C197" s="491"/>
      <c r="D197" s="14"/>
      <c r="E197" s="31"/>
      <c r="F197" s="37"/>
      <c r="G197" s="43"/>
      <c r="H197" s="45"/>
    </row>
    <row r="198" spans="1:8" ht="124.5" customHeight="1">
      <c r="A198" s="491"/>
      <c r="B198" s="492"/>
      <c r="C198" s="491"/>
      <c r="D198" s="491" t="s">
        <v>36</v>
      </c>
      <c r="E198" s="497" t="s">
        <v>144</v>
      </c>
      <c r="F198" s="37"/>
      <c r="G198" s="43"/>
      <c r="H198" s="495" t="s">
        <v>800</v>
      </c>
    </row>
    <row r="199" spans="1:8" ht="6" customHeight="1">
      <c r="A199" s="491"/>
      <c r="B199" s="492"/>
      <c r="C199" s="491"/>
      <c r="D199" s="23"/>
      <c r="E199" s="24"/>
      <c r="F199" s="37"/>
      <c r="G199" s="43"/>
      <c r="H199" s="495"/>
    </row>
    <row r="200" spans="1:8" ht="6" customHeight="1">
      <c r="A200" s="491"/>
      <c r="B200" s="492"/>
      <c r="C200" s="491"/>
      <c r="D200" s="14"/>
      <c r="E200" s="31"/>
      <c r="F200" s="37"/>
      <c r="G200" s="43"/>
      <c r="H200" s="495"/>
    </row>
    <row r="201" spans="1:8" ht="29.25" customHeight="1">
      <c r="A201" s="491"/>
      <c r="B201" s="492"/>
      <c r="C201" s="491"/>
      <c r="D201" s="491" t="s">
        <v>36</v>
      </c>
      <c r="E201" s="497" t="s">
        <v>589</v>
      </c>
      <c r="F201" s="37"/>
      <c r="G201" s="43"/>
      <c r="H201" s="45"/>
    </row>
    <row r="202" spans="1:8" ht="6" customHeight="1">
      <c r="A202" s="491"/>
      <c r="B202" s="492"/>
      <c r="C202" s="491"/>
      <c r="D202" s="23"/>
      <c r="E202" s="24"/>
      <c r="F202" s="37"/>
      <c r="G202" s="43"/>
      <c r="H202" s="45"/>
    </row>
    <row r="203" spans="1:8" ht="6" customHeight="1">
      <c r="A203" s="491"/>
      <c r="B203" s="492"/>
      <c r="C203" s="491"/>
      <c r="D203" s="14"/>
      <c r="E203" s="31"/>
      <c r="F203" s="37"/>
      <c r="G203" s="43"/>
      <c r="H203" s="45"/>
    </row>
    <row r="204" spans="1:8" ht="17.25" customHeight="1">
      <c r="A204" s="491"/>
      <c r="B204" s="492"/>
      <c r="C204" s="491"/>
      <c r="D204" s="491" t="s">
        <v>6</v>
      </c>
      <c r="E204" s="497" t="s">
        <v>471</v>
      </c>
      <c r="F204" s="37"/>
      <c r="G204" s="54"/>
      <c r="H204" s="37"/>
    </row>
    <row r="205" spans="1:8" ht="127.5" customHeight="1">
      <c r="A205" s="491"/>
      <c r="B205" s="492"/>
      <c r="C205" s="491"/>
      <c r="D205" s="491"/>
      <c r="E205" s="497" t="s">
        <v>590</v>
      </c>
      <c r="F205" s="37"/>
      <c r="G205" s="54"/>
      <c r="H205" s="497" t="s">
        <v>1128</v>
      </c>
    </row>
    <row r="206" spans="1:8" ht="97.5" customHeight="1">
      <c r="A206" s="491"/>
      <c r="B206" s="492"/>
      <c r="C206" s="491"/>
      <c r="D206" s="491"/>
      <c r="E206" s="497" t="s">
        <v>472</v>
      </c>
      <c r="F206" s="37"/>
      <c r="G206" s="54"/>
      <c r="H206" s="497"/>
    </row>
    <row r="207" spans="1:8" ht="124.5" customHeight="1">
      <c r="A207" s="491"/>
      <c r="B207" s="492"/>
      <c r="C207" s="491"/>
      <c r="D207" s="491"/>
      <c r="E207" s="497" t="s">
        <v>473</v>
      </c>
      <c r="F207" s="37"/>
      <c r="G207" s="54"/>
      <c r="H207" s="497"/>
    </row>
    <row r="208" spans="1:8" ht="57" customHeight="1">
      <c r="A208" s="491"/>
      <c r="B208" s="492"/>
      <c r="C208" s="491"/>
      <c r="D208" s="491"/>
      <c r="E208" s="497" t="s">
        <v>474</v>
      </c>
      <c r="F208" s="37"/>
      <c r="G208" s="54"/>
      <c r="H208" s="497"/>
    </row>
    <row r="209" spans="1:8" ht="43.5" customHeight="1">
      <c r="A209" s="491"/>
      <c r="B209" s="492"/>
      <c r="C209" s="491"/>
      <c r="D209" s="491"/>
      <c r="E209" s="497" t="s">
        <v>662</v>
      </c>
      <c r="F209" s="37"/>
      <c r="G209" s="54"/>
      <c r="H209" s="497"/>
    </row>
    <row r="210" spans="1:8" ht="57.75" customHeight="1">
      <c r="A210" s="491"/>
      <c r="B210" s="492"/>
      <c r="C210" s="491"/>
      <c r="D210" s="491"/>
      <c r="E210" s="497" t="s">
        <v>663</v>
      </c>
      <c r="F210" s="37"/>
      <c r="G210" s="54"/>
      <c r="H210" s="497"/>
    </row>
    <row r="211" spans="1:8" ht="6" customHeight="1">
      <c r="A211" s="491"/>
      <c r="B211" s="492"/>
      <c r="C211" s="491"/>
      <c r="D211" s="23"/>
      <c r="E211" s="24"/>
      <c r="F211" s="37"/>
      <c r="G211" s="54"/>
      <c r="H211" s="497"/>
    </row>
    <row r="212" spans="1:8" ht="6" hidden="1" customHeight="1">
      <c r="A212" s="23"/>
      <c r="B212" s="26"/>
      <c r="C212" s="23"/>
      <c r="D212" s="25"/>
      <c r="E212" s="26"/>
      <c r="F212" s="33"/>
      <c r="G212" s="42"/>
      <c r="H212" s="56"/>
    </row>
    <row r="213" spans="1:8" ht="6" hidden="1" customHeight="1">
      <c r="A213" s="491"/>
      <c r="B213" s="492"/>
      <c r="C213" s="491"/>
      <c r="D213" s="36"/>
      <c r="E213" s="492"/>
      <c r="F213" s="37"/>
      <c r="G213" s="43"/>
      <c r="H213" s="45"/>
    </row>
    <row r="214" spans="1:8" ht="6" customHeight="1">
      <c r="A214" s="491"/>
      <c r="B214" s="552"/>
      <c r="C214" s="491"/>
      <c r="D214" s="14"/>
      <c r="E214" s="31"/>
      <c r="F214" s="37"/>
      <c r="G214" s="43"/>
      <c r="H214" s="45"/>
    </row>
    <row r="215" spans="1:8" ht="111.75" customHeight="1">
      <c r="A215" s="491"/>
      <c r="B215" s="552"/>
      <c r="C215" s="491"/>
      <c r="D215" s="491"/>
      <c r="E215" s="497" t="s">
        <v>664</v>
      </c>
      <c r="F215" s="37"/>
      <c r="G215" s="54"/>
      <c r="H215" s="497"/>
    </row>
    <row r="216" spans="1:8" ht="109.5" customHeight="1">
      <c r="A216" s="491"/>
      <c r="B216" s="492"/>
      <c r="C216" s="491"/>
      <c r="D216" s="491"/>
      <c r="E216" s="497" t="s">
        <v>92</v>
      </c>
      <c r="F216" s="37"/>
      <c r="G216" s="54"/>
      <c r="H216" s="497"/>
    </row>
    <row r="217" spans="1:8" ht="6" customHeight="1">
      <c r="A217" s="491"/>
      <c r="B217" s="492"/>
      <c r="C217" s="491"/>
      <c r="D217" s="23"/>
      <c r="E217" s="24"/>
      <c r="F217" s="37"/>
      <c r="G217" s="54"/>
      <c r="H217" s="497"/>
    </row>
    <row r="218" spans="1:8" ht="6" customHeight="1">
      <c r="A218" s="23"/>
      <c r="B218" s="24"/>
      <c r="C218" s="23"/>
      <c r="D218" s="25"/>
      <c r="E218" s="26"/>
      <c r="F218" s="33"/>
      <c r="G218" s="42"/>
      <c r="H218" s="56"/>
    </row>
    <row r="219" spans="1:8" ht="6" customHeight="1">
      <c r="A219" s="491"/>
      <c r="B219" s="492"/>
      <c r="C219" s="491"/>
      <c r="D219" s="36"/>
      <c r="E219" s="492"/>
      <c r="F219" s="37"/>
      <c r="G219" s="43"/>
      <c r="H219" s="45"/>
    </row>
    <row r="220" spans="1:8" ht="32.25" customHeight="1">
      <c r="A220" s="491">
        <v>2</v>
      </c>
      <c r="B220" s="497" t="s">
        <v>145</v>
      </c>
      <c r="C220" s="491"/>
      <c r="D220" s="36"/>
      <c r="E220" s="492" t="s">
        <v>146</v>
      </c>
      <c r="F220" s="37"/>
      <c r="G220" s="46" t="s">
        <v>77</v>
      </c>
      <c r="H220" s="557" t="s">
        <v>1167</v>
      </c>
    </row>
    <row r="221" spans="1:8" ht="6" customHeight="1">
      <c r="A221" s="491"/>
      <c r="B221" s="497"/>
      <c r="C221" s="36"/>
      <c r="D221" s="14"/>
      <c r="E221" s="30"/>
      <c r="F221" s="37"/>
      <c r="G221" s="46"/>
      <c r="H221" s="558"/>
    </row>
    <row r="222" spans="1:8" ht="31.5" customHeight="1">
      <c r="A222" s="491"/>
      <c r="B222" s="497"/>
      <c r="C222" s="36"/>
      <c r="D222" s="491" t="s">
        <v>36</v>
      </c>
      <c r="E222" s="497" t="s">
        <v>147</v>
      </c>
      <c r="F222" s="37"/>
      <c r="G222" s="46"/>
      <c r="H222" s="558"/>
    </row>
    <row r="223" spans="1:8" ht="6" customHeight="1">
      <c r="A223" s="491"/>
      <c r="B223" s="497"/>
      <c r="C223" s="36"/>
      <c r="D223" s="491"/>
      <c r="E223" s="497"/>
      <c r="F223" s="37"/>
      <c r="G223" s="43"/>
      <c r="H223" s="496"/>
    </row>
    <row r="224" spans="1:8" ht="6" customHeight="1">
      <c r="A224" s="491"/>
      <c r="B224" s="497"/>
      <c r="C224" s="36"/>
      <c r="D224" s="14"/>
      <c r="E224" s="31"/>
      <c r="F224" s="37"/>
      <c r="G224" s="43"/>
      <c r="H224" s="495"/>
    </row>
    <row r="225" spans="1:8" ht="112.5" customHeight="1">
      <c r="A225" s="491"/>
      <c r="B225" s="492"/>
      <c r="C225" s="491"/>
      <c r="D225" s="491" t="s">
        <v>36</v>
      </c>
      <c r="E225" s="497" t="s">
        <v>476</v>
      </c>
      <c r="F225" s="37"/>
      <c r="G225" s="46"/>
      <c r="H225" s="495" t="s">
        <v>801</v>
      </c>
    </row>
    <row r="226" spans="1:8" ht="6" customHeight="1">
      <c r="A226" s="491"/>
      <c r="B226" s="492"/>
      <c r="C226" s="491"/>
      <c r="D226" s="23"/>
      <c r="E226" s="24"/>
      <c r="F226" s="37"/>
      <c r="G226" s="43"/>
      <c r="H226" s="495"/>
    </row>
    <row r="227" spans="1:8" ht="6" customHeight="1">
      <c r="A227" s="23"/>
      <c r="B227" s="26"/>
      <c r="C227" s="23"/>
      <c r="D227" s="25"/>
      <c r="E227" s="26"/>
      <c r="F227" s="33"/>
      <c r="G227" s="42"/>
      <c r="H227" s="28"/>
    </row>
    <row r="228" spans="1:8" ht="6" customHeight="1">
      <c r="A228" s="14"/>
      <c r="B228" s="13"/>
      <c r="C228" s="14"/>
      <c r="D228" s="15"/>
      <c r="E228" s="13"/>
      <c r="F228" s="30"/>
      <c r="G228" s="52"/>
      <c r="H228" s="17"/>
    </row>
    <row r="229" spans="1:8" ht="71.25" customHeight="1">
      <c r="A229" s="491">
        <v>3</v>
      </c>
      <c r="B229" s="497" t="s">
        <v>148</v>
      </c>
      <c r="C229" s="491"/>
      <c r="D229" s="36"/>
      <c r="E229" s="492" t="s">
        <v>591</v>
      </c>
      <c r="F229" s="37"/>
      <c r="G229" s="505" t="s">
        <v>910</v>
      </c>
      <c r="H229" s="495" t="s">
        <v>1168</v>
      </c>
    </row>
    <row r="230" spans="1:8" ht="6" customHeight="1">
      <c r="A230" s="23"/>
      <c r="B230" s="26"/>
      <c r="C230" s="23"/>
      <c r="D230" s="25"/>
      <c r="E230" s="26"/>
      <c r="F230" s="33"/>
      <c r="G230" s="51"/>
      <c r="H230" s="28"/>
    </row>
    <row r="231" spans="1:8" ht="6" customHeight="1">
      <c r="A231" s="491"/>
      <c r="B231" s="492"/>
      <c r="C231" s="491"/>
      <c r="D231" s="36"/>
      <c r="E231" s="492"/>
      <c r="F231" s="37"/>
      <c r="G231" s="43"/>
      <c r="H231" s="495"/>
    </row>
    <row r="232" spans="1:8" ht="56.25" customHeight="1">
      <c r="A232" s="491">
        <v>4</v>
      </c>
      <c r="B232" s="492" t="s">
        <v>149</v>
      </c>
      <c r="C232" s="491"/>
      <c r="D232" s="36" t="s">
        <v>66</v>
      </c>
      <c r="E232" s="492" t="s">
        <v>665</v>
      </c>
      <c r="F232" s="37"/>
      <c r="G232" s="505" t="s">
        <v>909</v>
      </c>
      <c r="H232" s="557" t="s">
        <v>1169</v>
      </c>
    </row>
    <row r="233" spans="1:8" ht="44.25" customHeight="1">
      <c r="A233" s="491"/>
      <c r="B233" s="497"/>
      <c r="C233" s="491"/>
      <c r="D233" s="36" t="s">
        <v>67</v>
      </c>
      <c r="E233" s="492" t="s">
        <v>666</v>
      </c>
      <c r="F233" s="37"/>
      <c r="G233" s="505" t="s">
        <v>910</v>
      </c>
      <c r="H233" s="558"/>
    </row>
    <row r="234" spans="1:8" ht="6" customHeight="1">
      <c r="A234" s="23"/>
      <c r="B234" s="26"/>
      <c r="C234" s="23"/>
      <c r="D234" s="25"/>
      <c r="E234" s="26"/>
      <c r="F234" s="33"/>
      <c r="G234" s="51"/>
      <c r="H234" s="153"/>
    </row>
    <row r="235" spans="1:8" ht="6" customHeight="1">
      <c r="A235" s="491"/>
      <c r="B235" s="492"/>
      <c r="C235" s="491"/>
      <c r="D235" s="36"/>
      <c r="E235" s="492"/>
      <c r="F235" s="37"/>
      <c r="G235" s="43"/>
      <c r="H235" s="495"/>
    </row>
    <row r="236" spans="1:8" ht="72.75" customHeight="1">
      <c r="A236" s="491">
        <v>5</v>
      </c>
      <c r="B236" s="492" t="s">
        <v>150</v>
      </c>
      <c r="C236" s="491"/>
      <c r="D236" s="36" t="s">
        <v>66</v>
      </c>
      <c r="E236" s="492" t="s">
        <v>477</v>
      </c>
      <c r="F236" s="37"/>
      <c r="G236" s="505" t="s">
        <v>910</v>
      </c>
      <c r="H236" s="495" t="s">
        <v>1170</v>
      </c>
    </row>
    <row r="237" spans="1:8" ht="70.5" customHeight="1">
      <c r="A237" s="491"/>
      <c r="B237" s="497"/>
      <c r="C237" s="491"/>
      <c r="D237" s="36" t="s">
        <v>67</v>
      </c>
      <c r="E237" s="492" t="s">
        <v>667</v>
      </c>
      <c r="F237" s="37"/>
      <c r="G237" s="505" t="s">
        <v>910</v>
      </c>
      <c r="H237" s="495"/>
    </row>
    <row r="238" spans="1:8" ht="6" customHeight="1">
      <c r="A238" s="23"/>
      <c r="B238" s="26"/>
      <c r="C238" s="23"/>
      <c r="D238" s="25"/>
      <c r="E238" s="26"/>
      <c r="F238" s="33"/>
      <c r="G238" s="51"/>
      <c r="H238" s="28"/>
    </row>
    <row r="239" spans="1:8" ht="6" customHeight="1">
      <c r="A239" s="491"/>
      <c r="B239" s="492"/>
      <c r="C239" s="491"/>
      <c r="D239" s="36"/>
      <c r="E239" s="492"/>
      <c r="F239" s="37"/>
      <c r="G239" s="43"/>
      <c r="H239" s="495"/>
    </row>
    <row r="240" spans="1:8" ht="70.5" customHeight="1">
      <c r="A240" s="23">
        <v>6</v>
      </c>
      <c r="B240" s="24" t="s">
        <v>151</v>
      </c>
      <c r="C240" s="23"/>
      <c r="D240" s="25"/>
      <c r="E240" s="26" t="s">
        <v>592</v>
      </c>
      <c r="F240" s="33"/>
      <c r="G240" s="44" t="s">
        <v>909</v>
      </c>
      <c r="H240" s="28" t="s">
        <v>1171</v>
      </c>
    </row>
    <row r="241" spans="1:9" ht="6" customHeight="1">
      <c r="A241" s="491"/>
      <c r="B241" s="492"/>
      <c r="C241" s="14"/>
      <c r="D241" s="15"/>
      <c r="E241" s="13"/>
      <c r="F241" s="30"/>
      <c r="G241" s="32"/>
      <c r="H241" s="39"/>
    </row>
    <row r="242" spans="1:9" ht="45" customHeight="1">
      <c r="A242" s="491">
        <v>7</v>
      </c>
      <c r="B242" s="492" t="s">
        <v>152</v>
      </c>
      <c r="C242" s="491"/>
      <c r="D242" s="36" t="s">
        <v>66</v>
      </c>
      <c r="E242" s="492" t="s">
        <v>153</v>
      </c>
      <c r="F242" s="37"/>
      <c r="G242" s="505" t="s">
        <v>909</v>
      </c>
      <c r="H242" s="549" t="s">
        <v>1172</v>
      </c>
    </row>
    <row r="243" spans="1:9" ht="71.25" customHeight="1">
      <c r="A243" s="491"/>
      <c r="B243" s="497"/>
      <c r="C243" s="491"/>
      <c r="D243" s="36" t="s">
        <v>67</v>
      </c>
      <c r="E243" s="492" t="s">
        <v>668</v>
      </c>
      <c r="F243" s="37"/>
      <c r="G243" s="505" t="s">
        <v>909</v>
      </c>
      <c r="H243" s="549"/>
    </row>
    <row r="244" spans="1:9" ht="6" customHeight="1">
      <c r="A244" s="491"/>
      <c r="B244" s="497"/>
      <c r="C244" s="491"/>
      <c r="D244" s="36"/>
      <c r="E244" s="492"/>
      <c r="F244" s="37"/>
      <c r="G244" s="46"/>
      <c r="H244" s="494"/>
    </row>
    <row r="245" spans="1:9" ht="6" customHeight="1">
      <c r="A245" s="14"/>
      <c r="B245" s="31"/>
      <c r="C245" s="14"/>
      <c r="D245" s="15"/>
      <c r="E245" s="13"/>
      <c r="F245" s="30"/>
      <c r="G245" s="32"/>
      <c r="H245" s="39"/>
    </row>
    <row r="246" spans="1:9" ht="99" customHeight="1">
      <c r="A246" s="491">
        <v>8</v>
      </c>
      <c r="B246" s="497" t="s">
        <v>154</v>
      </c>
      <c r="C246" s="491"/>
      <c r="D246" s="36"/>
      <c r="E246" s="492" t="s">
        <v>705</v>
      </c>
      <c r="F246" s="37"/>
      <c r="G246" s="505" t="s">
        <v>910</v>
      </c>
      <c r="H246" s="495" t="s">
        <v>1173</v>
      </c>
    </row>
    <row r="247" spans="1:9" ht="43.5" customHeight="1">
      <c r="A247" s="491"/>
      <c r="B247" s="492"/>
      <c r="C247" s="491"/>
      <c r="D247" s="36"/>
      <c r="E247" s="492" t="s">
        <v>706</v>
      </c>
      <c r="F247" s="37"/>
      <c r="G247" s="38"/>
      <c r="H247" s="495"/>
    </row>
    <row r="248" spans="1:9" ht="6" customHeight="1">
      <c r="A248" s="23"/>
      <c r="B248" s="26"/>
      <c r="C248" s="23"/>
      <c r="D248" s="25"/>
      <c r="E248" s="26"/>
      <c r="F248" s="33"/>
      <c r="G248" s="34"/>
      <c r="H248" s="28"/>
    </row>
    <row r="249" spans="1:9" ht="6" customHeight="1">
      <c r="A249" s="491"/>
      <c r="B249" s="492"/>
      <c r="C249" s="491"/>
      <c r="D249" s="36"/>
      <c r="E249" s="492"/>
      <c r="F249" s="37"/>
      <c r="G249" s="46"/>
      <c r="H249" s="495"/>
    </row>
    <row r="250" spans="1:9" ht="69" customHeight="1">
      <c r="A250" s="23">
        <v>9</v>
      </c>
      <c r="B250" s="26" t="s">
        <v>155</v>
      </c>
      <c r="C250" s="23"/>
      <c r="D250" s="25"/>
      <c r="E250" s="26" t="s">
        <v>156</v>
      </c>
      <c r="F250" s="33"/>
      <c r="G250" s="44" t="s">
        <v>909</v>
      </c>
      <c r="H250" s="28" t="s">
        <v>1174</v>
      </c>
    </row>
    <row r="251" spans="1:9" ht="6" customHeight="1">
      <c r="A251" s="491"/>
      <c r="B251" s="497"/>
      <c r="C251" s="491"/>
      <c r="D251" s="36"/>
      <c r="E251" s="492"/>
      <c r="F251" s="37"/>
      <c r="G251" s="46"/>
      <c r="H251" s="45"/>
    </row>
    <row r="252" spans="1:9" ht="66.75" customHeight="1">
      <c r="A252" s="491">
        <v>10</v>
      </c>
      <c r="B252" s="492" t="s">
        <v>157</v>
      </c>
      <c r="C252" s="491"/>
      <c r="D252" s="36"/>
      <c r="E252" s="492" t="s">
        <v>158</v>
      </c>
      <c r="F252" s="37"/>
      <c r="G252" s="505" t="s">
        <v>909</v>
      </c>
      <c r="H252" s="495" t="s">
        <v>1175</v>
      </c>
    </row>
    <row r="253" spans="1:9" ht="6" customHeight="1">
      <c r="A253" s="491"/>
      <c r="B253" s="492"/>
      <c r="C253" s="491"/>
      <c r="D253" s="14"/>
      <c r="E253" s="31"/>
      <c r="F253" s="45"/>
      <c r="G253" s="43"/>
      <c r="H253" s="495"/>
    </row>
    <row r="254" spans="1:9" ht="84.75" customHeight="1">
      <c r="A254" s="491"/>
      <c r="B254" s="497"/>
      <c r="C254" s="36"/>
      <c r="D254" s="491" t="s">
        <v>36</v>
      </c>
      <c r="E254" s="497" t="s">
        <v>159</v>
      </c>
      <c r="F254" s="45"/>
      <c r="G254" s="43"/>
      <c r="H254" s="495" t="s">
        <v>802</v>
      </c>
      <c r="I254" s="299"/>
    </row>
    <row r="255" spans="1:9" ht="6" customHeight="1">
      <c r="A255" s="491"/>
      <c r="B255" s="497"/>
      <c r="C255" s="36"/>
      <c r="D255" s="23"/>
      <c r="E255" s="24"/>
      <c r="F255" s="45"/>
      <c r="G255" s="43"/>
      <c r="H255" s="495"/>
      <c r="I255" s="299"/>
    </row>
    <row r="256" spans="1:9" ht="6" customHeight="1">
      <c r="A256" s="491"/>
      <c r="B256" s="497"/>
      <c r="C256" s="37"/>
      <c r="D256" s="491"/>
      <c r="E256" s="497"/>
      <c r="F256" s="45"/>
      <c r="G256" s="43"/>
      <c r="H256" s="495"/>
    </row>
    <row r="257" spans="1:9" ht="70.5" customHeight="1">
      <c r="A257" s="491"/>
      <c r="B257" s="497"/>
      <c r="C257" s="36"/>
      <c r="D257" s="491" t="s">
        <v>36</v>
      </c>
      <c r="E257" s="497" t="s">
        <v>160</v>
      </c>
      <c r="F257" s="37"/>
      <c r="G257" s="43"/>
      <c r="H257" s="495" t="s">
        <v>802</v>
      </c>
    </row>
    <row r="258" spans="1:9" ht="6" customHeight="1">
      <c r="A258" s="491"/>
      <c r="B258" s="497"/>
      <c r="C258" s="36"/>
      <c r="D258" s="23"/>
      <c r="E258" s="24"/>
      <c r="F258" s="37"/>
      <c r="G258" s="43"/>
      <c r="H258" s="495"/>
    </row>
    <row r="259" spans="1:9" ht="6" customHeight="1">
      <c r="A259" s="23"/>
      <c r="B259" s="33"/>
      <c r="C259" s="23"/>
      <c r="D259" s="25"/>
      <c r="E259" s="26"/>
      <c r="F259" s="33"/>
      <c r="G259" s="42"/>
      <c r="H259" s="56"/>
    </row>
    <row r="260" spans="1:9" ht="6" customHeight="1">
      <c r="A260" s="491"/>
      <c r="B260" s="36"/>
      <c r="C260" s="491"/>
      <c r="D260" s="36"/>
      <c r="E260" s="492"/>
      <c r="F260" s="37"/>
      <c r="G260" s="43"/>
      <c r="H260" s="45"/>
    </row>
    <row r="261" spans="1:9" ht="73.5" customHeight="1">
      <c r="A261" s="491">
        <v>11</v>
      </c>
      <c r="B261" s="497" t="s">
        <v>161</v>
      </c>
      <c r="C261" s="36"/>
      <c r="D261" s="36" t="s">
        <v>66</v>
      </c>
      <c r="E261" s="492" t="s">
        <v>162</v>
      </c>
      <c r="F261" s="37"/>
      <c r="G261" s="505" t="s">
        <v>909</v>
      </c>
      <c r="H261" s="495" t="s">
        <v>1176</v>
      </c>
    </row>
    <row r="262" spans="1:9" ht="6" customHeight="1">
      <c r="A262" s="491"/>
      <c r="B262" s="497"/>
      <c r="C262" s="36"/>
      <c r="D262" s="14"/>
      <c r="E262" s="31"/>
      <c r="F262" s="37"/>
      <c r="G262" s="79"/>
      <c r="H262" s="495"/>
    </row>
    <row r="263" spans="1:9" ht="70.5" customHeight="1">
      <c r="A263" s="491"/>
      <c r="B263" s="492"/>
      <c r="C263" s="45"/>
      <c r="D263" s="491" t="s">
        <v>36</v>
      </c>
      <c r="E263" s="497" t="s">
        <v>163</v>
      </c>
      <c r="F263" s="37"/>
      <c r="G263" s="43"/>
      <c r="H263" s="495" t="s">
        <v>803</v>
      </c>
    </row>
    <row r="264" spans="1:9" ht="6" customHeight="1">
      <c r="A264" s="491"/>
      <c r="B264" s="492"/>
      <c r="C264" s="45"/>
      <c r="D264" s="23"/>
      <c r="E264" s="24"/>
      <c r="F264" s="37"/>
      <c r="G264" s="43"/>
      <c r="H264" s="495"/>
    </row>
    <row r="265" spans="1:9" ht="6" hidden="1" customHeight="1">
      <c r="A265" s="23"/>
      <c r="B265" s="26"/>
      <c r="C265" s="23"/>
      <c r="D265" s="25"/>
      <c r="E265" s="26"/>
      <c r="F265" s="33"/>
      <c r="G265" s="25"/>
      <c r="H265" s="28"/>
    </row>
    <row r="266" spans="1:9" ht="6" hidden="1" customHeight="1">
      <c r="A266" s="491"/>
      <c r="B266" s="492"/>
      <c r="C266" s="491"/>
      <c r="D266" s="36"/>
      <c r="E266" s="492"/>
      <c r="F266" s="37"/>
      <c r="G266" s="36"/>
      <c r="H266" s="495"/>
    </row>
    <row r="267" spans="1:9" ht="6" customHeight="1">
      <c r="A267" s="491"/>
      <c r="B267" s="492"/>
      <c r="C267" s="491"/>
      <c r="D267" s="14"/>
      <c r="E267" s="31"/>
      <c r="F267" s="37"/>
      <c r="G267" s="81"/>
      <c r="H267" s="45"/>
    </row>
    <row r="268" spans="1:9" ht="86.25" customHeight="1">
      <c r="A268" s="491"/>
      <c r="B268" s="497"/>
      <c r="C268" s="491"/>
      <c r="D268" s="23" t="s">
        <v>6</v>
      </c>
      <c r="E268" s="24" t="s">
        <v>593</v>
      </c>
      <c r="F268" s="37"/>
      <c r="G268" s="43"/>
      <c r="H268" s="495" t="s">
        <v>803</v>
      </c>
    </row>
    <row r="269" spans="1:9" ht="6" customHeight="1">
      <c r="A269" s="491"/>
      <c r="B269" s="492"/>
      <c r="C269" s="491"/>
      <c r="D269" s="36"/>
      <c r="E269" s="492"/>
      <c r="F269" s="37"/>
      <c r="G269" s="46"/>
      <c r="H269" s="45"/>
    </row>
    <row r="270" spans="1:9" ht="87.75" customHeight="1">
      <c r="A270" s="491"/>
      <c r="B270" s="497" t="s">
        <v>164</v>
      </c>
      <c r="C270" s="491"/>
      <c r="D270" s="36" t="s">
        <v>67</v>
      </c>
      <c r="E270" s="492" t="s">
        <v>734</v>
      </c>
      <c r="F270" s="37"/>
      <c r="G270" s="505" t="s">
        <v>909</v>
      </c>
      <c r="H270" s="494" t="s">
        <v>804</v>
      </c>
      <c r="I270" s="36"/>
    </row>
    <row r="271" spans="1:9" ht="6.75" customHeight="1">
      <c r="A271" s="491"/>
      <c r="B271" s="492"/>
      <c r="C271" s="491"/>
      <c r="D271" s="14"/>
      <c r="E271" s="31"/>
      <c r="F271" s="37"/>
      <c r="G271" s="50"/>
      <c r="H271" s="549" t="s">
        <v>805</v>
      </c>
      <c r="I271" s="36"/>
    </row>
    <row r="272" spans="1:9" ht="31.5" customHeight="1">
      <c r="A272" s="491"/>
      <c r="B272" s="492"/>
      <c r="C272" s="491"/>
      <c r="D272" s="491" t="s">
        <v>6</v>
      </c>
      <c r="E272" s="497" t="s">
        <v>165</v>
      </c>
      <c r="F272" s="37"/>
      <c r="G272" s="50"/>
      <c r="H272" s="549"/>
      <c r="I272" s="36"/>
    </row>
    <row r="273" spans="1:9" ht="6" customHeight="1">
      <c r="A273" s="491"/>
      <c r="B273" s="492"/>
      <c r="C273" s="491"/>
      <c r="D273" s="23"/>
      <c r="E273" s="24"/>
      <c r="F273" s="37"/>
      <c r="G273" s="50"/>
      <c r="H273" s="549"/>
      <c r="I273" s="36"/>
    </row>
    <row r="274" spans="1:9" ht="6" customHeight="1">
      <c r="A274" s="23"/>
      <c r="B274" s="26"/>
      <c r="C274" s="23"/>
      <c r="D274" s="25"/>
      <c r="E274" s="26"/>
      <c r="F274" s="33"/>
      <c r="G274" s="51"/>
      <c r="H274" s="28"/>
      <c r="I274" s="36"/>
    </row>
    <row r="275" spans="1:9" ht="6" customHeight="1">
      <c r="A275" s="491"/>
      <c r="B275" s="492"/>
      <c r="C275" s="491"/>
      <c r="D275" s="36"/>
      <c r="E275" s="492"/>
      <c r="F275" s="37"/>
      <c r="G275" s="50"/>
      <c r="H275" s="82"/>
      <c r="I275" s="36"/>
    </row>
    <row r="276" spans="1:9" ht="69" customHeight="1">
      <c r="A276" s="491">
        <v>12</v>
      </c>
      <c r="B276" s="492" t="s">
        <v>166</v>
      </c>
      <c r="C276" s="491"/>
      <c r="D276" s="36" t="s">
        <v>66</v>
      </c>
      <c r="E276" s="492" t="s">
        <v>669</v>
      </c>
      <c r="F276" s="37"/>
      <c r="G276" s="505" t="s">
        <v>909</v>
      </c>
      <c r="H276" s="495" t="s">
        <v>1129</v>
      </c>
    </row>
    <row r="277" spans="1:9" ht="6" customHeight="1">
      <c r="A277" s="491"/>
      <c r="B277" s="492"/>
      <c r="C277" s="491"/>
      <c r="D277" s="14"/>
      <c r="E277" s="31"/>
      <c r="F277" s="37"/>
      <c r="G277" s="50"/>
      <c r="H277" s="495"/>
    </row>
    <row r="278" spans="1:9" ht="83.25" customHeight="1">
      <c r="A278" s="491"/>
      <c r="B278" s="492"/>
      <c r="C278" s="491"/>
      <c r="D278" s="491" t="s">
        <v>36</v>
      </c>
      <c r="E278" s="497" t="s">
        <v>594</v>
      </c>
      <c r="F278" s="37"/>
      <c r="G278" s="43"/>
      <c r="H278" s="495" t="s">
        <v>806</v>
      </c>
    </row>
    <row r="279" spans="1:9" ht="6" customHeight="1">
      <c r="A279" s="491"/>
      <c r="B279" s="492"/>
      <c r="C279" s="491"/>
      <c r="D279" s="23"/>
      <c r="E279" s="24"/>
      <c r="F279" s="37"/>
      <c r="G279" s="43"/>
      <c r="H279" s="495"/>
    </row>
    <row r="280" spans="1:9" ht="6" customHeight="1">
      <c r="A280" s="491"/>
      <c r="B280" s="492"/>
      <c r="C280" s="491"/>
      <c r="D280" s="36"/>
      <c r="E280" s="492"/>
      <c r="F280" s="37"/>
      <c r="G280" s="43"/>
      <c r="H280" s="495"/>
    </row>
    <row r="281" spans="1:9" ht="56.25" customHeight="1">
      <c r="A281" s="491"/>
      <c r="B281" s="497"/>
      <c r="C281" s="491"/>
      <c r="D281" s="36" t="s">
        <v>67</v>
      </c>
      <c r="E281" s="492" t="s">
        <v>595</v>
      </c>
      <c r="F281" s="37"/>
      <c r="G281" s="505" t="s">
        <v>910</v>
      </c>
      <c r="H281" s="495" t="s">
        <v>1130</v>
      </c>
    </row>
    <row r="282" spans="1:9" ht="6" customHeight="1">
      <c r="A282" s="491"/>
      <c r="B282" s="492"/>
      <c r="C282" s="491"/>
      <c r="D282" s="25"/>
      <c r="E282" s="26"/>
      <c r="F282" s="37"/>
      <c r="G282" s="43"/>
      <c r="H282" s="495"/>
    </row>
    <row r="283" spans="1:9" ht="6" customHeight="1">
      <c r="A283" s="491"/>
      <c r="B283" s="552"/>
      <c r="C283" s="491"/>
      <c r="D283" s="14"/>
      <c r="E283" s="31"/>
      <c r="F283" s="37"/>
      <c r="G283" s="43"/>
      <c r="H283" s="495"/>
    </row>
    <row r="284" spans="1:9" ht="84.75" customHeight="1">
      <c r="A284" s="491"/>
      <c r="B284" s="552"/>
      <c r="C284" s="491"/>
      <c r="D284" s="491" t="s">
        <v>36</v>
      </c>
      <c r="E284" s="497" t="s">
        <v>670</v>
      </c>
      <c r="F284" s="37"/>
      <c r="G284" s="43"/>
      <c r="H284" s="495" t="s">
        <v>807</v>
      </c>
    </row>
    <row r="285" spans="1:9" ht="6" customHeight="1">
      <c r="A285" s="491"/>
      <c r="B285" s="499"/>
      <c r="C285" s="491"/>
      <c r="D285" s="491"/>
      <c r="E285" s="497"/>
      <c r="F285" s="37"/>
      <c r="G285" s="43"/>
      <c r="H285" s="495"/>
    </row>
    <row r="286" spans="1:9" ht="6" customHeight="1">
      <c r="A286" s="491"/>
      <c r="B286" s="492"/>
      <c r="C286" s="491"/>
      <c r="D286" s="14"/>
      <c r="E286" s="31"/>
      <c r="F286" s="37"/>
      <c r="G286" s="43"/>
      <c r="H286" s="495"/>
    </row>
    <row r="287" spans="1:9" ht="44.25" customHeight="1">
      <c r="A287" s="491"/>
      <c r="B287" s="492"/>
      <c r="C287" s="45"/>
      <c r="D287" s="491" t="s">
        <v>36</v>
      </c>
      <c r="E287" s="497" t="s">
        <v>596</v>
      </c>
      <c r="F287" s="45"/>
      <c r="G287" s="43"/>
      <c r="H287" s="495" t="s">
        <v>808</v>
      </c>
    </row>
    <row r="288" spans="1:9" ht="114.75" customHeight="1">
      <c r="A288" s="491"/>
      <c r="B288" s="492"/>
      <c r="C288" s="491"/>
      <c r="D288" s="491"/>
      <c r="E288" s="497" t="s">
        <v>597</v>
      </c>
      <c r="F288" s="37"/>
      <c r="G288" s="43"/>
      <c r="H288" s="45"/>
    </row>
    <row r="289" spans="1:8" ht="6" customHeight="1">
      <c r="A289" s="491"/>
      <c r="B289" s="492"/>
      <c r="C289" s="491"/>
      <c r="D289" s="23"/>
      <c r="E289" s="24"/>
      <c r="F289" s="37"/>
      <c r="G289" s="43"/>
      <c r="H289" s="45"/>
    </row>
    <row r="290" spans="1:8" s="36" customFormat="1" ht="6" customHeight="1">
      <c r="A290" s="491"/>
      <c r="B290" s="492"/>
      <c r="C290" s="491"/>
      <c r="E290" s="492"/>
      <c r="F290" s="37"/>
      <c r="G290" s="43"/>
      <c r="H290" s="45"/>
    </row>
    <row r="291" spans="1:8" ht="6" hidden="1" customHeight="1">
      <c r="A291" s="491"/>
      <c r="B291" s="492"/>
      <c r="C291" s="491"/>
      <c r="D291" s="36"/>
      <c r="E291" s="492"/>
      <c r="F291" s="37"/>
      <c r="G291" s="43"/>
      <c r="H291" s="37"/>
    </row>
    <row r="292" spans="1:8" ht="54.95" customHeight="1">
      <c r="A292" s="491"/>
      <c r="B292" s="497"/>
      <c r="C292" s="491"/>
      <c r="D292" s="36" t="s">
        <v>69</v>
      </c>
      <c r="E292" s="492" t="s">
        <v>167</v>
      </c>
      <c r="F292" s="37"/>
      <c r="G292" s="505" t="s">
        <v>910</v>
      </c>
      <c r="H292" s="495" t="s">
        <v>1131</v>
      </c>
    </row>
    <row r="293" spans="1:8" ht="6" customHeight="1">
      <c r="A293" s="491"/>
      <c r="B293" s="562"/>
      <c r="C293" s="491"/>
      <c r="D293" s="36"/>
      <c r="E293" s="492"/>
      <c r="F293" s="37"/>
      <c r="G293" s="43"/>
      <c r="H293" s="495"/>
    </row>
    <row r="294" spans="1:8" ht="165.75" customHeight="1">
      <c r="A294" s="491"/>
      <c r="B294" s="563"/>
      <c r="C294" s="491"/>
      <c r="D294" s="492" t="s">
        <v>168</v>
      </c>
      <c r="E294" s="134" t="s">
        <v>598</v>
      </c>
      <c r="F294" s="37"/>
      <c r="G294" s="43"/>
      <c r="H294" s="495"/>
    </row>
    <row r="295" spans="1:8" s="36" customFormat="1" ht="6" customHeight="1">
      <c r="A295" s="491"/>
      <c r="B295" s="492"/>
      <c r="C295" s="491"/>
      <c r="D295" s="25"/>
      <c r="E295" s="83"/>
      <c r="G295" s="46"/>
      <c r="H295" s="45"/>
    </row>
    <row r="296" spans="1:8" ht="44.25" customHeight="1">
      <c r="A296" s="491"/>
      <c r="B296" s="497" t="s">
        <v>164</v>
      </c>
      <c r="C296" s="491"/>
      <c r="D296" s="160" t="s">
        <v>36</v>
      </c>
      <c r="E296" s="98" t="s">
        <v>169</v>
      </c>
      <c r="F296" s="37"/>
      <c r="G296" s="46"/>
      <c r="H296" s="495" t="s">
        <v>809</v>
      </c>
    </row>
    <row r="297" spans="1:8" ht="6" customHeight="1">
      <c r="A297" s="491"/>
      <c r="B297" s="492"/>
      <c r="C297" s="491"/>
      <c r="D297" s="15"/>
      <c r="E297" s="13"/>
      <c r="F297" s="37"/>
      <c r="G297" s="43"/>
      <c r="H297" s="495"/>
    </row>
    <row r="298" spans="1:8" ht="6" customHeight="1">
      <c r="A298" s="491"/>
      <c r="B298" s="492"/>
      <c r="C298" s="491"/>
      <c r="D298" s="36"/>
      <c r="E298" s="492"/>
      <c r="F298" s="37"/>
      <c r="G298" s="43"/>
      <c r="H298" s="495"/>
    </row>
    <row r="299" spans="1:8" ht="56.25" customHeight="1">
      <c r="A299" s="491"/>
      <c r="B299" s="492"/>
      <c r="C299" s="491"/>
      <c r="D299" s="36" t="s">
        <v>70</v>
      </c>
      <c r="E299" s="492" t="s">
        <v>882</v>
      </c>
      <c r="F299" s="37"/>
      <c r="G299" s="505" t="s">
        <v>909</v>
      </c>
      <c r="H299" s="45" t="s">
        <v>2</v>
      </c>
    </row>
    <row r="300" spans="1:8" ht="60" customHeight="1">
      <c r="A300" s="491"/>
      <c r="B300" s="497"/>
      <c r="C300" s="491"/>
      <c r="D300" s="36" t="s">
        <v>107</v>
      </c>
      <c r="E300" s="492" t="s">
        <v>170</v>
      </c>
      <c r="F300" s="37"/>
      <c r="G300" s="505" t="s">
        <v>910</v>
      </c>
      <c r="H300" s="495" t="s">
        <v>1132</v>
      </c>
    </row>
    <row r="301" spans="1:8" ht="45" customHeight="1">
      <c r="A301" s="491"/>
      <c r="B301" s="36"/>
      <c r="C301" s="491"/>
      <c r="D301" s="36" t="s">
        <v>171</v>
      </c>
      <c r="E301" s="492" t="s">
        <v>911</v>
      </c>
      <c r="F301" s="37"/>
      <c r="G301" s="505" t="s">
        <v>909</v>
      </c>
      <c r="H301" s="495" t="s">
        <v>3</v>
      </c>
    </row>
    <row r="302" spans="1:8" ht="110.25" customHeight="1">
      <c r="A302" s="491"/>
      <c r="B302" s="497"/>
      <c r="C302" s="491"/>
      <c r="D302" s="36" t="s">
        <v>172</v>
      </c>
      <c r="E302" s="492" t="s">
        <v>599</v>
      </c>
      <c r="F302" s="37"/>
      <c r="G302" s="505" t="s">
        <v>909</v>
      </c>
      <c r="H302" s="495" t="s">
        <v>173</v>
      </c>
    </row>
    <row r="303" spans="1:8" ht="6" customHeight="1">
      <c r="A303" s="491"/>
      <c r="B303" s="497"/>
      <c r="C303" s="491"/>
      <c r="D303" s="36"/>
      <c r="E303" s="492"/>
      <c r="F303" s="37"/>
      <c r="G303" s="43"/>
      <c r="H303" s="495"/>
    </row>
    <row r="304" spans="1:8" ht="6" customHeight="1">
      <c r="A304" s="491"/>
      <c r="B304" s="497"/>
      <c r="C304" s="45"/>
      <c r="D304" s="14"/>
      <c r="E304" s="31"/>
      <c r="F304" s="45"/>
      <c r="G304" s="46"/>
      <c r="H304" s="495"/>
    </row>
    <row r="305" spans="1:8" ht="87.75" customHeight="1">
      <c r="A305" s="491"/>
      <c r="B305" s="497"/>
      <c r="C305" s="491"/>
      <c r="D305" s="491" t="s">
        <v>36</v>
      </c>
      <c r="E305" s="497" t="s">
        <v>174</v>
      </c>
      <c r="F305" s="37"/>
      <c r="G305" s="54"/>
      <c r="H305" s="557" t="s">
        <v>63</v>
      </c>
    </row>
    <row r="306" spans="1:8" ht="6" customHeight="1">
      <c r="A306" s="491"/>
      <c r="B306" s="492"/>
      <c r="C306" s="491"/>
      <c r="D306" s="491"/>
      <c r="E306" s="497"/>
      <c r="F306" s="37"/>
      <c r="G306" s="43"/>
      <c r="H306" s="557"/>
    </row>
    <row r="307" spans="1:8" ht="6" customHeight="1">
      <c r="A307" s="491"/>
      <c r="B307" s="492"/>
      <c r="C307" s="491"/>
      <c r="D307" s="14"/>
      <c r="E307" s="31"/>
      <c r="F307" s="37"/>
      <c r="G307" s="43"/>
      <c r="H307" s="558"/>
    </row>
    <row r="308" spans="1:8" ht="165.75" customHeight="1">
      <c r="A308" s="491"/>
      <c r="B308" s="492"/>
      <c r="C308" s="491"/>
      <c r="D308" s="491" t="s">
        <v>36</v>
      </c>
      <c r="E308" s="497" t="s">
        <v>671</v>
      </c>
      <c r="F308" s="37"/>
      <c r="G308" s="43"/>
      <c r="H308" s="558"/>
    </row>
    <row r="309" spans="1:8" ht="6" customHeight="1">
      <c r="A309" s="491"/>
      <c r="B309" s="492"/>
      <c r="C309" s="491"/>
      <c r="D309" s="23"/>
      <c r="E309" s="24"/>
      <c r="F309" s="37"/>
      <c r="G309" s="43"/>
      <c r="H309" s="496"/>
    </row>
    <row r="310" spans="1:8" ht="6" customHeight="1">
      <c r="A310" s="23"/>
      <c r="B310" s="24"/>
      <c r="C310" s="23"/>
      <c r="D310" s="25"/>
      <c r="E310" s="26"/>
      <c r="F310" s="33"/>
      <c r="G310" s="42"/>
      <c r="H310" s="28"/>
    </row>
    <row r="311" spans="1:8" ht="6" customHeight="1">
      <c r="A311" s="491"/>
      <c r="B311" s="497"/>
      <c r="C311" s="491"/>
      <c r="D311" s="36"/>
      <c r="E311" s="492"/>
      <c r="F311" s="37"/>
      <c r="G311" s="43"/>
      <c r="H311" s="495"/>
    </row>
    <row r="312" spans="1:8" ht="72.75" customHeight="1">
      <c r="A312" s="23">
        <v>13</v>
      </c>
      <c r="B312" s="24" t="s">
        <v>175</v>
      </c>
      <c r="C312" s="23"/>
      <c r="D312" s="25"/>
      <c r="E312" s="26" t="s">
        <v>600</v>
      </c>
      <c r="F312" s="33"/>
      <c r="G312" s="44" t="s">
        <v>910</v>
      </c>
      <c r="H312" s="28" t="s">
        <v>1177</v>
      </c>
    </row>
    <row r="313" spans="1:8" ht="6" customHeight="1">
      <c r="A313" s="491"/>
      <c r="B313" s="492"/>
      <c r="C313" s="14"/>
      <c r="D313" s="15"/>
      <c r="E313" s="13"/>
      <c r="F313" s="30"/>
      <c r="G313" s="52"/>
      <c r="H313" s="495"/>
    </row>
    <row r="314" spans="1:8" ht="57" customHeight="1">
      <c r="A314" s="491">
        <v>14</v>
      </c>
      <c r="B314" s="492" t="s">
        <v>176</v>
      </c>
      <c r="C314" s="491"/>
      <c r="D314" s="36" t="s">
        <v>66</v>
      </c>
      <c r="E314" s="492" t="s">
        <v>601</v>
      </c>
      <c r="F314" s="37"/>
      <c r="G314" s="505" t="s">
        <v>909</v>
      </c>
      <c r="H314" s="495" t="s">
        <v>1133</v>
      </c>
    </row>
    <row r="315" spans="1:8" ht="57" customHeight="1">
      <c r="A315" s="23"/>
      <c r="B315" s="24"/>
      <c r="C315" s="23"/>
      <c r="D315" s="25" t="s">
        <v>67</v>
      </c>
      <c r="E315" s="26" t="s">
        <v>478</v>
      </c>
      <c r="F315" s="33"/>
      <c r="G315" s="44" t="s">
        <v>909</v>
      </c>
      <c r="H315" s="28" t="s">
        <v>1134</v>
      </c>
    </row>
    <row r="316" spans="1:8" ht="6" customHeight="1">
      <c r="A316" s="491"/>
      <c r="B316" s="492"/>
      <c r="C316" s="491"/>
      <c r="D316" s="36"/>
      <c r="E316" s="492"/>
      <c r="F316" s="37"/>
      <c r="G316" s="43"/>
      <c r="H316" s="45"/>
    </row>
    <row r="317" spans="1:8" ht="51.95" customHeight="1">
      <c r="A317" s="491">
        <v>15</v>
      </c>
      <c r="B317" s="492" t="s">
        <v>177</v>
      </c>
      <c r="C317" s="491"/>
      <c r="D317" s="36" t="s">
        <v>66</v>
      </c>
      <c r="E317" s="492" t="s">
        <v>178</v>
      </c>
      <c r="F317" s="37"/>
      <c r="G317" s="505" t="s">
        <v>909</v>
      </c>
      <c r="H317" s="508" t="s">
        <v>1246</v>
      </c>
    </row>
    <row r="318" spans="1:8" ht="6" customHeight="1">
      <c r="A318" s="491"/>
      <c r="B318" s="492"/>
      <c r="C318" s="491"/>
      <c r="D318" s="14"/>
      <c r="E318" s="31"/>
      <c r="F318" s="37"/>
      <c r="G318" s="43"/>
      <c r="H318" s="508"/>
    </row>
    <row r="319" spans="1:8" ht="58.5" customHeight="1">
      <c r="A319" s="491"/>
      <c r="B319" s="492"/>
      <c r="C319" s="491"/>
      <c r="D319" s="23" t="s">
        <v>36</v>
      </c>
      <c r="E319" s="24" t="s">
        <v>602</v>
      </c>
      <c r="F319" s="37"/>
      <c r="G319" s="43"/>
      <c r="H319" s="508" t="s">
        <v>810</v>
      </c>
    </row>
    <row r="320" spans="1:8" ht="6" customHeight="1">
      <c r="A320" s="491"/>
      <c r="B320" s="492"/>
      <c r="C320" s="491"/>
      <c r="D320" s="15"/>
      <c r="E320" s="13"/>
      <c r="F320" s="37"/>
      <c r="G320" s="43"/>
      <c r="H320" s="508"/>
    </row>
    <row r="321" spans="1:23" ht="52.5" customHeight="1">
      <c r="A321" s="491"/>
      <c r="B321" s="492"/>
      <c r="C321" s="491"/>
      <c r="D321" s="36" t="s">
        <v>67</v>
      </c>
      <c r="E321" s="492" t="s">
        <v>603</v>
      </c>
      <c r="F321" s="37"/>
      <c r="G321" s="505" t="s">
        <v>909</v>
      </c>
      <c r="H321" s="508" t="s">
        <v>1135</v>
      </c>
    </row>
    <row r="322" spans="1:23" ht="0.6" hidden="1" customHeight="1">
      <c r="A322" s="491"/>
      <c r="B322" s="492"/>
      <c r="C322" s="491"/>
      <c r="D322" s="36"/>
      <c r="E322" s="492"/>
      <c r="F322" s="37"/>
      <c r="G322" s="50"/>
      <c r="H322" s="495"/>
    </row>
    <row r="323" spans="1:23" ht="6" hidden="1" customHeight="1">
      <c r="A323" s="491"/>
      <c r="B323" s="492"/>
      <c r="C323" s="491"/>
      <c r="D323" s="14"/>
      <c r="E323" s="31"/>
      <c r="F323" s="37"/>
      <c r="G323" s="43"/>
      <c r="H323" s="495"/>
    </row>
    <row r="324" spans="1:23" ht="6" hidden="1" customHeight="1">
      <c r="A324" s="491"/>
      <c r="B324" s="492"/>
      <c r="C324" s="491"/>
      <c r="D324" s="491"/>
      <c r="E324" s="497"/>
      <c r="F324" s="37"/>
      <c r="G324" s="43"/>
      <c r="H324" s="495"/>
    </row>
    <row r="325" spans="1:23" ht="28.5" customHeight="1">
      <c r="A325" s="491"/>
      <c r="B325" s="492"/>
      <c r="C325" s="491"/>
      <c r="D325" s="160" t="s">
        <v>36</v>
      </c>
      <c r="E325" s="98" t="s">
        <v>179</v>
      </c>
      <c r="F325" s="37"/>
      <c r="G325" s="43"/>
      <c r="H325" s="549" t="s">
        <v>811</v>
      </c>
    </row>
    <row r="326" spans="1:23" s="25" customFormat="1" ht="6" customHeight="1">
      <c r="A326" s="491"/>
      <c r="B326" s="492"/>
      <c r="C326" s="491"/>
      <c r="D326" s="36"/>
      <c r="E326" s="492"/>
      <c r="F326" s="37"/>
      <c r="G326" s="43"/>
      <c r="H326" s="549"/>
      <c r="I326" s="36"/>
      <c r="J326" s="36"/>
      <c r="K326" s="36"/>
      <c r="L326" s="36"/>
      <c r="M326" s="36"/>
      <c r="N326" s="36"/>
      <c r="O326" s="36"/>
      <c r="P326" s="36"/>
      <c r="Q326" s="36"/>
      <c r="R326" s="36"/>
      <c r="S326" s="36"/>
      <c r="T326" s="36"/>
      <c r="U326" s="36"/>
      <c r="V326" s="36"/>
      <c r="W326" s="36"/>
    </row>
    <row r="327" spans="1:23" ht="69" customHeight="1">
      <c r="A327" s="491"/>
      <c r="B327" s="492"/>
      <c r="C327" s="491"/>
      <c r="D327" s="241" t="s">
        <v>921</v>
      </c>
      <c r="E327" s="239" t="s">
        <v>1247</v>
      </c>
      <c r="F327" s="242"/>
      <c r="G327" s="243" t="s">
        <v>909</v>
      </c>
      <c r="H327" s="507" t="s">
        <v>1136</v>
      </c>
    </row>
    <row r="328" spans="1:23" ht="48.6" customHeight="1">
      <c r="A328" s="491"/>
      <c r="B328" s="492"/>
      <c r="C328" s="491"/>
      <c r="D328" s="239" t="s">
        <v>1248</v>
      </c>
      <c r="E328" s="239" t="s">
        <v>1249</v>
      </c>
      <c r="F328" s="242"/>
      <c r="G328" s="243" t="s">
        <v>909</v>
      </c>
      <c r="H328" s="507" t="s">
        <v>1137</v>
      </c>
    </row>
    <row r="329" spans="1:23" ht="6" customHeight="1">
      <c r="A329" s="491"/>
      <c r="B329" s="492"/>
      <c r="C329" s="491"/>
      <c r="D329" s="244"/>
      <c r="E329" s="240"/>
      <c r="F329" s="242"/>
      <c r="G329" s="245"/>
      <c r="H329" s="508"/>
    </row>
    <row r="330" spans="1:23" ht="189.95" customHeight="1">
      <c r="A330" s="491"/>
      <c r="B330" s="492"/>
      <c r="C330" s="491"/>
      <c r="D330" s="246" t="s">
        <v>959</v>
      </c>
      <c r="E330" s="237" t="s">
        <v>1041</v>
      </c>
      <c r="F330" s="242"/>
      <c r="G330" s="247"/>
      <c r="H330" s="507" t="s">
        <v>960</v>
      </c>
    </row>
    <row r="331" spans="1:23" ht="6" customHeight="1">
      <c r="A331" s="491"/>
      <c r="B331" s="492"/>
      <c r="C331" s="491"/>
      <c r="D331" s="36"/>
      <c r="E331" s="492"/>
      <c r="F331" s="37"/>
      <c r="G331" s="43"/>
      <c r="H331" s="495"/>
    </row>
    <row r="332" spans="1:23" ht="54.6" customHeight="1">
      <c r="A332" s="491"/>
      <c r="B332" s="492"/>
      <c r="C332" s="491"/>
      <c r="D332" s="239" t="s">
        <v>107</v>
      </c>
      <c r="E332" s="239" t="s">
        <v>604</v>
      </c>
      <c r="F332" s="242"/>
      <c r="G332" s="243" t="s">
        <v>909</v>
      </c>
      <c r="H332" s="508" t="s">
        <v>1138</v>
      </c>
    </row>
    <row r="333" spans="1:23" ht="57.75" customHeight="1">
      <c r="A333" s="491"/>
      <c r="B333" s="497"/>
      <c r="C333" s="36"/>
      <c r="D333" s="239" t="s">
        <v>171</v>
      </c>
      <c r="E333" s="239" t="s">
        <v>605</v>
      </c>
      <c r="F333" s="242"/>
      <c r="G333" s="243" t="s">
        <v>909</v>
      </c>
      <c r="H333" s="508" t="s">
        <v>1139</v>
      </c>
    </row>
    <row r="334" spans="1:23" ht="44.25" customHeight="1">
      <c r="A334" s="491"/>
      <c r="B334" s="497"/>
      <c r="C334" s="491"/>
      <c r="D334" s="36" t="s">
        <v>180</v>
      </c>
      <c r="E334" s="492" t="s">
        <v>181</v>
      </c>
      <c r="F334" s="37"/>
      <c r="G334" s="505" t="s">
        <v>909</v>
      </c>
      <c r="H334" s="495"/>
    </row>
    <row r="335" spans="1:23" ht="6" customHeight="1">
      <c r="A335" s="491"/>
      <c r="B335" s="497"/>
      <c r="C335" s="37"/>
      <c r="D335" s="14"/>
      <c r="E335" s="31"/>
      <c r="F335" s="45"/>
      <c r="G335" s="46"/>
      <c r="H335" s="495"/>
    </row>
    <row r="336" spans="1:23" ht="55.5" customHeight="1">
      <c r="A336" s="491"/>
      <c r="B336" s="497"/>
      <c r="C336" s="36"/>
      <c r="D336" s="23" t="s">
        <v>36</v>
      </c>
      <c r="E336" s="24" t="s">
        <v>606</v>
      </c>
      <c r="F336" s="37"/>
      <c r="G336" s="43"/>
      <c r="H336" s="508" t="s">
        <v>1250</v>
      </c>
    </row>
    <row r="337" spans="1:10" ht="6" customHeight="1">
      <c r="A337" s="491"/>
      <c r="B337" s="492"/>
      <c r="C337" s="491"/>
      <c r="D337" s="14"/>
      <c r="E337" s="31"/>
      <c r="F337" s="37"/>
      <c r="G337" s="43"/>
      <c r="H337" s="508"/>
    </row>
    <row r="338" spans="1:10" ht="57" customHeight="1">
      <c r="A338" s="491"/>
      <c r="B338" s="492"/>
      <c r="C338" s="491"/>
      <c r="D338" s="491" t="s">
        <v>36</v>
      </c>
      <c r="E338" s="497" t="s">
        <v>607</v>
      </c>
      <c r="F338" s="37"/>
      <c r="G338" s="43"/>
      <c r="H338" s="508"/>
    </row>
    <row r="339" spans="1:10" ht="43.5" customHeight="1">
      <c r="A339" s="491"/>
      <c r="B339" s="492"/>
      <c r="C339" s="491"/>
      <c r="D339" s="491"/>
      <c r="E339" s="497" t="s">
        <v>182</v>
      </c>
      <c r="F339" s="37"/>
      <c r="G339" s="43"/>
      <c r="H339" s="508" t="s">
        <v>1251</v>
      </c>
    </row>
    <row r="340" spans="1:10" ht="6" customHeight="1">
      <c r="A340" s="491"/>
      <c r="B340" s="492"/>
      <c r="C340" s="491"/>
      <c r="D340" s="23"/>
      <c r="E340" s="24"/>
      <c r="F340" s="37"/>
      <c r="G340" s="43"/>
      <c r="H340" s="495"/>
    </row>
    <row r="341" spans="1:10" ht="6" customHeight="1">
      <c r="A341" s="23"/>
      <c r="B341" s="26"/>
      <c r="C341" s="23"/>
      <c r="D341" s="25"/>
      <c r="E341" s="26"/>
      <c r="F341" s="33"/>
      <c r="G341" s="42"/>
      <c r="H341" s="28"/>
    </row>
    <row r="342" spans="1:10" ht="6" customHeight="1">
      <c r="A342" s="14"/>
      <c r="B342" s="13"/>
      <c r="C342" s="14"/>
      <c r="D342" s="15"/>
      <c r="E342" s="13"/>
      <c r="F342" s="30"/>
      <c r="G342" s="52"/>
      <c r="H342" s="39"/>
    </row>
    <row r="343" spans="1:10" ht="60" customHeight="1">
      <c r="A343" s="491">
        <v>16</v>
      </c>
      <c r="B343" s="492" t="s">
        <v>183</v>
      </c>
      <c r="C343" s="491"/>
      <c r="D343" s="36" t="s">
        <v>66</v>
      </c>
      <c r="E343" s="492" t="s">
        <v>184</v>
      </c>
      <c r="F343" s="37"/>
      <c r="G343" s="505" t="s">
        <v>909</v>
      </c>
      <c r="H343" s="495" t="s">
        <v>1140</v>
      </c>
      <c r="J343" s="299"/>
    </row>
    <row r="344" spans="1:10" ht="6" customHeight="1">
      <c r="A344" s="491"/>
      <c r="B344" s="492"/>
      <c r="C344" s="491"/>
      <c r="D344" s="14"/>
      <c r="E344" s="31"/>
      <c r="F344" s="37"/>
      <c r="G344" s="43"/>
      <c r="H344" s="495"/>
    </row>
    <row r="345" spans="1:10" ht="84.75" customHeight="1">
      <c r="A345" s="491"/>
      <c r="B345" s="492"/>
      <c r="C345" s="491"/>
      <c r="D345" s="491" t="s">
        <v>6</v>
      </c>
      <c r="E345" s="497" t="s">
        <v>185</v>
      </c>
      <c r="F345" s="37"/>
      <c r="G345" s="43"/>
      <c r="H345" s="495" t="s">
        <v>812</v>
      </c>
    </row>
    <row r="346" spans="1:10" ht="6" customHeight="1">
      <c r="A346" s="491"/>
      <c r="B346" s="492"/>
      <c r="C346" s="491"/>
      <c r="D346" s="23"/>
      <c r="E346" s="24"/>
      <c r="F346" s="37"/>
      <c r="G346" s="43"/>
      <c r="H346" s="495"/>
    </row>
    <row r="347" spans="1:10" ht="6.75" customHeight="1">
      <c r="A347" s="491"/>
      <c r="B347" s="552"/>
      <c r="C347" s="491"/>
      <c r="D347" s="14"/>
      <c r="E347" s="31"/>
      <c r="F347" s="37"/>
      <c r="G347" s="43"/>
      <c r="H347" s="495"/>
    </row>
    <row r="348" spans="1:10" ht="30.75" customHeight="1">
      <c r="A348" s="491"/>
      <c r="B348" s="552"/>
      <c r="C348" s="491"/>
      <c r="D348" s="491" t="s">
        <v>36</v>
      </c>
      <c r="E348" s="497" t="s">
        <v>186</v>
      </c>
      <c r="F348" s="37"/>
      <c r="G348" s="43"/>
      <c r="H348" s="495" t="s">
        <v>813</v>
      </c>
    </row>
    <row r="349" spans="1:10" ht="6" customHeight="1">
      <c r="A349" s="491"/>
      <c r="B349" s="552"/>
      <c r="C349" s="491"/>
      <c r="D349" s="23"/>
      <c r="E349" s="24"/>
      <c r="F349" s="37"/>
      <c r="G349" s="43"/>
      <c r="H349" s="495"/>
    </row>
    <row r="350" spans="1:10" ht="6" customHeight="1">
      <c r="A350" s="491"/>
      <c r="B350" s="552"/>
      <c r="C350" s="491"/>
      <c r="D350" s="36"/>
      <c r="E350" s="492"/>
      <c r="F350" s="37"/>
      <c r="G350" s="43"/>
      <c r="H350" s="495"/>
    </row>
    <row r="351" spans="1:10" ht="55.5" customHeight="1">
      <c r="A351" s="491"/>
      <c r="B351" s="492"/>
      <c r="C351" s="491"/>
      <c r="D351" s="36" t="s">
        <v>67</v>
      </c>
      <c r="E351" s="492" t="s">
        <v>187</v>
      </c>
      <c r="F351" s="37"/>
      <c r="G351" s="505" t="s">
        <v>909</v>
      </c>
      <c r="H351" s="495" t="s">
        <v>1141</v>
      </c>
    </row>
    <row r="352" spans="1:10" ht="6" customHeight="1">
      <c r="A352" s="491"/>
      <c r="B352" s="492"/>
      <c r="C352" s="491"/>
      <c r="D352" s="14"/>
      <c r="E352" s="31"/>
      <c r="F352" s="37"/>
      <c r="G352" s="43"/>
      <c r="H352" s="495"/>
    </row>
    <row r="353" spans="1:8" ht="57.75" customHeight="1">
      <c r="A353" s="491"/>
      <c r="B353" s="492"/>
      <c r="C353" s="491"/>
      <c r="D353" s="491" t="s">
        <v>36</v>
      </c>
      <c r="E353" s="497" t="s">
        <v>188</v>
      </c>
      <c r="F353" s="37"/>
      <c r="G353" s="43"/>
      <c r="H353" s="495" t="s">
        <v>814</v>
      </c>
    </row>
    <row r="354" spans="1:8" ht="6" customHeight="1">
      <c r="A354" s="491"/>
      <c r="B354" s="492"/>
      <c r="C354" s="491"/>
      <c r="D354" s="23"/>
      <c r="E354" s="24"/>
      <c r="F354" s="37"/>
      <c r="G354" s="43"/>
      <c r="H354" s="495"/>
    </row>
    <row r="355" spans="1:8" ht="6" customHeight="1">
      <c r="A355" s="491"/>
      <c r="B355" s="492"/>
      <c r="C355" s="491"/>
      <c r="D355" s="36"/>
      <c r="E355" s="492"/>
      <c r="F355" s="37"/>
      <c r="G355" s="43"/>
      <c r="H355" s="495"/>
    </row>
    <row r="356" spans="1:8" ht="54" customHeight="1">
      <c r="A356" s="491"/>
      <c r="B356" s="497"/>
      <c r="C356" s="491"/>
      <c r="D356" s="36" t="s">
        <v>69</v>
      </c>
      <c r="E356" s="492" t="s">
        <v>189</v>
      </c>
      <c r="F356" s="37"/>
      <c r="G356" s="505" t="s">
        <v>909</v>
      </c>
      <c r="H356" s="495" t="s">
        <v>1142</v>
      </c>
    </row>
    <row r="357" spans="1:8" ht="6" customHeight="1">
      <c r="A357" s="491"/>
      <c r="B357" s="492"/>
      <c r="C357" s="491"/>
      <c r="D357" s="14"/>
      <c r="E357" s="31"/>
      <c r="F357" s="37"/>
      <c r="G357" s="43"/>
      <c r="H357" s="495"/>
    </row>
    <row r="358" spans="1:8" ht="84.75" customHeight="1">
      <c r="A358" s="491"/>
      <c r="B358" s="492"/>
      <c r="C358" s="491"/>
      <c r="D358" s="491" t="s">
        <v>36</v>
      </c>
      <c r="E358" s="497" t="s">
        <v>608</v>
      </c>
      <c r="F358" s="37"/>
      <c r="G358" s="43"/>
      <c r="H358" s="495" t="s">
        <v>815</v>
      </c>
    </row>
    <row r="359" spans="1:8" ht="6" customHeight="1">
      <c r="A359" s="491"/>
      <c r="B359" s="492"/>
      <c r="C359" s="491"/>
      <c r="D359" s="23"/>
      <c r="E359" s="24"/>
      <c r="F359" s="37"/>
      <c r="G359" s="43"/>
      <c r="H359" s="495"/>
    </row>
    <row r="360" spans="1:8" ht="6" customHeight="1">
      <c r="A360" s="491"/>
      <c r="B360" s="497"/>
      <c r="C360" s="491"/>
      <c r="D360" s="36"/>
      <c r="E360" s="492"/>
      <c r="F360" s="37"/>
      <c r="G360" s="43"/>
      <c r="H360" s="495"/>
    </row>
    <row r="361" spans="1:8" ht="55.5" customHeight="1">
      <c r="A361" s="491"/>
      <c r="B361" s="492" t="s">
        <v>164</v>
      </c>
      <c r="C361" s="491"/>
      <c r="D361" s="36" t="s">
        <v>70</v>
      </c>
      <c r="E361" s="492" t="s">
        <v>190</v>
      </c>
      <c r="F361" s="37"/>
      <c r="G361" s="505" t="s">
        <v>909</v>
      </c>
      <c r="H361" s="495" t="s">
        <v>1143</v>
      </c>
    </row>
    <row r="362" spans="1:8" ht="5.25" customHeight="1">
      <c r="A362" s="491"/>
      <c r="B362" s="492"/>
      <c r="C362" s="491"/>
      <c r="D362" s="14"/>
      <c r="E362" s="31"/>
      <c r="F362" s="37"/>
      <c r="G362" s="50"/>
      <c r="H362" s="495"/>
    </row>
    <row r="363" spans="1:8" ht="33" customHeight="1">
      <c r="A363" s="491"/>
      <c r="B363" s="492"/>
      <c r="C363" s="491"/>
      <c r="D363" s="491" t="s">
        <v>36</v>
      </c>
      <c r="E363" s="497" t="s">
        <v>191</v>
      </c>
      <c r="F363" s="37"/>
      <c r="G363" s="50"/>
      <c r="H363" s="495" t="s">
        <v>815</v>
      </c>
    </row>
    <row r="364" spans="1:8" ht="6" customHeight="1">
      <c r="A364" s="491"/>
      <c r="B364" s="492"/>
      <c r="C364" s="491"/>
      <c r="D364" s="23"/>
      <c r="E364" s="24"/>
      <c r="F364" s="37"/>
      <c r="G364" s="50"/>
      <c r="H364" s="495"/>
    </row>
    <row r="365" spans="1:8" ht="6" customHeight="1">
      <c r="A365" s="491"/>
      <c r="B365" s="492"/>
      <c r="C365" s="491"/>
      <c r="D365" s="36"/>
      <c r="E365" s="492"/>
      <c r="F365" s="37"/>
      <c r="G365" s="50"/>
      <c r="H365" s="495"/>
    </row>
    <row r="366" spans="1:8" ht="54.75" customHeight="1">
      <c r="A366" s="491"/>
      <c r="B366" s="492"/>
      <c r="C366" s="491"/>
      <c r="D366" s="36" t="s">
        <v>107</v>
      </c>
      <c r="E366" s="492" t="s">
        <v>192</v>
      </c>
      <c r="F366" s="37"/>
      <c r="G366" s="505" t="s">
        <v>909</v>
      </c>
      <c r="H366" s="495" t="s">
        <v>1144</v>
      </c>
    </row>
    <row r="367" spans="1:8" ht="6" customHeight="1">
      <c r="A367" s="491"/>
      <c r="B367" s="492"/>
      <c r="C367" s="491"/>
      <c r="D367" s="14"/>
      <c r="E367" s="31"/>
      <c r="F367" s="37"/>
      <c r="G367" s="43"/>
      <c r="H367" s="495"/>
    </row>
    <row r="368" spans="1:8" ht="45.75" customHeight="1">
      <c r="A368" s="491"/>
      <c r="B368" s="492"/>
      <c r="C368" s="491"/>
      <c r="D368" s="491" t="s">
        <v>36</v>
      </c>
      <c r="E368" s="497" t="s">
        <v>193</v>
      </c>
      <c r="F368" s="37"/>
      <c r="G368" s="43"/>
      <c r="H368" s="495" t="s">
        <v>816</v>
      </c>
    </row>
    <row r="369" spans="1:8" ht="6" customHeight="1">
      <c r="A369" s="491"/>
      <c r="B369" s="492"/>
      <c r="C369" s="491"/>
      <c r="D369" s="23"/>
      <c r="E369" s="24"/>
      <c r="F369" s="37"/>
      <c r="G369" s="43"/>
      <c r="H369" s="495"/>
    </row>
    <row r="370" spans="1:8" ht="6" customHeight="1">
      <c r="A370" s="491"/>
      <c r="B370" s="492"/>
      <c r="C370" s="491"/>
      <c r="D370" s="36"/>
      <c r="E370" s="492"/>
      <c r="F370" s="37"/>
      <c r="G370" s="43"/>
      <c r="H370" s="495"/>
    </row>
    <row r="371" spans="1:8" ht="6" customHeight="1">
      <c r="A371" s="491"/>
      <c r="B371" s="492"/>
      <c r="C371" s="491"/>
      <c r="D371" s="36"/>
      <c r="E371" s="492"/>
      <c r="F371" s="37"/>
      <c r="G371" s="43"/>
      <c r="H371" s="495"/>
    </row>
    <row r="372" spans="1:8" ht="44.25" customHeight="1">
      <c r="A372" s="491"/>
      <c r="B372" s="492"/>
      <c r="C372" s="491"/>
      <c r="D372" s="36" t="s">
        <v>171</v>
      </c>
      <c r="E372" s="492" t="s">
        <v>194</v>
      </c>
      <c r="F372" s="37"/>
      <c r="G372" s="505" t="s">
        <v>909</v>
      </c>
      <c r="H372" s="495" t="s">
        <v>817</v>
      </c>
    </row>
    <row r="373" spans="1:8" ht="6" customHeight="1">
      <c r="A373" s="491"/>
      <c r="B373" s="492"/>
      <c r="C373" s="491"/>
      <c r="D373" s="14"/>
      <c r="E373" s="31"/>
      <c r="F373" s="37"/>
      <c r="G373" s="43"/>
      <c r="H373" s="495"/>
    </row>
    <row r="374" spans="1:8" ht="71.25" customHeight="1">
      <c r="A374" s="491"/>
      <c r="B374" s="492"/>
      <c r="C374" s="491"/>
      <c r="D374" s="491" t="s">
        <v>36</v>
      </c>
      <c r="E374" s="497" t="s">
        <v>195</v>
      </c>
      <c r="F374" s="37"/>
      <c r="G374" s="43"/>
      <c r="H374" s="495"/>
    </row>
    <row r="375" spans="1:8" ht="6" customHeight="1">
      <c r="A375" s="491"/>
      <c r="B375" s="492"/>
      <c r="C375" s="491"/>
      <c r="D375" s="23"/>
      <c r="E375" s="24"/>
      <c r="F375" s="37"/>
      <c r="G375" s="43"/>
      <c r="H375" s="495"/>
    </row>
    <row r="376" spans="1:8" ht="6" customHeight="1">
      <c r="A376" s="23"/>
      <c r="B376" s="26"/>
      <c r="C376" s="23"/>
      <c r="D376" s="25"/>
      <c r="E376" s="26"/>
      <c r="F376" s="33"/>
      <c r="G376" s="42"/>
      <c r="H376" s="28"/>
    </row>
    <row r="377" spans="1:8" ht="6" customHeight="1">
      <c r="A377" s="491"/>
      <c r="B377" s="492"/>
      <c r="C377" s="491"/>
      <c r="D377" s="36"/>
      <c r="E377" s="36"/>
      <c r="F377" s="36"/>
      <c r="G377" s="46"/>
      <c r="H377" s="495"/>
    </row>
    <row r="378" spans="1:8" ht="70.5" customHeight="1">
      <c r="A378" s="491">
        <v>18</v>
      </c>
      <c r="B378" s="492" t="s">
        <v>196</v>
      </c>
      <c r="C378" s="491"/>
      <c r="D378" s="36"/>
      <c r="E378" s="492" t="s">
        <v>609</v>
      </c>
      <c r="F378" s="36"/>
      <c r="G378" s="505" t="s">
        <v>909</v>
      </c>
      <c r="H378" s="495" t="s">
        <v>1178</v>
      </c>
    </row>
    <row r="379" spans="1:8" ht="4.5" customHeight="1">
      <c r="A379" s="491"/>
      <c r="B379" s="492"/>
      <c r="C379" s="491"/>
      <c r="D379" s="36"/>
      <c r="E379" s="39"/>
      <c r="F379" s="36"/>
      <c r="G379" s="46"/>
      <c r="H379" s="45"/>
    </row>
    <row r="380" spans="1:8" ht="44.25" customHeight="1">
      <c r="A380" s="491"/>
      <c r="B380" s="492"/>
      <c r="C380" s="491"/>
      <c r="D380" s="36"/>
      <c r="E380" s="495" t="s">
        <v>610</v>
      </c>
      <c r="F380" s="37"/>
      <c r="G380" s="43"/>
      <c r="H380" s="495" t="s">
        <v>818</v>
      </c>
    </row>
    <row r="381" spans="1:8" ht="30.75" customHeight="1">
      <c r="A381" s="491"/>
      <c r="B381" s="492"/>
      <c r="C381" s="491"/>
      <c r="D381" s="36"/>
      <c r="E381" s="495" t="s">
        <v>479</v>
      </c>
      <c r="F381" s="37"/>
      <c r="G381" s="43"/>
      <c r="H381" s="495"/>
    </row>
    <row r="382" spans="1:8" ht="6" customHeight="1">
      <c r="A382" s="491"/>
      <c r="B382" s="492"/>
      <c r="C382" s="491"/>
      <c r="D382" s="36"/>
      <c r="E382" s="28"/>
      <c r="F382" s="37"/>
      <c r="G382" s="43"/>
      <c r="H382" s="495"/>
    </row>
    <row r="383" spans="1:8" ht="6" customHeight="1">
      <c r="A383" s="23"/>
      <c r="B383" s="26"/>
      <c r="C383" s="23"/>
      <c r="D383" s="25"/>
      <c r="E383" s="26"/>
      <c r="F383" s="33"/>
      <c r="G383" s="42"/>
      <c r="H383" s="28"/>
    </row>
    <row r="384" spans="1:8" ht="6" customHeight="1">
      <c r="A384" s="491"/>
      <c r="B384" s="492"/>
      <c r="C384" s="491"/>
      <c r="D384" s="36"/>
      <c r="E384" s="36"/>
      <c r="F384" s="36"/>
      <c r="G384" s="46"/>
      <c r="H384" s="495"/>
    </row>
    <row r="385" spans="1:10" ht="72" customHeight="1">
      <c r="A385" s="491">
        <v>19</v>
      </c>
      <c r="B385" s="492" t="s">
        <v>197</v>
      </c>
      <c r="C385" s="491"/>
      <c r="D385" s="36"/>
      <c r="E385" s="492" t="s">
        <v>672</v>
      </c>
      <c r="F385" s="37"/>
      <c r="G385" s="505" t="s">
        <v>909</v>
      </c>
      <c r="H385" s="495" t="s">
        <v>1179</v>
      </c>
    </row>
    <row r="386" spans="1:10" ht="6" customHeight="1">
      <c r="A386" s="14"/>
      <c r="B386" s="13"/>
      <c r="C386" s="14"/>
      <c r="D386" s="15"/>
      <c r="E386" s="13"/>
      <c r="F386" s="30"/>
      <c r="G386" s="52"/>
      <c r="H386" s="39"/>
    </row>
    <row r="387" spans="1:10" ht="45" customHeight="1">
      <c r="A387" s="491">
        <v>20</v>
      </c>
      <c r="B387" s="497" t="s">
        <v>198</v>
      </c>
      <c r="C387" s="491"/>
      <c r="D387" s="36" t="s">
        <v>66</v>
      </c>
      <c r="E387" s="492" t="s">
        <v>199</v>
      </c>
      <c r="F387" s="37"/>
      <c r="G387" s="505" t="s">
        <v>909</v>
      </c>
      <c r="H387" s="549" t="s">
        <v>1180</v>
      </c>
    </row>
    <row r="388" spans="1:10" ht="46.5" customHeight="1">
      <c r="A388" s="23"/>
      <c r="B388" s="26"/>
      <c r="C388" s="23"/>
      <c r="D388" s="25" t="s">
        <v>67</v>
      </c>
      <c r="E388" s="26" t="s">
        <v>611</v>
      </c>
      <c r="F388" s="33"/>
      <c r="G388" s="44" t="s">
        <v>909</v>
      </c>
      <c r="H388" s="564"/>
    </row>
    <row r="389" spans="1:10" ht="6" customHeight="1">
      <c r="A389" s="491"/>
      <c r="B389" s="492"/>
      <c r="C389" s="491"/>
      <c r="D389" s="36"/>
      <c r="E389" s="492"/>
      <c r="F389" s="37"/>
      <c r="G389" s="43"/>
      <c r="H389" s="495"/>
    </row>
    <row r="390" spans="1:10" ht="43.5" customHeight="1">
      <c r="A390" s="491">
        <v>21</v>
      </c>
      <c r="B390" s="492" t="s">
        <v>200</v>
      </c>
      <c r="C390" s="491"/>
      <c r="D390" s="36"/>
      <c r="E390" s="492" t="s">
        <v>1505</v>
      </c>
      <c r="F390" s="37"/>
      <c r="G390" s="505" t="s">
        <v>909</v>
      </c>
      <c r="H390" s="549" t="s">
        <v>1145</v>
      </c>
    </row>
    <row r="391" spans="1:10" ht="6" customHeight="1">
      <c r="A391" s="491"/>
      <c r="B391" s="492"/>
      <c r="C391" s="491"/>
      <c r="D391" s="14"/>
      <c r="E391" s="31"/>
      <c r="F391" s="37"/>
      <c r="G391" s="43"/>
      <c r="H391" s="549"/>
    </row>
    <row r="392" spans="1:10" ht="164.25" customHeight="1">
      <c r="A392" s="491"/>
      <c r="B392" s="492"/>
      <c r="C392" s="491"/>
      <c r="D392" s="491" t="s">
        <v>36</v>
      </c>
      <c r="E392" s="497" t="s">
        <v>612</v>
      </c>
      <c r="F392" s="37"/>
      <c r="G392" s="43"/>
      <c r="H392" s="495" t="s">
        <v>86</v>
      </c>
    </row>
    <row r="393" spans="1:10" ht="6" customHeight="1">
      <c r="A393" s="491"/>
      <c r="B393" s="492"/>
      <c r="C393" s="491"/>
      <c r="D393" s="23"/>
      <c r="E393" s="24"/>
      <c r="F393" s="37"/>
      <c r="G393" s="43"/>
      <c r="H393" s="495"/>
    </row>
    <row r="394" spans="1:10" ht="6.75" customHeight="1">
      <c r="A394" s="491"/>
      <c r="B394" s="492"/>
      <c r="C394" s="491"/>
      <c r="D394" s="14"/>
      <c r="E394" s="31"/>
      <c r="F394" s="37"/>
      <c r="G394" s="43"/>
      <c r="H394" s="495"/>
    </row>
    <row r="395" spans="1:10" ht="99.75" customHeight="1">
      <c r="A395" s="491"/>
      <c r="B395" s="36"/>
      <c r="C395" s="491"/>
      <c r="D395" s="48" t="s">
        <v>36</v>
      </c>
      <c r="E395" s="497" t="s">
        <v>88</v>
      </c>
      <c r="F395" s="37"/>
      <c r="G395" s="85"/>
      <c r="H395" s="495" t="s">
        <v>819</v>
      </c>
      <c r="J395" s="299"/>
    </row>
    <row r="396" spans="1:10" ht="6" customHeight="1">
      <c r="A396" s="491"/>
      <c r="B396" s="492"/>
      <c r="C396" s="491"/>
      <c r="D396" s="48"/>
      <c r="E396" s="497"/>
      <c r="F396" s="37"/>
      <c r="G396" s="84"/>
      <c r="H396" s="495"/>
      <c r="J396" s="299"/>
    </row>
    <row r="397" spans="1:10" ht="6.75" customHeight="1">
      <c r="A397" s="491"/>
      <c r="B397" s="492"/>
      <c r="C397" s="491"/>
      <c r="D397" s="86"/>
      <c r="E397" s="31"/>
      <c r="F397" s="37"/>
      <c r="G397" s="84"/>
      <c r="H397" s="495"/>
      <c r="J397" s="299"/>
    </row>
    <row r="398" spans="1:10" ht="152.25" customHeight="1">
      <c r="A398" s="491"/>
      <c r="B398" s="492"/>
      <c r="C398" s="45"/>
      <c r="D398" s="491" t="s">
        <v>36</v>
      </c>
      <c r="E398" s="497" t="s">
        <v>613</v>
      </c>
      <c r="F398" s="45"/>
      <c r="G398" s="43"/>
      <c r="H398" s="495" t="s">
        <v>820</v>
      </c>
    </row>
    <row r="399" spans="1:10" ht="6" customHeight="1">
      <c r="A399" s="491"/>
      <c r="B399" s="492"/>
      <c r="C399" s="491"/>
      <c r="D399" s="23"/>
      <c r="E399" s="24"/>
      <c r="F399" s="37"/>
      <c r="G399" s="43"/>
      <c r="H399" s="495"/>
    </row>
    <row r="400" spans="1:10" ht="6" hidden="1" customHeight="1">
      <c r="A400" s="23"/>
      <c r="B400" s="26"/>
      <c r="C400" s="23"/>
      <c r="D400" s="25"/>
      <c r="E400" s="26"/>
      <c r="F400" s="33"/>
      <c r="G400" s="42"/>
      <c r="H400" s="28"/>
    </row>
    <row r="401" spans="1:8" ht="6" hidden="1" customHeight="1">
      <c r="A401" s="491"/>
      <c r="B401" s="492"/>
      <c r="C401" s="491"/>
      <c r="D401" s="25"/>
      <c r="E401" s="26"/>
      <c r="F401" s="37"/>
      <c r="G401" s="43"/>
      <c r="H401" s="495"/>
    </row>
    <row r="402" spans="1:8" ht="6" customHeight="1">
      <c r="A402" s="491"/>
      <c r="B402" s="36"/>
      <c r="C402" s="491"/>
      <c r="D402" s="14"/>
      <c r="E402" s="31"/>
      <c r="F402" s="37"/>
      <c r="G402" s="43"/>
      <c r="H402" s="495"/>
    </row>
    <row r="403" spans="1:8" ht="45.75" customHeight="1">
      <c r="A403" s="491"/>
      <c r="B403" s="492"/>
      <c r="C403" s="491"/>
      <c r="D403" s="491" t="s">
        <v>36</v>
      </c>
      <c r="E403" s="497" t="s">
        <v>614</v>
      </c>
      <c r="F403" s="36"/>
      <c r="G403" s="46"/>
      <c r="H403" s="495" t="s">
        <v>821</v>
      </c>
    </row>
    <row r="404" spans="1:8" ht="6.95" customHeight="1">
      <c r="A404" s="491"/>
      <c r="B404" s="492"/>
      <c r="C404" s="491"/>
      <c r="D404" s="14"/>
      <c r="E404" s="31"/>
      <c r="F404" s="36"/>
      <c r="G404" s="46"/>
      <c r="H404" s="495"/>
    </row>
    <row r="405" spans="1:8" ht="16.5" customHeight="1">
      <c r="A405" s="491"/>
      <c r="B405" s="492"/>
      <c r="C405" s="491"/>
      <c r="D405" s="491" t="s">
        <v>36</v>
      </c>
      <c r="E405" s="60" t="s">
        <v>201</v>
      </c>
      <c r="F405" s="58"/>
      <c r="G405" s="87"/>
      <c r="H405" s="553" t="s">
        <v>822</v>
      </c>
    </row>
    <row r="406" spans="1:8" ht="153" customHeight="1">
      <c r="A406" s="491"/>
      <c r="B406" s="492"/>
      <c r="C406" s="491"/>
      <c r="D406" s="48"/>
      <c r="E406" s="503" t="s">
        <v>480</v>
      </c>
      <c r="F406" s="58"/>
      <c r="G406" s="87"/>
      <c r="H406" s="553"/>
    </row>
    <row r="407" spans="1:8" ht="6" customHeight="1">
      <c r="A407" s="491"/>
      <c r="B407" s="492"/>
      <c r="C407" s="491"/>
      <c r="D407" s="49"/>
      <c r="E407" s="65"/>
      <c r="F407" s="58"/>
      <c r="G407" s="87"/>
      <c r="H407" s="504"/>
    </row>
    <row r="408" spans="1:8" ht="6.95" customHeight="1">
      <c r="A408" s="491"/>
      <c r="B408" s="492"/>
      <c r="C408" s="491"/>
      <c r="D408" s="14"/>
      <c r="E408" s="31"/>
      <c r="F408" s="36"/>
      <c r="G408" s="46"/>
      <c r="H408" s="495"/>
    </row>
    <row r="409" spans="1:8" ht="113.25" customHeight="1">
      <c r="A409" s="491"/>
      <c r="B409" s="497"/>
      <c r="C409" s="491"/>
      <c r="D409" s="491" t="s">
        <v>36</v>
      </c>
      <c r="E409" s="497" t="s">
        <v>615</v>
      </c>
      <c r="F409" s="36"/>
      <c r="G409" s="54"/>
      <c r="H409" s="495" t="s">
        <v>823</v>
      </c>
    </row>
    <row r="410" spans="1:8" ht="6" customHeight="1">
      <c r="A410" s="491"/>
      <c r="B410" s="497"/>
      <c r="C410" s="491"/>
      <c r="D410" s="23"/>
      <c r="E410" s="24"/>
      <c r="F410" s="36"/>
      <c r="G410" s="54"/>
      <c r="H410" s="495"/>
    </row>
    <row r="411" spans="1:8" ht="6.95" customHeight="1">
      <c r="A411" s="491"/>
      <c r="B411" s="562"/>
      <c r="C411" s="491"/>
      <c r="D411" s="14"/>
      <c r="E411" s="31"/>
      <c r="F411" s="36"/>
      <c r="G411" s="54"/>
      <c r="H411" s="495"/>
    </row>
    <row r="412" spans="1:8" ht="73.5" customHeight="1">
      <c r="A412" s="491"/>
      <c r="B412" s="563"/>
      <c r="C412" s="491"/>
      <c r="D412" s="491" t="s">
        <v>36</v>
      </c>
      <c r="E412" s="497" t="s">
        <v>202</v>
      </c>
      <c r="F412" s="36"/>
      <c r="G412" s="54"/>
      <c r="H412" s="495" t="s">
        <v>824</v>
      </c>
    </row>
    <row r="413" spans="1:8" ht="6" customHeight="1">
      <c r="A413" s="491"/>
      <c r="B413" s="158"/>
      <c r="C413" s="491"/>
      <c r="D413" s="491"/>
      <c r="E413" s="497"/>
      <c r="F413" s="37"/>
      <c r="G413" s="43"/>
      <c r="H413" s="495"/>
    </row>
    <row r="414" spans="1:8" ht="6.95" customHeight="1">
      <c r="A414" s="491"/>
      <c r="B414" s="492"/>
      <c r="C414" s="491"/>
      <c r="D414" s="14"/>
      <c r="E414" s="31"/>
      <c r="F414" s="37"/>
      <c r="G414" s="43"/>
      <c r="H414" s="495"/>
    </row>
    <row r="415" spans="1:8" ht="59.25" customHeight="1">
      <c r="A415" s="491"/>
      <c r="B415" s="497"/>
      <c r="C415" s="491"/>
      <c r="D415" s="491" t="s">
        <v>36</v>
      </c>
      <c r="E415" s="497" t="s">
        <v>616</v>
      </c>
      <c r="F415" s="37"/>
      <c r="G415" s="43"/>
      <c r="H415" s="495" t="s">
        <v>825</v>
      </c>
    </row>
    <row r="416" spans="1:8" ht="6" customHeight="1">
      <c r="A416" s="491"/>
      <c r="B416" s="492"/>
      <c r="C416" s="491"/>
      <c r="D416" s="491"/>
      <c r="E416" s="497"/>
      <c r="F416" s="37"/>
      <c r="G416" s="43"/>
      <c r="H416" s="495"/>
    </row>
    <row r="417" spans="1:9" ht="6.95" customHeight="1">
      <c r="A417" s="491"/>
      <c r="B417" s="492"/>
      <c r="C417" s="491"/>
      <c r="D417" s="14"/>
      <c r="E417" s="31"/>
      <c r="F417" s="37"/>
      <c r="G417" s="43"/>
      <c r="H417" s="549" t="s">
        <v>826</v>
      </c>
    </row>
    <row r="418" spans="1:9" ht="30" customHeight="1">
      <c r="A418" s="491"/>
      <c r="B418" s="492"/>
      <c r="C418" s="491"/>
      <c r="D418" s="491" t="s">
        <v>36</v>
      </c>
      <c r="E418" s="497" t="s">
        <v>203</v>
      </c>
      <c r="F418" s="37"/>
      <c r="G418" s="43"/>
      <c r="H418" s="549"/>
    </row>
    <row r="419" spans="1:9" ht="6" customHeight="1">
      <c r="A419" s="491"/>
      <c r="B419" s="492"/>
      <c r="C419" s="491"/>
      <c r="D419" s="23"/>
      <c r="E419" s="24"/>
      <c r="F419" s="37"/>
      <c r="G419" s="43"/>
      <c r="H419" s="494"/>
    </row>
    <row r="420" spans="1:9" ht="6" customHeight="1">
      <c r="A420" s="491"/>
      <c r="B420" s="492"/>
      <c r="C420" s="491"/>
      <c r="D420" s="14"/>
      <c r="E420" s="31"/>
      <c r="F420" s="37"/>
      <c r="G420" s="43"/>
      <c r="H420" s="495"/>
    </row>
    <row r="421" spans="1:9" ht="72.599999999999994" customHeight="1">
      <c r="A421" s="491"/>
      <c r="B421" s="492"/>
      <c r="C421" s="491"/>
      <c r="D421" s="491" t="s">
        <v>36</v>
      </c>
      <c r="E421" s="497" t="s">
        <v>1032</v>
      </c>
      <c r="F421" s="37"/>
      <c r="G421" s="54"/>
      <c r="H421" s="495" t="s">
        <v>1033</v>
      </c>
      <c r="I421" s="36"/>
    </row>
    <row r="422" spans="1:9" ht="6" customHeight="1">
      <c r="A422" s="491"/>
      <c r="B422" s="492"/>
      <c r="C422" s="491"/>
      <c r="D422" s="23"/>
      <c r="E422" s="24"/>
      <c r="F422" s="37"/>
      <c r="G422" s="43"/>
      <c r="H422" s="495"/>
      <c r="I422" s="36"/>
    </row>
    <row r="423" spans="1:9" ht="6.95" customHeight="1">
      <c r="A423" s="23"/>
      <c r="B423" s="26"/>
      <c r="C423" s="23"/>
      <c r="D423" s="25"/>
      <c r="E423" s="26"/>
      <c r="F423" s="33"/>
      <c r="G423" s="42"/>
      <c r="H423" s="28"/>
    </row>
    <row r="424" spans="1:9" ht="6.95" customHeight="1">
      <c r="A424" s="14"/>
      <c r="B424" s="13"/>
      <c r="C424" s="14"/>
      <c r="D424" s="15"/>
      <c r="E424" s="13"/>
      <c r="F424" s="30"/>
      <c r="G424" s="52"/>
      <c r="H424" s="39"/>
    </row>
    <row r="425" spans="1:9" ht="56.25" customHeight="1">
      <c r="A425" s="491">
        <v>22</v>
      </c>
      <c r="B425" s="497" t="s">
        <v>204</v>
      </c>
      <c r="C425" s="491"/>
      <c r="D425" s="36" t="s">
        <v>66</v>
      </c>
      <c r="E425" s="492" t="s">
        <v>617</v>
      </c>
      <c r="F425" s="37"/>
      <c r="G425" s="505" t="s">
        <v>909</v>
      </c>
      <c r="H425" s="494" t="s">
        <v>1146</v>
      </c>
    </row>
    <row r="426" spans="1:9" ht="6" customHeight="1">
      <c r="A426" s="491"/>
      <c r="B426" s="492"/>
      <c r="C426" s="491"/>
      <c r="D426" s="14"/>
      <c r="E426" s="31"/>
      <c r="F426" s="37"/>
      <c r="G426" s="43"/>
      <c r="H426" s="495"/>
    </row>
    <row r="427" spans="1:9" ht="57.75" customHeight="1">
      <c r="A427" s="491"/>
      <c r="B427" s="492"/>
      <c r="C427" s="491"/>
      <c r="D427" s="491" t="s">
        <v>36</v>
      </c>
      <c r="E427" s="497" t="s">
        <v>618</v>
      </c>
      <c r="F427" s="37"/>
      <c r="G427" s="43"/>
      <c r="H427" s="495" t="s">
        <v>827</v>
      </c>
    </row>
    <row r="428" spans="1:9" ht="6" customHeight="1">
      <c r="A428" s="491"/>
      <c r="B428" s="492"/>
      <c r="C428" s="491"/>
      <c r="D428" s="23"/>
      <c r="E428" s="24"/>
      <c r="F428" s="37"/>
      <c r="G428" s="43"/>
      <c r="H428" s="495"/>
    </row>
    <row r="429" spans="1:9" ht="6" customHeight="1">
      <c r="A429" s="491"/>
      <c r="B429" s="492"/>
      <c r="C429" s="491"/>
      <c r="D429" s="36"/>
      <c r="E429" s="492"/>
      <c r="F429" s="37"/>
      <c r="G429" s="43"/>
      <c r="H429" s="495"/>
    </row>
    <row r="430" spans="1:9" ht="32.25" customHeight="1">
      <c r="A430" s="491"/>
      <c r="B430" s="552"/>
      <c r="C430" s="491"/>
      <c r="D430" s="36" t="s">
        <v>67</v>
      </c>
      <c r="E430" s="492" t="s">
        <v>673</v>
      </c>
      <c r="F430" s="37"/>
      <c r="G430" s="505" t="s">
        <v>909</v>
      </c>
      <c r="H430" s="549" t="s">
        <v>1147</v>
      </c>
    </row>
    <row r="431" spans="1:9" ht="6" customHeight="1">
      <c r="A431" s="491"/>
      <c r="B431" s="552"/>
      <c r="C431" s="491"/>
      <c r="D431" s="25"/>
      <c r="E431" s="26"/>
      <c r="F431" s="37"/>
      <c r="G431" s="43"/>
      <c r="H431" s="549"/>
    </row>
    <row r="432" spans="1:9" ht="6" customHeight="1">
      <c r="A432" s="491"/>
      <c r="B432" s="552"/>
      <c r="C432" s="491"/>
      <c r="D432" s="14"/>
      <c r="E432" s="31"/>
      <c r="F432" s="37"/>
      <c r="G432" s="43"/>
      <c r="H432" s="549"/>
    </row>
    <row r="433" spans="1:8" ht="60" customHeight="1">
      <c r="A433" s="491"/>
      <c r="B433" s="552"/>
      <c r="C433" s="491"/>
      <c r="D433" s="491" t="s">
        <v>36</v>
      </c>
      <c r="E433" s="497" t="s">
        <v>619</v>
      </c>
      <c r="F433" s="37"/>
      <c r="G433" s="43"/>
      <c r="H433" s="549"/>
    </row>
    <row r="434" spans="1:8" ht="6" hidden="1" customHeight="1">
      <c r="A434" s="491"/>
      <c r="B434" s="499"/>
      <c r="C434" s="491"/>
      <c r="D434" s="491"/>
      <c r="E434" s="497"/>
      <c r="F434" s="37"/>
      <c r="G434" s="43"/>
      <c r="H434" s="494"/>
    </row>
    <row r="435" spans="1:8" ht="6" hidden="1" customHeight="1">
      <c r="A435" s="491"/>
      <c r="B435" s="492"/>
      <c r="C435" s="491"/>
      <c r="D435" s="25"/>
      <c r="E435" s="26"/>
      <c r="F435" s="37"/>
      <c r="G435" s="43"/>
      <c r="H435" s="495"/>
    </row>
    <row r="436" spans="1:8" ht="44.25" customHeight="1">
      <c r="A436" s="491"/>
      <c r="B436" s="492"/>
      <c r="C436" s="491"/>
      <c r="D436" s="14" t="s">
        <v>36</v>
      </c>
      <c r="E436" s="31" t="s">
        <v>205</v>
      </c>
      <c r="F436" s="37"/>
      <c r="G436" s="43"/>
      <c r="H436" s="495" t="s">
        <v>828</v>
      </c>
    </row>
    <row r="437" spans="1:8" ht="6" customHeight="1">
      <c r="A437" s="491"/>
      <c r="B437" s="492"/>
      <c r="C437" s="491"/>
      <c r="D437" s="23"/>
      <c r="E437" s="24"/>
      <c r="F437" s="37"/>
      <c r="G437" s="43"/>
      <c r="H437" s="495"/>
    </row>
    <row r="438" spans="1:8" ht="6" customHeight="1">
      <c r="A438" s="491"/>
      <c r="B438" s="497"/>
      <c r="C438" s="491"/>
      <c r="D438" s="36"/>
      <c r="E438" s="492"/>
      <c r="F438" s="37"/>
      <c r="G438" s="43"/>
      <c r="H438" s="45"/>
    </row>
    <row r="439" spans="1:8" ht="30.75" customHeight="1">
      <c r="A439" s="491"/>
      <c r="B439" s="492"/>
      <c r="C439" s="491"/>
      <c r="D439" s="36" t="s">
        <v>69</v>
      </c>
      <c r="E439" s="492" t="s">
        <v>483</v>
      </c>
      <c r="F439" s="37"/>
      <c r="G439" s="505" t="s">
        <v>909</v>
      </c>
      <c r="H439" s="552" t="s">
        <v>1148</v>
      </c>
    </row>
    <row r="440" spans="1:8" ht="87" customHeight="1">
      <c r="A440" s="491"/>
      <c r="B440" s="492"/>
      <c r="C440" s="491"/>
      <c r="D440" s="36"/>
      <c r="E440" s="492" t="s">
        <v>707</v>
      </c>
      <c r="F440" s="37"/>
      <c r="G440" s="54"/>
      <c r="H440" s="552"/>
    </row>
    <row r="441" spans="1:8" ht="6" customHeight="1">
      <c r="A441" s="491"/>
      <c r="B441" s="497"/>
      <c r="C441" s="491"/>
      <c r="D441" s="36"/>
      <c r="E441" s="492"/>
      <c r="F441" s="37"/>
      <c r="G441" s="88"/>
      <c r="H441" s="555" t="s">
        <v>829</v>
      </c>
    </row>
    <row r="442" spans="1:8" ht="6" customHeight="1">
      <c r="A442" s="491"/>
      <c r="B442" s="492"/>
      <c r="C442" s="491"/>
      <c r="D442" s="14"/>
      <c r="E442" s="31"/>
      <c r="F442" s="37"/>
      <c r="G442" s="43"/>
      <c r="H442" s="555"/>
    </row>
    <row r="443" spans="1:8" ht="46.5" customHeight="1">
      <c r="A443" s="491"/>
      <c r="B443" s="492"/>
      <c r="C443" s="491"/>
      <c r="D443" s="491" t="s">
        <v>36</v>
      </c>
      <c r="E443" s="497" t="s">
        <v>206</v>
      </c>
      <c r="F443" s="37"/>
      <c r="G443" s="43"/>
      <c r="H443" s="555"/>
    </row>
    <row r="444" spans="1:8" ht="6" customHeight="1">
      <c r="A444" s="491"/>
      <c r="B444" s="492"/>
      <c r="C444" s="491"/>
      <c r="D444" s="23"/>
      <c r="E444" s="24"/>
      <c r="F444" s="37"/>
      <c r="G444" s="43"/>
      <c r="H444" s="506"/>
    </row>
    <row r="445" spans="1:8" ht="5.45" hidden="1" customHeight="1">
      <c r="A445" s="23"/>
      <c r="B445" s="26"/>
      <c r="C445" s="23"/>
      <c r="D445" s="25"/>
      <c r="E445" s="26"/>
      <c r="F445" s="33"/>
      <c r="G445" s="42"/>
      <c r="H445" s="89"/>
    </row>
    <row r="446" spans="1:8" ht="6" hidden="1" customHeight="1">
      <c r="A446" s="491"/>
      <c r="B446" s="492"/>
      <c r="C446" s="491"/>
      <c r="D446" s="25"/>
      <c r="E446" s="26"/>
      <c r="F446" s="37"/>
      <c r="G446" s="43"/>
      <c r="H446" s="506"/>
    </row>
    <row r="447" spans="1:8" ht="6" customHeight="1">
      <c r="A447" s="491"/>
      <c r="B447" s="492"/>
      <c r="C447" s="491"/>
      <c r="D447" s="14"/>
      <c r="E447" s="31"/>
      <c r="F447" s="37"/>
      <c r="G447" s="43"/>
      <c r="H447" s="494"/>
    </row>
    <row r="448" spans="1:8" ht="105" customHeight="1">
      <c r="A448" s="491"/>
      <c r="B448" s="497"/>
      <c r="C448" s="491"/>
      <c r="D448" s="491" t="s">
        <v>36</v>
      </c>
      <c r="E448" s="497" t="s">
        <v>481</v>
      </c>
      <c r="F448" s="37"/>
      <c r="G448" s="43"/>
      <c r="H448" s="494" t="s">
        <v>829</v>
      </c>
    </row>
    <row r="449" spans="1:8" ht="170.25" customHeight="1">
      <c r="A449" s="491"/>
      <c r="B449" s="492"/>
      <c r="C449" s="491"/>
      <c r="D449" s="491"/>
      <c r="E449" s="497" t="s">
        <v>482</v>
      </c>
      <c r="F449" s="37"/>
      <c r="G449" s="43"/>
      <c r="H449" s="494"/>
    </row>
    <row r="450" spans="1:8" ht="6" customHeight="1">
      <c r="A450" s="491"/>
      <c r="B450" s="492"/>
      <c r="C450" s="491"/>
      <c r="D450" s="23"/>
      <c r="E450" s="24"/>
      <c r="F450" s="37"/>
      <c r="G450" s="43"/>
      <c r="H450" s="494"/>
    </row>
    <row r="451" spans="1:8" ht="6" customHeight="1">
      <c r="A451" s="491"/>
      <c r="B451" s="497"/>
      <c r="C451" s="491"/>
      <c r="D451" s="36"/>
      <c r="E451" s="492"/>
      <c r="F451" s="37"/>
      <c r="G451" s="43"/>
      <c r="H451" s="494"/>
    </row>
    <row r="452" spans="1:8" ht="84.75" customHeight="1">
      <c r="A452" s="491"/>
      <c r="B452" s="497"/>
      <c r="C452" s="491"/>
      <c r="D452" s="36" t="s">
        <v>70</v>
      </c>
      <c r="E452" s="492" t="s">
        <v>620</v>
      </c>
      <c r="F452" s="37"/>
      <c r="G452" s="505" t="s">
        <v>909</v>
      </c>
      <c r="H452" s="497" t="s">
        <v>1149</v>
      </c>
    </row>
    <row r="453" spans="1:8" s="25" customFormat="1" ht="6" hidden="1" customHeight="1">
      <c r="A453" s="23"/>
      <c r="B453" s="24"/>
      <c r="C453" s="23"/>
      <c r="D453" s="36"/>
      <c r="E453" s="492"/>
      <c r="F453" s="33"/>
      <c r="G453" s="42"/>
      <c r="H453" s="502"/>
    </row>
    <row r="454" spans="1:8" ht="6" customHeight="1">
      <c r="A454" s="491"/>
      <c r="B454" s="497"/>
      <c r="C454" s="491"/>
      <c r="D454" s="25"/>
      <c r="E454" s="26"/>
      <c r="F454" s="37"/>
      <c r="G454" s="43"/>
      <c r="H454" s="495"/>
    </row>
    <row r="455" spans="1:8" ht="216.75" customHeight="1">
      <c r="A455" s="491"/>
      <c r="B455" s="497"/>
      <c r="C455" s="491"/>
      <c r="D455" s="160" t="s">
        <v>36</v>
      </c>
      <c r="E455" s="98" t="s">
        <v>484</v>
      </c>
      <c r="F455" s="37"/>
      <c r="G455" s="43"/>
      <c r="H455" s="494" t="s">
        <v>830</v>
      </c>
    </row>
    <row r="456" spans="1:8" ht="6" hidden="1" customHeight="1">
      <c r="A456" s="491"/>
      <c r="B456" s="492"/>
      <c r="C456" s="36"/>
      <c r="D456" s="36"/>
      <c r="E456" s="492"/>
      <c r="F456" s="37"/>
      <c r="G456" s="43"/>
      <c r="H456" s="494"/>
    </row>
    <row r="457" spans="1:8" ht="6" hidden="1" customHeight="1">
      <c r="A457" s="491"/>
      <c r="B457" s="492"/>
      <c r="C457" s="36"/>
      <c r="D457" s="36"/>
      <c r="E457" s="492"/>
      <c r="F457" s="37"/>
      <c r="G457" s="79"/>
      <c r="H457" s="494"/>
    </row>
    <row r="458" spans="1:8" ht="6" customHeight="1">
      <c r="A458" s="491"/>
      <c r="B458" s="497"/>
      <c r="C458" s="491"/>
      <c r="D458" s="36"/>
      <c r="E458" s="492"/>
      <c r="F458" s="37"/>
      <c r="G458" s="79"/>
      <c r="H458" s="494"/>
    </row>
    <row r="459" spans="1:8" ht="20.100000000000001" customHeight="1">
      <c r="A459" s="491"/>
      <c r="B459" s="497"/>
      <c r="C459" s="491"/>
      <c r="D459" s="36" t="s">
        <v>75</v>
      </c>
      <c r="E459" s="492" t="s">
        <v>80</v>
      </c>
      <c r="F459" s="37"/>
      <c r="G459" s="79"/>
      <c r="H459" s="494"/>
    </row>
    <row r="460" spans="1:8" ht="6" customHeight="1">
      <c r="A460" s="491"/>
      <c r="B460" s="497"/>
      <c r="C460" s="491"/>
      <c r="D460" s="14"/>
      <c r="E460" s="31"/>
      <c r="F460" s="37"/>
      <c r="G460" s="79"/>
      <c r="H460" s="494"/>
    </row>
    <row r="461" spans="1:8" ht="126" customHeight="1">
      <c r="A461" s="491"/>
      <c r="B461" s="497"/>
      <c r="C461" s="491"/>
      <c r="D461" s="491" t="s">
        <v>36</v>
      </c>
      <c r="E461" s="497" t="s">
        <v>485</v>
      </c>
      <c r="F461" s="37"/>
      <c r="G461" s="43"/>
      <c r="H461" s="494" t="s">
        <v>830</v>
      </c>
    </row>
    <row r="462" spans="1:8" ht="60.75" customHeight="1">
      <c r="A462" s="491"/>
      <c r="B462" s="492"/>
      <c r="C462" s="491"/>
      <c r="D462" s="491"/>
      <c r="E462" s="497" t="s">
        <v>486</v>
      </c>
      <c r="F462" s="37"/>
      <c r="G462" s="43"/>
      <c r="H462" s="91"/>
    </row>
    <row r="463" spans="1:8" ht="73.5" customHeight="1">
      <c r="A463" s="491"/>
      <c r="B463" s="492"/>
      <c r="C463" s="491"/>
      <c r="D463" s="491"/>
      <c r="E463" s="497" t="s">
        <v>487</v>
      </c>
      <c r="F463" s="37"/>
      <c r="G463" s="43"/>
      <c r="H463" s="494"/>
    </row>
    <row r="464" spans="1:8" ht="6" customHeight="1">
      <c r="A464" s="491"/>
      <c r="B464" s="492"/>
      <c r="C464" s="491"/>
      <c r="D464" s="23"/>
      <c r="E464" s="24"/>
      <c r="F464" s="37"/>
      <c r="G464" s="43"/>
      <c r="H464" s="494"/>
    </row>
    <row r="465" spans="1:8" ht="20.25" customHeight="1">
      <c r="A465" s="491"/>
      <c r="B465" s="573"/>
      <c r="C465" s="491"/>
      <c r="D465" s="92" t="s">
        <v>76</v>
      </c>
      <c r="E465" s="162" t="s">
        <v>81</v>
      </c>
      <c r="F465" s="37"/>
      <c r="G465" s="79"/>
      <c r="H465" s="494"/>
    </row>
    <row r="466" spans="1:8" ht="6" customHeight="1">
      <c r="A466" s="491"/>
      <c r="B466" s="573"/>
      <c r="C466" s="491"/>
      <c r="D466" s="491"/>
      <c r="E466" s="497"/>
      <c r="F466" s="37"/>
      <c r="G466" s="79"/>
      <c r="H466" s="494"/>
    </row>
    <row r="467" spans="1:8" ht="264" customHeight="1">
      <c r="A467" s="491"/>
      <c r="B467" s="573"/>
      <c r="C467" s="45"/>
      <c r="D467" s="23"/>
      <c r="E467" s="24" t="s">
        <v>488</v>
      </c>
      <c r="F467" s="45"/>
      <c r="G467" s="43"/>
      <c r="H467" s="494" t="s">
        <v>830</v>
      </c>
    </row>
    <row r="468" spans="1:8" ht="6" customHeight="1">
      <c r="A468" s="23"/>
      <c r="B468" s="26"/>
      <c r="C468" s="23"/>
      <c r="D468" s="25"/>
      <c r="E468" s="26"/>
      <c r="F468" s="33"/>
      <c r="G468" s="42"/>
      <c r="H468" s="28"/>
    </row>
    <row r="469" spans="1:8" ht="6" customHeight="1">
      <c r="A469" s="491"/>
      <c r="B469" s="492"/>
      <c r="C469" s="491"/>
      <c r="D469" s="36"/>
      <c r="E469" s="492"/>
      <c r="F469" s="37"/>
      <c r="G469" s="43"/>
      <c r="H469" s="495"/>
    </row>
    <row r="470" spans="1:8" ht="85.5" customHeight="1">
      <c r="A470" s="491">
        <v>23</v>
      </c>
      <c r="B470" s="497" t="s">
        <v>207</v>
      </c>
      <c r="C470" s="491"/>
      <c r="D470" s="36" t="s">
        <v>66</v>
      </c>
      <c r="E470" s="492" t="s">
        <v>621</v>
      </c>
      <c r="F470" s="36"/>
      <c r="G470" s="505" t="s">
        <v>909</v>
      </c>
      <c r="H470" s="549" t="s">
        <v>1181</v>
      </c>
    </row>
    <row r="471" spans="1:8" ht="42" customHeight="1">
      <c r="A471" s="491"/>
      <c r="B471" s="497"/>
      <c r="C471" s="491"/>
      <c r="D471" s="36" t="s">
        <v>67</v>
      </c>
      <c r="E471" s="492" t="s">
        <v>93</v>
      </c>
      <c r="F471" s="36"/>
      <c r="G471" s="505" t="s">
        <v>909</v>
      </c>
      <c r="H471" s="549"/>
    </row>
    <row r="472" spans="1:8" s="36" customFormat="1" ht="6" customHeight="1">
      <c r="A472" s="491"/>
      <c r="B472" s="497"/>
      <c r="C472" s="491"/>
      <c r="D472" s="25"/>
      <c r="E472" s="26"/>
      <c r="G472" s="54"/>
      <c r="H472" s="495"/>
    </row>
    <row r="473" spans="1:8" ht="172.5" customHeight="1">
      <c r="A473" s="491"/>
      <c r="B473" s="497"/>
      <c r="C473" s="491"/>
      <c r="D473" s="48" t="s">
        <v>36</v>
      </c>
      <c r="E473" s="497" t="s">
        <v>1034</v>
      </c>
      <c r="F473" s="36"/>
      <c r="G473" s="88"/>
      <c r="H473" s="495" t="s">
        <v>831</v>
      </c>
    </row>
    <row r="474" spans="1:8" ht="6" customHeight="1">
      <c r="A474" s="491"/>
      <c r="B474" s="492"/>
      <c r="C474" s="491"/>
      <c r="D474" s="23"/>
      <c r="E474" s="24"/>
      <c r="F474" s="36"/>
      <c r="G474" s="54"/>
      <c r="H474" s="495"/>
    </row>
    <row r="475" spans="1:8" ht="6" customHeight="1">
      <c r="A475" s="491"/>
      <c r="B475" s="492"/>
      <c r="C475" s="491"/>
      <c r="D475" s="14"/>
      <c r="E475" s="31"/>
      <c r="F475" s="36"/>
      <c r="G475" s="54"/>
      <c r="H475" s="495"/>
    </row>
    <row r="476" spans="1:8" ht="230.25" customHeight="1">
      <c r="A476" s="491"/>
      <c r="B476" s="497"/>
      <c r="C476" s="491"/>
      <c r="D476" s="48" t="s">
        <v>36</v>
      </c>
      <c r="E476" s="509" t="s">
        <v>1252</v>
      </c>
      <c r="F476" s="36"/>
      <c r="G476" s="88"/>
      <c r="H476" s="495" t="s">
        <v>961</v>
      </c>
    </row>
    <row r="477" spans="1:8" ht="84" customHeight="1">
      <c r="A477" s="491"/>
      <c r="B477" s="497"/>
      <c r="C477" s="491"/>
      <c r="D477" s="491"/>
      <c r="E477" s="497" t="s">
        <v>490</v>
      </c>
      <c r="F477" s="36"/>
      <c r="G477" s="93" t="s">
        <v>489</v>
      </c>
      <c r="H477" s="495"/>
    </row>
    <row r="478" spans="1:8" ht="99" customHeight="1">
      <c r="A478" s="491"/>
      <c r="B478" s="492"/>
      <c r="C478" s="491"/>
      <c r="D478" s="491"/>
      <c r="E478" s="497" t="s">
        <v>491</v>
      </c>
      <c r="F478" s="36"/>
      <c r="G478" s="93" t="s">
        <v>489</v>
      </c>
      <c r="H478" s="495"/>
    </row>
    <row r="479" spans="1:8" ht="6" customHeight="1">
      <c r="A479" s="491"/>
      <c r="B479" s="492"/>
      <c r="C479" s="491"/>
      <c r="D479" s="23"/>
      <c r="E479" s="24"/>
      <c r="F479" s="36"/>
      <c r="G479" s="94"/>
      <c r="H479" s="495"/>
    </row>
    <row r="480" spans="1:8" ht="6" customHeight="1">
      <c r="A480" s="491"/>
      <c r="B480" s="492"/>
      <c r="C480" s="491"/>
      <c r="D480" s="14"/>
      <c r="E480" s="31"/>
      <c r="F480" s="36"/>
      <c r="G480" s="151"/>
      <c r="H480" s="495"/>
    </row>
    <row r="481" spans="1:9" ht="18" customHeight="1">
      <c r="A481" s="491"/>
      <c r="B481" s="492"/>
      <c r="C481" s="491"/>
      <c r="D481" s="491" t="s">
        <v>915</v>
      </c>
      <c r="E481" s="552" t="s">
        <v>1046</v>
      </c>
      <c r="F481" s="36"/>
      <c r="G481" s="151" t="s">
        <v>912</v>
      </c>
      <c r="H481" s="495"/>
    </row>
    <row r="482" spans="1:9" ht="24.95" customHeight="1">
      <c r="A482" s="491"/>
      <c r="B482" s="492"/>
      <c r="C482" s="491"/>
      <c r="D482" s="491"/>
      <c r="E482" s="552"/>
      <c r="F482" s="36"/>
      <c r="G482" s="150" t="s">
        <v>913</v>
      </c>
      <c r="H482" s="495"/>
    </row>
    <row r="483" spans="1:9" ht="18" customHeight="1">
      <c r="A483" s="491"/>
      <c r="B483" s="492"/>
      <c r="C483" s="491"/>
      <c r="D483" s="491"/>
      <c r="E483" s="552"/>
      <c r="F483" s="36"/>
      <c r="G483" s="151" t="s">
        <v>914</v>
      </c>
      <c r="H483" s="495"/>
    </row>
    <row r="484" spans="1:9" ht="93" customHeight="1">
      <c r="A484" s="491"/>
      <c r="B484" s="492"/>
      <c r="C484" s="491"/>
      <c r="D484" s="491"/>
      <c r="E484" s="552"/>
      <c r="F484" s="36"/>
      <c r="G484" s="150" t="s">
        <v>913</v>
      </c>
      <c r="H484" s="495"/>
    </row>
    <row r="485" spans="1:9" ht="6" customHeight="1">
      <c r="A485" s="491"/>
      <c r="B485" s="492"/>
      <c r="C485" s="491"/>
      <c r="D485" s="23"/>
      <c r="E485" s="24"/>
      <c r="F485" s="37"/>
      <c r="G485" s="95"/>
      <c r="H485" s="495"/>
    </row>
    <row r="486" spans="1:9" ht="6" hidden="1" customHeight="1">
      <c r="A486" s="23"/>
      <c r="B486" s="26"/>
      <c r="C486" s="23"/>
      <c r="D486" s="8"/>
      <c r="E486" s="7"/>
      <c r="F486" s="33"/>
      <c r="G486" s="96"/>
      <c r="H486" s="28"/>
    </row>
    <row r="487" spans="1:9" ht="6" hidden="1" customHeight="1">
      <c r="A487" s="491"/>
      <c r="B487" s="492"/>
      <c r="C487" s="14"/>
      <c r="D487" s="8"/>
      <c r="E487" s="7"/>
      <c r="F487" s="30"/>
      <c r="G487" s="95"/>
      <c r="H487" s="495"/>
    </row>
    <row r="488" spans="1:9" ht="6" customHeight="1">
      <c r="A488" s="491"/>
      <c r="B488" s="492"/>
      <c r="C488" s="491"/>
      <c r="D488" s="14"/>
      <c r="E488" s="31"/>
      <c r="F488" s="37"/>
      <c r="G488" s="54"/>
      <c r="H488" s="495"/>
    </row>
    <row r="489" spans="1:9" ht="156.75" customHeight="1">
      <c r="A489" s="491"/>
      <c r="B489" s="492"/>
      <c r="C489" s="45"/>
      <c r="D489" s="49" t="s">
        <v>36</v>
      </c>
      <c r="E489" s="24" t="s">
        <v>98</v>
      </c>
      <c r="F489" s="45"/>
      <c r="G489" s="88"/>
      <c r="H489" s="495"/>
    </row>
    <row r="490" spans="1:9" ht="6" customHeight="1">
      <c r="A490" s="23"/>
      <c r="B490" s="26"/>
      <c r="C490" s="23"/>
      <c r="D490" s="8"/>
      <c r="E490" s="7"/>
      <c r="F490" s="25"/>
      <c r="G490" s="27"/>
      <c r="H490" s="28"/>
    </row>
    <row r="491" spans="1:9" ht="6" customHeight="1">
      <c r="A491" s="14"/>
      <c r="B491" s="31"/>
      <c r="C491" s="15"/>
      <c r="D491" s="15"/>
      <c r="E491" s="13"/>
      <c r="F491" s="15"/>
      <c r="G491" s="16"/>
      <c r="H491" s="17"/>
      <c r="I491" s="36"/>
    </row>
    <row r="492" spans="1:9" ht="32.25" customHeight="1">
      <c r="A492" s="491">
        <v>24</v>
      </c>
      <c r="B492" s="492" t="s">
        <v>208</v>
      </c>
      <c r="C492" s="491"/>
      <c r="D492" s="36"/>
      <c r="E492" s="492" t="s">
        <v>883</v>
      </c>
      <c r="F492" s="36"/>
      <c r="G492" s="46" t="s">
        <v>77</v>
      </c>
      <c r="H492" s="549" t="s">
        <v>1150</v>
      </c>
    </row>
    <row r="493" spans="1:9" ht="6" customHeight="1">
      <c r="A493" s="491"/>
      <c r="B493" s="492"/>
      <c r="C493" s="45"/>
      <c r="D493" s="14"/>
      <c r="E493" s="31"/>
      <c r="F493" s="36"/>
      <c r="G493" s="54"/>
      <c r="H493" s="549"/>
    </row>
    <row r="494" spans="1:9" ht="33.75" customHeight="1">
      <c r="A494" s="491"/>
      <c r="B494" s="492"/>
      <c r="C494" s="491"/>
      <c r="D494" s="23" t="s">
        <v>36</v>
      </c>
      <c r="E494" s="24" t="s">
        <v>209</v>
      </c>
      <c r="F494" s="36"/>
      <c r="G494" s="54"/>
      <c r="H494" s="549"/>
    </row>
    <row r="495" spans="1:9" ht="6" customHeight="1">
      <c r="A495" s="491"/>
      <c r="B495" s="497"/>
      <c r="C495" s="36"/>
      <c r="D495" s="491"/>
      <c r="E495" s="497"/>
      <c r="F495" s="36"/>
      <c r="G495" s="54"/>
      <c r="H495" s="495"/>
    </row>
    <row r="496" spans="1:9" ht="126" customHeight="1">
      <c r="A496" s="491"/>
      <c r="B496" s="497"/>
      <c r="C496" s="36"/>
      <c r="D496" s="491" t="s">
        <v>36</v>
      </c>
      <c r="E496" s="497" t="s">
        <v>674</v>
      </c>
      <c r="F496" s="36"/>
      <c r="G496" s="54"/>
      <c r="H496" s="495" t="s">
        <v>210</v>
      </c>
    </row>
    <row r="497" spans="1:8" ht="6" customHeight="1">
      <c r="A497" s="491"/>
      <c r="B497" s="497"/>
      <c r="C497" s="36"/>
      <c r="D497" s="23"/>
      <c r="E497" s="24"/>
      <c r="F497" s="36"/>
      <c r="G497" s="54"/>
      <c r="H497" s="495"/>
    </row>
    <row r="498" spans="1:8" ht="6" customHeight="1">
      <c r="A498" s="491"/>
      <c r="B498" s="497"/>
      <c r="C498" s="36"/>
      <c r="D498" s="491"/>
      <c r="E498" s="497"/>
      <c r="F498" s="36"/>
      <c r="G498" s="54"/>
      <c r="H498" s="495"/>
    </row>
    <row r="499" spans="1:8" ht="57" customHeight="1">
      <c r="A499" s="491"/>
      <c r="B499" s="497"/>
      <c r="C499" s="36"/>
      <c r="D499" s="23" t="s">
        <v>36</v>
      </c>
      <c r="E499" s="24" t="s">
        <v>675</v>
      </c>
      <c r="F499" s="36"/>
      <c r="G499" s="54"/>
      <c r="H499" s="495"/>
    </row>
    <row r="500" spans="1:8" ht="6" customHeight="1">
      <c r="A500" s="23"/>
      <c r="B500" s="24"/>
      <c r="C500" s="25"/>
      <c r="D500" s="25"/>
      <c r="E500" s="26"/>
      <c r="F500" s="25"/>
      <c r="G500" s="27"/>
      <c r="H500" s="28"/>
    </row>
    <row r="501" spans="1:8" ht="6" customHeight="1">
      <c r="A501" s="14"/>
      <c r="B501" s="492"/>
      <c r="C501" s="491"/>
      <c r="D501" s="36"/>
      <c r="E501" s="492"/>
      <c r="F501" s="36"/>
      <c r="G501" s="54"/>
      <c r="H501" s="495"/>
    </row>
    <row r="502" spans="1:8" ht="57.75" customHeight="1">
      <c r="A502" s="491">
        <v>25</v>
      </c>
      <c r="B502" s="492" t="s">
        <v>211</v>
      </c>
      <c r="C502" s="491"/>
      <c r="D502" s="36" t="s">
        <v>66</v>
      </c>
      <c r="E502" s="492" t="s">
        <v>212</v>
      </c>
      <c r="F502" s="36"/>
      <c r="G502" s="505" t="s">
        <v>909</v>
      </c>
      <c r="H502" s="495" t="s">
        <v>1151</v>
      </c>
    </row>
    <row r="503" spans="1:8" ht="6" customHeight="1">
      <c r="A503" s="491"/>
      <c r="B503" s="492"/>
      <c r="C503" s="491"/>
      <c r="D503" s="36"/>
      <c r="E503" s="492"/>
      <c r="F503" s="36"/>
      <c r="G503" s="54"/>
      <c r="H503" s="495"/>
    </row>
    <row r="504" spans="1:8" ht="51.75" customHeight="1">
      <c r="A504" s="491"/>
      <c r="B504" s="492"/>
      <c r="C504" s="491"/>
      <c r="D504" s="36" t="s">
        <v>67</v>
      </c>
      <c r="E504" s="492" t="s">
        <v>213</v>
      </c>
      <c r="F504" s="36"/>
      <c r="G504" s="505" t="s">
        <v>909</v>
      </c>
      <c r="H504" s="549" t="s">
        <v>1152</v>
      </c>
    </row>
    <row r="505" spans="1:8" ht="6" customHeight="1">
      <c r="A505" s="491"/>
      <c r="B505" s="492"/>
      <c r="C505" s="491"/>
      <c r="D505" s="14"/>
      <c r="E505" s="31"/>
      <c r="F505" s="36"/>
      <c r="G505" s="54"/>
      <c r="H505" s="549"/>
    </row>
    <row r="506" spans="1:8" ht="44.25" customHeight="1">
      <c r="A506" s="491"/>
      <c r="B506" s="492"/>
      <c r="C506" s="491"/>
      <c r="D506" s="491" t="s">
        <v>36</v>
      </c>
      <c r="E506" s="497" t="s">
        <v>214</v>
      </c>
      <c r="F506" s="36"/>
      <c r="G506" s="54"/>
      <c r="H506" s="495" t="s">
        <v>832</v>
      </c>
    </row>
    <row r="507" spans="1:8" ht="4.5" customHeight="1">
      <c r="A507" s="491"/>
      <c r="B507" s="492"/>
      <c r="C507" s="491"/>
      <c r="D507" s="23"/>
      <c r="E507" s="24"/>
      <c r="F507" s="36"/>
      <c r="G507" s="54"/>
      <c r="H507" s="495"/>
    </row>
    <row r="508" spans="1:8" ht="6" customHeight="1">
      <c r="A508" s="23"/>
      <c r="B508" s="26"/>
      <c r="C508" s="23"/>
      <c r="D508" s="25"/>
      <c r="E508" s="26"/>
      <c r="F508" s="33"/>
      <c r="G508" s="42"/>
      <c r="H508" s="28"/>
    </row>
    <row r="509" spans="1:8" ht="6" customHeight="1">
      <c r="A509" s="491"/>
      <c r="B509" s="492"/>
      <c r="C509" s="491"/>
      <c r="D509" s="36"/>
      <c r="E509" s="492"/>
      <c r="F509" s="37"/>
      <c r="G509" s="43"/>
      <c r="H509" s="45"/>
    </row>
    <row r="510" spans="1:8" ht="47.25" customHeight="1">
      <c r="A510" s="491">
        <v>26</v>
      </c>
      <c r="B510" s="492" t="s">
        <v>215</v>
      </c>
      <c r="C510" s="491"/>
      <c r="D510" s="36" t="s">
        <v>66</v>
      </c>
      <c r="E510" s="492" t="s">
        <v>216</v>
      </c>
      <c r="F510" s="37"/>
      <c r="G510" s="505" t="s">
        <v>909</v>
      </c>
      <c r="H510" s="495" t="s">
        <v>1153</v>
      </c>
    </row>
    <row r="511" spans="1:8" ht="6" customHeight="1">
      <c r="A511" s="491"/>
      <c r="B511" s="492"/>
      <c r="C511" s="491"/>
      <c r="D511" s="14"/>
      <c r="E511" s="31"/>
      <c r="F511" s="37"/>
      <c r="G511" s="43"/>
      <c r="H511" s="45"/>
    </row>
    <row r="512" spans="1:8" ht="45" customHeight="1">
      <c r="A512" s="491"/>
      <c r="B512" s="497" t="s">
        <v>164</v>
      </c>
      <c r="C512" s="491"/>
      <c r="D512" s="491" t="s">
        <v>36</v>
      </c>
      <c r="E512" s="497" t="s">
        <v>217</v>
      </c>
      <c r="F512" s="37"/>
      <c r="G512" s="43"/>
      <c r="H512" s="495" t="s">
        <v>833</v>
      </c>
    </row>
    <row r="513" spans="1:8" ht="6" customHeight="1">
      <c r="A513" s="491"/>
      <c r="B513" s="492"/>
      <c r="C513" s="491"/>
      <c r="D513" s="23"/>
      <c r="E513" s="24"/>
      <c r="F513" s="37"/>
      <c r="G513" s="43"/>
      <c r="H513" s="495"/>
    </row>
    <row r="514" spans="1:8" ht="6" customHeight="1">
      <c r="A514" s="491"/>
      <c r="B514" s="492"/>
      <c r="C514" s="491"/>
      <c r="D514" s="491"/>
      <c r="E514" s="497"/>
      <c r="F514" s="45"/>
      <c r="G514" s="43"/>
      <c r="H514" s="495"/>
    </row>
    <row r="515" spans="1:8" ht="69" customHeight="1">
      <c r="A515" s="491"/>
      <c r="B515" s="492"/>
      <c r="C515" s="491"/>
      <c r="D515" s="491" t="s">
        <v>36</v>
      </c>
      <c r="E515" s="497" t="s">
        <v>218</v>
      </c>
      <c r="F515" s="45"/>
      <c r="G515" s="43"/>
      <c r="H515" s="495" t="s">
        <v>834</v>
      </c>
    </row>
    <row r="516" spans="1:8" ht="6" customHeight="1">
      <c r="A516" s="491"/>
      <c r="B516" s="492"/>
      <c r="C516" s="491"/>
      <c r="D516" s="491"/>
      <c r="E516" s="497"/>
      <c r="F516" s="37"/>
      <c r="G516" s="43"/>
      <c r="H516" s="495"/>
    </row>
    <row r="517" spans="1:8" ht="6" customHeight="1">
      <c r="A517" s="491"/>
      <c r="B517" s="492"/>
      <c r="C517" s="491"/>
      <c r="D517" s="14"/>
      <c r="E517" s="31"/>
      <c r="F517" s="37"/>
      <c r="G517" s="43"/>
      <c r="H517" s="45"/>
    </row>
    <row r="518" spans="1:8" ht="44.25" customHeight="1">
      <c r="A518" s="491"/>
      <c r="B518" s="492"/>
      <c r="C518" s="491"/>
      <c r="D518" s="491" t="s">
        <v>36</v>
      </c>
      <c r="E518" s="497" t="s">
        <v>219</v>
      </c>
      <c r="F518" s="37"/>
      <c r="G518" s="43"/>
      <c r="H518" s="495" t="s">
        <v>835</v>
      </c>
    </row>
    <row r="519" spans="1:8" ht="6" customHeight="1">
      <c r="A519" s="491"/>
      <c r="B519" s="492"/>
      <c r="C519" s="491"/>
      <c r="D519" s="23"/>
      <c r="E519" s="24"/>
      <c r="F519" s="37"/>
      <c r="G519" s="43"/>
      <c r="H519" s="495"/>
    </row>
    <row r="520" spans="1:8" ht="6" customHeight="1">
      <c r="A520" s="491"/>
      <c r="B520" s="492"/>
      <c r="C520" s="491"/>
      <c r="D520" s="15"/>
      <c r="E520" s="13"/>
      <c r="F520" s="37"/>
      <c r="G520" s="43"/>
      <c r="H520" s="45"/>
    </row>
    <row r="521" spans="1:8" ht="48.75" customHeight="1">
      <c r="A521" s="491"/>
      <c r="B521" s="492"/>
      <c r="C521" s="491"/>
      <c r="D521" s="36" t="s">
        <v>67</v>
      </c>
      <c r="E521" s="492" t="s">
        <v>1035</v>
      </c>
      <c r="F521" s="37"/>
      <c r="G521" s="505" t="s">
        <v>909</v>
      </c>
      <c r="H521" s="495" t="s">
        <v>1154</v>
      </c>
    </row>
    <row r="522" spans="1:8" ht="6" customHeight="1">
      <c r="A522" s="491"/>
      <c r="B522" s="492"/>
      <c r="C522" s="491"/>
      <c r="D522" s="36"/>
      <c r="E522" s="492"/>
      <c r="F522" s="37"/>
      <c r="G522" s="43"/>
      <c r="H522" s="45"/>
    </row>
    <row r="523" spans="1:8" ht="98.25" customHeight="1">
      <c r="A523" s="491"/>
      <c r="B523" s="36"/>
      <c r="C523" s="491"/>
      <c r="D523" s="36"/>
      <c r="E523" s="492" t="s">
        <v>622</v>
      </c>
      <c r="F523" s="37"/>
      <c r="G523" s="46" t="s">
        <v>77</v>
      </c>
      <c r="H523" s="495"/>
    </row>
    <row r="524" spans="1:8" ht="32.25" customHeight="1">
      <c r="A524" s="491"/>
      <c r="B524" s="492"/>
      <c r="C524" s="491"/>
      <c r="D524" s="36"/>
      <c r="E524" s="492" t="s">
        <v>623</v>
      </c>
      <c r="F524" s="37"/>
      <c r="G524" s="46" t="s">
        <v>77</v>
      </c>
      <c r="H524" s="495"/>
    </row>
    <row r="525" spans="1:8" ht="46.5" customHeight="1">
      <c r="A525" s="491"/>
      <c r="B525" s="492"/>
      <c r="C525" s="491"/>
      <c r="D525" s="36"/>
      <c r="E525" s="492" t="s">
        <v>624</v>
      </c>
      <c r="F525" s="37"/>
      <c r="G525" s="46" t="s">
        <v>77</v>
      </c>
      <c r="H525" s="495"/>
    </row>
    <row r="526" spans="1:8" ht="6" customHeight="1">
      <c r="A526" s="491"/>
      <c r="B526" s="492"/>
      <c r="C526" s="491"/>
      <c r="D526" s="25"/>
      <c r="E526" s="26"/>
      <c r="F526" s="37"/>
      <c r="G526" s="88"/>
      <c r="H526" s="497"/>
    </row>
    <row r="527" spans="1:8" ht="6" customHeight="1">
      <c r="A527" s="491"/>
      <c r="B527" s="492"/>
      <c r="C527" s="491"/>
      <c r="D527" s="14"/>
      <c r="E527" s="31"/>
      <c r="F527" s="37"/>
      <c r="G527" s="88"/>
      <c r="H527" s="497"/>
    </row>
    <row r="528" spans="1:8" ht="31.5" customHeight="1">
      <c r="A528" s="491"/>
      <c r="B528" s="492"/>
      <c r="C528" s="491"/>
      <c r="D528" s="491" t="s">
        <v>75</v>
      </c>
      <c r="E528" s="497" t="s">
        <v>492</v>
      </c>
      <c r="F528" s="37"/>
      <c r="G528" s="88"/>
      <c r="H528" s="497"/>
    </row>
    <row r="529" spans="1:8" ht="180" customHeight="1">
      <c r="A529" s="491"/>
      <c r="B529" s="492"/>
      <c r="C529" s="491"/>
      <c r="D529" s="491"/>
      <c r="E529" s="497" t="s">
        <v>1036</v>
      </c>
      <c r="F529" s="37"/>
      <c r="G529" s="88"/>
      <c r="H529" s="497"/>
    </row>
    <row r="530" spans="1:8" ht="252" customHeight="1">
      <c r="A530" s="491"/>
      <c r="B530" s="36"/>
      <c r="C530" s="491"/>
      <c r="D530" s="23"/>
      <c r="E530" s="24" t="s">
        <v>963</v>
      </c>
      <c r="F530" s="37"/>
      <c r="G530" s="88"/>
      <c r="H530" s="497"/>
    </row>
    <row r="531" spans="1:8" ht="19.5" customHeight="1">
      <c r="A531" s="491"/>
      <c r="B531" s="497"/>
      <c r="C531" s="45"/>
      <c r="D531" s="14" t="s">
        <v>76</v>
      </c>
      <c r="E531" s="31" t="s">
        <v>493</v>
      </c>
      <c r="F531" s="45"/>
      <c r="G531" s="88"/>
      <c r="H531" s="497"/>
    </row>
    <row r="532" spans="1:8" ht="45.75" customHeight="1">
      <c r="A532" s="491"/>
      <c r="B532" s="36"/>
      <c r="C532" s="491"/>
      <c r="D532" s="491"/>
      <c r="E532" s="497" t="s">
        <v>494</v>
      </c>
      <c r="F532" s="37"/>
      <c r="G532" s="88"/>
      <c r="H532" s="497"/>
    </row>
    <row r="533" spans="1:8" ht="115.5" customHeight="1">
      <c r="A533" s="491"/>
      <c r="B533" s="492"/>
      <c r="C533" s="491"/>
      <c r="D533" s="491"/>
      <c r="E533" s="497" t="s">
        <v>495</v>
      </c>
      <c r="F533" s="37"/>
      <c r="G533" s="88"/>
      <c r="H533" s="497"/>
    </row>
    <row r="534" spans="1:8" ht="45.75" customHeight="1">
      <c r="A534" s="491"/>
      <c r="B534" s="492"/>
      <c r="C534" s="491"/>
      <c r="D534" s="491"/>
      <c r="E534" s="497" t="s">
        <v>496</v>
      </c>
      <c r="F534" s="37"/>
      <c r="G534" s="88"/>
      <c r="H534" s="497"/>
    </row>
    <row r="535" spans="1:8" ht="6" customHeight="1">
      <c r="A535" s="491"/>
      <c r="B535" s="492"/>
      <c r="C535" s="491"/>
      <c r="D535" s="23"/>
      <c r="E535" s="24"/>
      <c r="F535" s="37"/>
      <c r="G535" s="88"/>
      <c r="H535" s="497"/>
    </row>
    <row r="536" spans="1:8" ht="6" hidden="1" customHeight="1">
      <c r="A536" s="23"/>
      <c r="B536" s="26"/>
      <c r="C536" s="23"/>
      <c r="D536" s="8"/>
      <c r="E536" s="98"/>
      <c r="F536" s="33"/>
      <c r="G536" s="97"/>
      <c r="H536" s="24"/>
    </row>
    <row r="537" spans="1:8" ht="6" hidden="1" customHeight="1">
      <c r="A537" s="491"/>
      <c r="B537" s="492"/>
      <c r="C537" s="491"/>
      <c r="D537" s="25"/>
      <c r="E537" s="24"/>
      <c r="F537" s="37"/>
      <c r="G537" s="88"/>
      <c r="H537" s="497"/>
    </row>
    <row r="538" spans="1:8" ht="6" customHeight="1">
      <c r="A538" s="491"/>
      <c r="B538" s="492"/>
      <c r="C538" s="491"/>
      <c r="D538" s="14"/>
      <c r="E538" s="31"/>
      <c r="F538" s="37"/>
      <c r="G538" s="88"/>
      <c r="H538" s="497"/>
    </row>
    <row r="539" spans="1:8" ht="33" customHeight="1">
      <c r="A539" s="491"/>
      <c r="B539" s="492"/>
      <c r="C539" s="491"/>
      <c r="D539" s="491" t="s">
        <v>82</v>
      </c>
      <c r="E539" s="497" t="s">
        <v>497</v>
      </c>
      <c r="F539" s="45"/>
      <c r="G539" s="88"/>
      <c r="H539" s="497"/>
    </row>
    <row r="540" spans="1:8" ht="72" customHeight="1">
      <c r="A540" s="491"/>
      <c r="B540" s="492"/>
      <c r="C540" s="491"/>
      <c r="D540" s="491"/>
      <c r="E540" s="497" t="s">
        <v>1042</v>
      </c>
      <c r="F540" s="37"/>
      <c r="G540" s="88"/>
      <c r="H540" s="497"/>
    </row>
    <row r="541" spans="1:8" ht="70.5" customHeight="1">
      <c r="A541" s="491"/>
      <c r="B541" s="492"/>
      <c r="C541" s="491"/>
      <c r="D541" s="491"/>
      <c r="E541" s="497" t="s">
        <v>1047</v>
      </c>
      <c r="F541" s="37"/>
      <c r="G541" s="88"/>
      <c r="H541" s="497"/>
    </row>
    <row r="542" spans="1:8" ht="62.25" customHeight="1">
      <c r="A542" s="491"/>
      <c r="B542" s="492"/>
      <c r="C542" s="491"/>
      <c r="D542" s="491"/>
      <c r="E542" s="497" t="s">
        <v>498</v>
      </c>
      <c r="F542" s="37"/>
      <c r="G542" s="88"/>
      <c r="H542" s="497"/>
    </row>
    <row r="543" spans="1:8" ht="100.5" customHeight="1">
      <c r="A543" s="491"/>
      <c r="B543" s="492"/>
      <c r="C543" s="491"/>
      <c r="D543" s="491"/>
      <c r="E543" s="497" t="s">
        <v>499</v>
      </c>
      <c r="F543" s="37"/>
      <c r="G543" s="88"/>
      <c r="H543" s="497"/>
    </row>
    <row r="544" spans="1:8" ht="46.5" customHeight="1">
      <c r="A544" s="491"/>
      <c r="B544" s="492"/>
      <c r="C544" s="491"/>
      <c r="D544" s="23"/>
      <c r="E544" s="24" t="s">
        <v>500</v>
      </c>
      <c r="F544" s="37"/>
      <c r="G544" s="88"/>
      <c r="H544" s="497"/>
    </row>
    <row r="545" spans="1:8" ht="6" customHeight="1">
      <c r="A545" s="23"/>
      <c r="B545" s="26"/>
      <c r="C545" s="23"/>
      <c r="D545" s="8"/>
      <c r="E545" s="7"/>
      <c r="F545" s="33"/>
      <c r="G545" s="42"/>
      <c r="H545" s="28"/>
    </row>
    <row r="546" spans="1:8" ht="6" customHeight="1">
      <c r="A546" s="491"/>
      <c r="B546" s="492"/>
      <c r="C546" s="491"/>
      <c r="D546" s="36"/>
      <c r="E546" s="492"/>
      <c r="F546" s="30"/>
      <c r="G546" s="43"/>
      <c r="H546" s="495"/>
    </row>
    <row r="547" spans="1:8" ht="57" customHeight="1">
      <c r="A547" s="491">
        <v>27</v>
      </c>
      <c r="B547" s="492" t="s">
        <v>220</v>
      </c>
      <c r="C547" s="491"/>
      <c r="D547" s="36" t="s">
        <v>66</v>
      </c>
      <c r="E547" s="492" t="s">
        <v>221</v>
      </c>
      <c r="F547" s="37"/>
      <c r="G547" s="505" t="s">
        <v>909</v>
      </c>
      <c r="H547" s="495" t="s">
        <v>1155</v>
      </c>
    </row>
    <row r="548" spans="1:8" ht="6" customHeight="1">
      <c r="A548" s="491"/>
      <c r="B548" s="492"/>
      <c r="C548" s="491"/>
      <c r="D548" s="36"/>
      <c r="E548" s="492"/>
      <c r="F548" s="37"/>
      <c r="G548" s="50"/>
      <c r="H548" s="495"/>
    </row>
    <row r="549" spans="1:8" ht="6" customHeight="1">
      <c r="A549" s="491"/>
      <c r="B549" s="492"/>
      <c r="C549" s="491"/>
      <c r="D549" s="14"/>
      <c r="E549" s="31"/>
      <c r="F549" s="37"/>
      <c r="G549" s="50"/>
      <c r="H549" s="495"/>
    </row>
    <row r="550" spans="1:8" ht="59.25" customHeight="1">
      <c r="A550" s="491"/>
      <c r="B550" s="492"/>
      <c r="C550" s="491"/>
      <c r="D550" s="491" t="s">
        <v>36</v>
      </c>
      <c r="E550" s="497" t="s">
        <v>625</v>
      </c>
      <c r="F550" s="37"/>
      <c r="G550" s="50"/>
      <c r="H550" s="495" t="s">
        <v>836</v>
      </c>
    </row>
    <row r="551" spans="1:8" ht="6" customHeight="1">
      <c r="A551" s="491"/>
      <c r="B551" s="492"/>
      <c r="C551" s="491"/>
      <c r="D551" s="23"/>
      <c r="E551" s="24"/>
      <c r="F551" s="37"/>
      <c r="G551" s="50"/>
      <c r="H551" s="495"/>
    </row>
    <row r="552" spans="1:8" ht="6" customHeight="1">
      <c r="A552" s="491"/>
      <c r="B552" s="492"/>
      <c r="C552" s="491"/>
      <c r="D552" s="36"/>
      <c r="E552" s="492"/>
      <c r="F552" s="37"/>
      <c r="G552" s="50"/>
      <c r="H552" s="495"/>
    </row>
    <row r="553" spans="1:8" ht="56.25" customHeight="1">
      <c r="A553" s="491"/>
      <c r="B553" s="492"/>
      <c r="C553" s="491"/>
      <c r="D553" s="36" t="s">
        <v>67</v>
      </c>
      <c r="E553" s="492" t="s">
        <v>626</v>
      </c>
      <c r="F553" s="37"/>
      <c r="G553" s="505" t="s">
        <v>909</v>
      </c>
      <c r="H553" s="495" t="s">
        <v>1156</v>
      </c>
    </row>
    <row r="554" spans="1:8" ht="6" customHeight="1">
      <c r="A554" s="491"/>
      <c r="B554" s="492"/>
      <c r="C554" s="491"/>
      <c r="D554" s="14"/>
      <c r="E554" s="31"/>
      <c r="F554" s="37"/>
      <c r="G554" s="50"/>
      <c r="H554" s="495"/>
    </row>
    <row r="555" spans="1:8" ht="98.1" customHeight="1">
      <c r="A555" s="491"/>
      <c r="B555" s="492"/>
      <c r="C555" s="491"/>
      <c r="D555" s="491" t="s">
        <v>36</v>
      </c>
      <c r="E555" s="497" t="s">
        <v>222</v>
      </c>
      <c r="F555" s="37"/>
      <c r="G555" s="50"/>
      <c r="H555" s="495" t="s">
        <v>837</v>
      </c>
    </row>
    <row r="556" spans="1:8" ht="5.45" customHeight="1">
      <c r="A556" s="491"/>
      <c r="B556" s="492"/>
      <c r="C556" s="491"/>
      <c r="D556" s="23"/>
      <c r="E556" s="24"/>
      <c r="F556" s="37"/>
      <c r="G556" s="50"/>
      <c r="H556" s="495"/>
    </row>
    <row r="557" spans="1:8" s="36" customFormat="1" ht="6" customHeight="1">
      <c r="A557" s="491"/>
      <c r="B557" s="492"/>
      <c r="C557" s="491"/>
      <c r="E557" s="492"/>
      <c r="F557" s="37"/>
      <c r="G557" s="50"/>
      <c r="H557" s="495"/>
    </row>
    <row r="558" spans="1:8" ht="6" hidden="1" customHeight="1">
      <c r="A558" s="491"/>
      <c r="B558" s="492"/>
      <c r="C558" s="491"/>
      <c r="D558" s="36"/>
      <c r="E558" s="492"/>
      <c r="F558" s="37"/>
      <c r="G558" s="50"/>
      <c r="H558" s="495"/>
    </row>
    <row r="559" spans="1:8" ht="60" customHeight="1">
      <c r="A559" s="491"/>
      <c r="B559" s="492"/>
      <c r="C559" s="491"/>
      <c r="D559" s="36" t="s">
        <v>69</v>
      </c>
      <c r="E559" s="492" t="s">
        <v>627</v>
      </c>
      <c r="F559" s="37"/>
      <c r="G559" s="505" t="s">
        <v>909</v>
      </c>
      <c r="H559" s="495" t="s">
        <v>1157</v>
      </c>
    </row>
    <row r="560" spans="1:8" ht="6" customHeight="1">
      <c r="A560" s="491"/>
      <c r="B560" s="497"/>
      <c r="C560" s="36"/>
      <c r="D560" s="14"/>
      <c r="E560" s="31"/>
      <c r="F560" s="37"/>
      <c r="G560" s="80"/>
      <c r="H560" s="497"/>
    </row>
    <row r="561" spans="1:8" ht="125.25" customHeight="1">
      <c r="A561" s="491"/>
      <c r="B561" s="497"/>
      <c r="C561" s="36"/>
      <c r="D561" s="23" t="s">
        <v>36</v>
      </c>
      <c r="E561" s="24" t="s">
        <v>628</v>
      </c>
      <c r="F561" s="37"/>
      <c r="G561" s="54"/>
      <c r="H561" s="497" t="s">
        <v>838</v>
      </c>
    </row>
    <row r="562" spans="1:8" ht="6" customHeight="1">
      <c r="A562" s="23"/>
      <c r="B562" s="26"/>
      <c r="C562" s="23"/>
      <c r="D562" s="25"/>
      <c r="E562" s="26"/>
      <c r="F562" s="25"/>
      <c r="G562" s="53"/>
      <c r="H562" s="28"/>
    </row>
    <row r="563" spans="1:8" ht="6" customHeight="1">
      <c r="A563" s="491"/>
      <c r="B563" s="492"/>
      <c r="C563" s="491"/>
      <c r="D563" s="36"/>
      <c r="E563" s="492"/>
      <c r="F563" s="36"/>
      <c r="G563" s="46"/>
      <c r="H563" s="495"/>
    </row>
    <row r="564" spans="1:8" ht="71.25" customHeight="1">
      <c r="A564" s="491">
        <v>28</v>
      </c>
      <c r="B564" s="497" t="s">
        <v>223</v>
      </c>
      <c r="C564" s="491"/>
      <c r="D564" s="25" t="s">
        <v>66</v>
      </c>
      <c r="E564" s="492" t="s">
        <v>501</v>
      </c>
      <c r="F564" s="37"/>
      <c r="G564" s="505" t="s">
        <v>909</v>
      </c>
      <c r="H564" s="495" t="s">
        <v>1158</v>
      </c>
    </row>
    <row r="565" spans="1:8" ht="6" customHeight="1">
      <c r="A565" s="491"/>
      <c r="B565" s="492"/>
      <c r="C565" s="491"/>
      <c r="D565" s="14"/>
      <c r="E565" s="31"/>
      <c r="F565" s="37"/>
      <c r="G565" s="46"/>
      <c r="H565" s="45"/>
    </row>
    <row r="566" spans="1:8" ht="186.6" customHeight="1">
      <c r="A566" s="491"/>
      <c r="B566" s="492"/>
      <c r="C566" s="491"/>
      <c r="D566" s="491" t="s">
        <v>36</v>
      </c>
      <c r="E566" s="509" t="s">
        <v>1253</v>
      </c>
      <c r="F566" s="37"/>
      <c r="G566" s="43"/>
      <c r="H566" s="495" t="s">
        <v>839</v>
      </c>
    </row>
    <row r="567" spans="1:8" ht="6" customHeight="1">
      <c r="A567" s="491"/>
      <c r="B567" s="492"/>
      <c r="C567" s="491"/>
      <c r="D567" s="23"/>
      <c r="E567" s="24"/>
      <c r="F567" s="37"/>
      <c r="G567" s="43"/>
      <c r="H567" s="495"/>
    </row>
    <row r="568" spans="1:8" ht="6" customHeight="1">
      <c r="A568" s="491"/>
      <c r="B568" s="497"/>
      <c r="C568" s="491"/>
      <c r="D568" s="14"/>
      <c r="E568" s="31"/>
      <c r="F568" s="37"/>
      <c r="G568" s="43"/>
      <c r="H568" s="495"/>
    </row>
    <row r="569" spans="1:8" ht="246" customHeight="1">
      <c r="A569" s="491"/>
      <c r="B569" s="497"/>
      <c r="C569" s="491"/>
      <c r="D569" s="491" t="s">
        <v>36</v>
      </c>
      <c r="E569" s="509" t="s">
        <v>1254</v>
      </c>
      <c r="F569" s="37"/>
      <c r="G569" s="54"/>
      <c r="H569" s="494" t="s">
        <v>840</v>
      </c>
    </row>
    <row r="570" spans="1:8" ht="6" customHeight="1">
      <c r="A570" s="491"/>
      <c r="B570" s="497"/>
      <c r="C570" s="491"/>
      <c r="D570" s="23"/>
      <c r="E570" s="237"/>
      <c r="F570" s="37"/>
      <c r="G570" s="79"/>
      <c r="H570" s="493"/>
    </row>
    <row r="571" spans="1:8" ht="6" customHeight="1">
      <c r="A571" s="491"/>
      <c r="B571" s="497"/>
      <c r="C571" s="491"/>
      <c r="D571" s="36"/>
      <c r="E571" s="239"/>
      <c r="F571" s="37"/>
      <c r="G571" s="79"/>
      <c r="H571" s="495"/>
    </row>
    <row r="572" spans="1:8" ht="60" customHeight="1">
      <c r="A572" s="491"/>
      <c r="B572" s="497"/>
      <c r="C572" s="491"/>
      <c r="D572" s="25" t="s">
        <v>74</v>
      </c>
      <c r="E572" s="238" t="s">
        <v>1255</v>
      </c>
      <c r="F572" s="37"/>
      <c r="G572" s="38" t="s">
        <v>65</v>
      </c>
      <c r="H572" s="495" t="s">
        <v>841</v>
      </c>
    </row>
    <row r="573" spans="1:8" ht="6" customHeight="1">
      <c r="A573" s="491"/>
      <c r="B573" s="497"/>
      <c r="C573" s="491"/>
      <c r="D573" s="14"/>
      <c r="E573" s="31"/>
      <c r="F573" s="37"/>
      <c r="G573" s="43"/>
      <c r="H573" s="495"/>
    </row>
    <row r="574" spans="1:8" ht="57.75" customHeight="1">
      <c r="A574" s="491"/>
      <c r="B574" s="497"/>
      <c r="C574" s="491"/>
      <c r="D574" s="491" t="s">
        <v>36</v>
      </c>
      <c r="E574" s="497" t="s">
        <v>83</v>
      </c>
      <c r="F574" s="37"/>
      <c r="G574" s="54"/>
      <c r="H574" s="494" t="s">
        <v>842</v>
      </c>
    </row>
    <row r="575" spans="1:8" ht="6" customHeight="1">
      <c r="A575" s="491"/>
      <c r="B575" s="497"/>
      <c r="C575" s="491"/>
      <c r="D575" s="23"/>
      <c r="E575" s="24"/>
      <c r="F575" s="37"/>
      <c r="G575" s="43"/>
      <c r="H575" s="494"/>
    </row>
    <row r="576" spans="1:8" ht="6" customHeight="1">
      <c r="A576" s="491"/>
      <c r="B576" s="497"/>
      <c r="C576" s="491"/>
      <c r="D576" s="36"/>
      <c r="E576" s="492"/>
      <c r="F576" s="37"/>
      <c r="G576" s="43"/>
      <c r="H576" s="494"/>
    </row>
    <row r="577" spans="1:8" ht="56.45" customHeight="1">
      <c r="A577" s="23"/>
      <c r="B577" s="237"/>
      <c r="C577" s="248"/>
      <c r="D577" s="249" t="s">
        <v>922</v>
      </c>
      <c r="E577" s="238" t="s">
        <v>1256</v>
      </c>
      <c r="F577" s="250"/>
      <c r="G577" s="251" t="s">
        <v>909</v>
      </c>
      <c r="H577" s="252" t="s">
        <v>923</v>
      </c>
    </row>
    <row r="578" spans="1:8" ht="6" customHeight="1">
      <c r="A578" s="491"/>
      <c r="B578" s="497"/>
      <c r="C578" s="491"/>
      <c r="D578" s="36"/>
      <c r="E578" s="492"/>
      <c r="F578" s="37"/>
      <c r="G578" s="43"/>
      <c r="H578" s="494"/>
    </row>
    <row r="579" spans="1:8" ht="6" hidden="1" customHeight="1">
      <c r="A579" s="491"/>
      <c r="B579" s="492"/>
      <c r="C579" s="491"/>
      <c r="D579" s="23"/>
      <c r="E579" s="24"/>
      <c r="F579" s="37"/>
      <c r="G579" s="46"/>
      <c r="H579" s="45"/>
    </row>
    <row r="580" spans="1:8" ht="72.75" customHeight="1">
      <c r="A580" s="491">
        <v>29</v>
      </c>
      <c r="B580" s="492" t="s">
        <v>224</v>
      </c>
      <c r="C580" s="491"/>
      <c r="D580" s="36" t="s">
        <v>66</v>
      </c>
      <c r="E580" s="492" t="s">
        <v>676</v>
      </c>
      <c r="F580" s="37"/>
      <c r="G580" s="505" t="s">
        <v>909</v>
      </c>
      <c r="H580" s="495" t="s">
        <v>1159</v>
      </c>
    </row>
    <row r="581" spans="1:8" ht="6" customHeight="1">
      <c r="A581" s="491"/>
      <c r="B581" s="492"/>
      <c r="C581" s="491"/>
      <c r="D581" s="36"/>
      <c r="E581" s="492"/>
      <c r="F581" s="37"/>
      <c r="G581" s="50"/>
      <c r="H581" s="495"/>
    </row>
    <row r="582" spans="1:8" ht="6" customHeight="1">
      <c r="A582" s="491"/>
      <c r="B582" s="492"/>
      <c r="C582" s="491"/>
      <c r="D582" s="14"/>
      <c r="E582" s="31"/>
      <c r="F582" s="37"/>
      <c r="G582" s="43"/>
      <c r="H582" s="55"/>
    </row>
    <row r="583" spans="1:8" ht="48.75" customHeight="1">
      <c r="A583" s="491"/>
      <c r="B583" s="492"/>
      <c r="C583" s="491"/>
      <c r="D583" s="23" t="s">
        <v>36</v>
      </c>
      <c r="E583" s="24" t="s">
        <v>225</v>
      </c>
      <c r="F583" s="37"/>
      <c r="G583" s="43"/>
      <c r="H583" s="495" t="s">
        <v>733</v>
      </c>
    </row>
    <row r="584" spans="1:8" ht="6" customHeight="1">
      <c r="A584" s="491"/>
      <c r="B584" s="492"/>
      <c r="C584" s="491"/>
      <c r="D584" s="15"/>
      <c r="E584" s="13"/>
      <c r="F584" s="37"/>
      <c r="G584" s="43"/>
      <c r="H584" s="495"/>
    </row>
    <row r="585" spans="1:8" ht="6" hidden="1" customHeight="1">
      <c r="A585" s="491"/>
      <c r="B585" s="492"/>
      <c r="C585" s="491"/>
      <c r="D585" s="36"/>
      <c r="E585" s="492"/>
      <c r="F585" s="37"/>
      <c r="G585" s="43"/>
      <c r="H585" s="495"/>
    </row>
    <row r="586" spans="1:8" ht="47.25" customHeight="1">
      <c r="A586" s="491"/>
      <c r="B586" s="492"/>
      <c r="C586" s="491"/>
      <c r="D586" s="36" t="s">
        <v>67</v>
      </c>
      <c r="E586" s="492" t="s">
        <v>629</v>
      </c>
      <c r="F586" s="37"/>
      <c r="G586" s="505" t="s">
        <v>909</v>
      </c>
      <c r="H586" s="495"/>
    </row>
    <row r="587" spans="1:8" ht="6" customHeight="1">
      <c r="A587" s="491"/>
      <c r="B587" s="492"/>
      <c r="C587" s="491"/>
      <c r="D587" s="14"/>
      <c r="E587" s="31"/>
      <c r="F587" s="37"/>
      <c r="G587" s="43"/>
      <c r="H587" s="495"/>
    </row>
    <row r="588" spans="1:8" ht="58.5" customHeight="1">
      <c r="A588" s="491"/>
      <c r="B588" s="492"/>
      <c r="C588" s="491"/>
      <c r="D588" s="491" t="s">
        <v>36</v>
      </c>
      <c r="E588" s="497" t="s">
        <v>226</v>
      </c>
      <c r="F588" s="37"/>
      <c r="G588" s="43"/>
      <c r="H588" s="495" t="s">
        <v>843</v>
      </c>
    </row>
    <row r="589" spans="1:8" ht="6" customHeight="1">
      <c r="A589" s="491"/>
      <c r="B589" s="492"/>
      <c r="C589" s="491"/>
      <c r="D589" s="23"/>
      <c r="E589" s="24"/>
      <c r="F589" s="37"/>
      <c r="G589" s="43"/>
      <c r="H589" s="495"/>
    </row>
    <row r="590" spans="1:8" ht="6" customHeight="1">
      <c r="A590" s="491"/>
      <c r="B590" s="492"/>
      <c r="C590" s="491"/>
      <c r="D590" s="36"/>
      <c r="E590" s="492" t="s">
        <v>227</v>
      </c>
      <c r="F590" s="37"/>
      <c r="G590" s="43"/>
      <c r="H590" s="495" t="s">
        <v>228</v>
      </c>
    </row>
    <row r="591" spans="1:8" ht="58.5" customHeight="1">
      <c r="A591" s="491" t="s">
        <v>86</v>
      </c>
      <c r="B591" s="492" t="s">
        <v>86</v>
      </c>
      <c r="C591" s="491"/>
      <c r="D591" s="36" t="s">
        <v>69</v>
      </c>
      <c r="E591" s="492" t="s">
        <v>229</v>
      </c>
      <c r="F591" s="37"/>
      <c r="G591" s="505" t="s">
        <v>909</v>
      </c>
      <c r="H591" s="495"/>
    </row>
    <row r="592" spans="1:8" ht="6" customHeight="1">
      <c r="A592" s="491"/>
      <c r="B592" s="492"/>
      <c r="C592" s="491"/>
      <c r="D592" s="14"/>
      <c r="E592" s="31"/>
      <c r="F592" s="37"/>
      <c r="G592" s="43"/>
      <c r="H592" s="45"/>
    </row>
    <row r="593" spans="1:8" ht="43.5" customHeight="1">
      <c r="A593" s="491"/>
      <c r="B593" s="492"/>
      <c r="C593" s="491"/>
      <c r="D593" s="491" t="s">
        <v>36</v>
      </c>
      <c r="E593" s="497" t="s">
        <v>230</v>
      </c>
      <c r="F593" s="37"/>
      <c r="G593" s="43"/>
      <c r="H593" s="495" t="s">
        <v>844</v>
      </c>
    </row>
    <row r="594" spans="1:8" ht="6" customHeight="1">
      <c r="A594" s="491"/>
      <c r="B594" s="492"/>
      <c r="C594" s="491"/>
      <c r="D594" s="23"/>
      <c r="E594" s="24"/>
      <c r="F594" s="37"/>
      <c r="G594" s="43"/>
      <c r="H594" s="495"/>
    </row>
    <row r="595" spans="1:8" ht="6" customHeight="1">
      <c r="A595" s="491"/>
      <c r="B595" s="492"/>
      <c r="C595" s="491"/>
      <c r="D595" s="36"/>
      <c r="E595" s="492" t="s">
        <v>227</v>
      </c>
      <c r="F595" s="37"/>
      <c r="G595" s="43"/>
      <c r="H595" s="495" t="s">
        <v>228</v>
      </c>
    </row>
    <row r="596" spans="1:8" ht="69.75" customHeight="1">
      <c r="A596" s="491"/>
      <c r="B596" s="36"/>
      <c r="C596" s="491"/>
      <c r="D596" s="36" t="s">
        <v>70</v>
      </c>
      <c r="E596" s="492" t="s">
        <v>502</v>
      </c>
      <c r="F596" s="37"/>
      <c r="G596" s="505" t="s">
        <v>909</v>
      </c>
      <c r="H596" s="45"/>
    </row>
    <row r="597" spans="1:8" ht="6" customHeight="1">
      <c r="A597" s="491"/>
      <c r="B597" s="492"/>
      <c r="C597" s="491"/>
      <c r="D597" s="14"/>
      <c r="E597" s="31"/>
      <c r="F597" s="37"/>
      <c r="G597" s="43"/>
      <c r="H597" s="45"/>
    </row>
    <row r="598" spans="1:8" ht="44.25" customHeight="1">
      <c r="A598" s="491"/>
      <c r="B598" s="492"/>
      <c r="C598" s="491"/>
      <c r="D598" s="491" t="s">
        <v>36</v>
      </c>
      <c r="E598" s="497" t="s">
        <v>503</v>
      </c>
      <c r="F598" s="36"/>
      <c r="G598" s="46"/>
      <c r="H598" s="495"/>
    </row>
    <row r="599" spans="1:8" ht="6" customHeight="1">
      <c r="A599" s="491"/>
      <c r="B599" s="492"/>
      <c r="C599" s="491"/>
      <c r="D599" s="23"/>
      <c r="E599" s="24"/>
      <c r="F599" s="36"/>
      <c r="G599" s="46"/>
      <c r="H599" s="495"/>
    </row>
    <row r="600" spans="1:8" ht="6" customHeight="1">
      <c r="A600" s="491"/>
      <c r="B600" s="492"/>
      <c r="C600" s="491"/>
      <c r="D600" s="36"/>
      <c r="E600" s="492"/>
      <c r="F600" s="36"/>
      <c r="G600" s="46"/>
      <c r="H600" s="495"/>
    </row>
    <row r="601" spans="1:8" ht="6" customHeight="1">
      <c r="A601" s="491"/>
      <c r="B601" s="497"/>
      <c r="C601" s="491"/>
      <c r="D601" s="36"/>
      <c r="E601" s="492"/>
      <c r="F601" s="37"/>
      <c r="G601" s="46"/>
      <c r="H601" s="495"/>
    </row>
    <row r="602" spans="1:8" ht="74.25" customHeight="1">
      <c r="A602" s="14">
        <v>30</v>
      </c>
      <c r="B602" s="13" t="s">
        <v>231</v>
      </c>
      <c r="C602" s="14"/>
      <c r="D602" s="15"/>
      <c r="E602" s="13" t="s">
        <v>232</v>
      </c>
      <c r="F602" s="30"/>
      <c r="G602" s="35" t="s">
        <v>77</v>
      </c>
      <c r="H602" s="39" t="s">
        <v>1182</v>
      </c>
    </row>
    <row r="603" spans="1:8" ht="6" customHeight="1">
      <c r="A603" s="491"/>
      <c r="B603" s="497"/>
      <c r="C603" s="491"/>
      <c r="D603" s="36"/>
      <c r="E603" s="492"/>
      <c r="F603" s="37"/>
      <c r="G603" s="46"/>
      <c r="H603" s="495"/>
    </row>
    <row r="604" spans="1:8" ht="6" customHeight="1">
      <c r="A604" s="14"/>
      <c r="B604" s="31"/>
      <c r="C604" s="14"/>
      <c r="D604" s="15"/>
      <c r="E604" s="13"/>
      <c r="F604" s="30"/>
      <c r="G604" s="32"/>
      <c r="H604" s="39"/>
    </row>
    <row r="605" spans="1:8" ht="75" customHeight="1">
      <c r="A605" s="23">
        <v>31</v>
      </c>
      <c r="B605" s="24" t="s">
        <v>233</v>
      </c>
      <c r="C605" s="23"/>
      <c r="D605" s="25"/>
      <c r="E605" s="26" t="s">
        <v>234</v>
      </c>
      <c r="F605" s="33"/>
      <c r="G605" s="38" t="s">
        <v>77</v>
      </c>
      <c r="H605" s="28" t="s">
        <v>1183</v>
      </c>
    </row>
    <row r="606" spans="1:8" ht="6" customHeight="1">
      <c r="A606" s="14"/>
      <c r="B606" s="13"/>
      <c r="C606" s="14"/>
      <c r="D606" s="15"/>
      <c r="E606" s="13"/>
      <c r="F606" s="30"/>
      <c r="G606" s="52"/>
      <c r="H606" s="39"/>
    </row>
    <row r="607" spans="1:8" ht="77.25" customHeight="1">
      <c r="A607" s="491">
        <v>32</v>
      </c>
      <c r="B607" s="497" t="s">
        <v>235</v>
      </c>
      <c r="C607" s="491"/>
      <c r="D607" s="36" t="s">
        <v>66</v>
      </c>
      <c r="E607" s="492" t="s">
        <v>677</v>
      </c>
      <c r="F607" s="37"/>
      <c r="G607" s="505" t="s">
        <v>909</v>
      </c>
      <c r="H607" s="495" t="s">
        <v>1160</v>
      </c>
    </row>
    <row r="608" spans="1:8" ht="6" customHeight="1">
      <c r="A608" s="491"/>
      <c r="B608" s="492"/>
      <c r="C608" s="491"/>
      <c r="D608" s="14"/>
      <c r="E608" s="31"/>
      <c r="F608" s="37"/>
      <c r="G608" s="43"/>
      <c r="H608" s="495"/>
    </row>
    <row r="609" spans="1:14" ht="211.5" customHeight="1">
      <c r="A609" s="491"/>
      <c r="B609" s="492"/>
      <c r="C609" s="491"/>
      <c r="D609" s="491" t="s">
        <v>36</v>
      </c>
      <c r="E609" s="509" t="s">
        <v>1257</v>
      </c>
      <c r="F609" s="37"/>
      <c r="G609" s="43"/>
      <c r="H609" s="495" t="s">
        <v>845</v>
      </c>
    </row>
    <row r="610" spans="1:14" ht="6.6" customHeight="1">
      <c r="A610" s="491"/>
      <c r="B610" s="492"/>
      <c r="C610" s="491"/>
      <c r="D610" s="23"/>
      <c r="E610" s="24"/>
      <c r="F610" s="37"/>
      <c r="G610" s="43"/>
      <c r="H610" s="495"/>
    </row>
    <row r="611" spans="1:14" ht="6" customHeight="1">
      <c r="A611" s="491"/>
      <c r="B611" s="497"/>
      <c r="C611" s="491"/>
      <c r="D611" s="36"/>
      <c r="E611" s="492"/>
      <c r="F611" s="37"/>
      <c r="G611" s="46"/>
      <c r="H611" s="495"/>
    </row>
    <row r="612" spans="1:14" ht="33" customHeight="1">
      <c r="A612" s="491"/>
      <c r="B612" s="492"/>
      <c r="C612" s="491"/>
      <c r="D612" s="36" t="s">
        <v>67</v>
      </c>
      <c r="E612" s="492" t="s">
        <v>678</v>
      </c>
      <c r="F612" s="37"/>
      <c r="G612" s="505" t="s">
        <v>909</v>
      </c>
      <c r="H612" s="495"/>
    </row>
    <row r="613" spans="1:14" ht="6" customHeight="1">
      <c r="A613" s="491"/>
      <c r="B613" s="492"/>
      <c r="C613" s="491"/>
      <c r="D613" s="14"/>
      <c r="E613" s="31"/>
      <c r="F613" s="37"/>
      <c r="G613" s="43"/>
      <c r="H613" s="45"/>
    </row>
    <row r="614" spans="1:14" ht="45" customHeight="1">
      <c r="A614" s="491"/>
      <c r="B614" s="492"/>
      <c r="C614" s="491"/>
      <c r="D614" s="491" t="s">
        <v>36</v>
      </c>
      <c r="E614" s="497" t="s">
        <v>236</v>
      </c>
      <c r="F614" s="37"/>
      <c r="G614" s="43"/>
      <c r="H614" s="495" t="s">
        <v>846</v>
      </c>
    </row>
    <row r="615" spans="1:14" ht="6" customHeight="1">
      <c r="A615" s="491"/>
      <c r="B615" s="492"/>
      <c r="C615" s="491"/>
      <c r="D615" s="23"/>
      <c r="E615" s="24"/>
      <c r="F615" s="37"/>
      <c r="G615" s="43"/>
      <c r="H615" s="495"/>
    </row>
    <row r="616" spans="1:14" ht="6" customHeight="1">
      <c r="A616" s="491"/>
      <c r="B616" s="492"/>
      <c r="C616" s="491"/>
      <c r="D616" s="491"/>
      <c r="E616" s="497"/>
      <c r="F616" s="37"/>
      <c r="G616" s="43"/>
      <c r="H616" s="495"/>
    </row>
    <row r="617" spans="1:14" ht="55.5" customHeight="1">
      <c r="A617" s="491"/>
      <c r="B617" s="492"/>
      <c r="C617" s="491"/>
      <c r="D617" s="491" t="s">
        <v>36</v>
      </c>
      <c r="E617" s="497" t="s">
        <v>237</v>
      </c>
      <c r="F617" s="37"/>
      <c r="G617" s="43"/>
      <c r="H617" s="495"/>
      <c r="K617" s="571"/>
      <c r="L617" s="572"/>
      <c r="M617" s="572"/>
      <c r="N617" s="572"/>
    </row>
    <row r="618" spans="1:14" ht="6" customHeight="1">
      <c r="A618" s="491"/>
      <c r="B618" s="492"/>
      <c r="C618" s="491"/>
      <c r="D618" s="23"/>
      <c r="E618" s="24"/>
      <c r="F618" s="37"/>
      <c r="G618" s="43"/>
      <c r="H618" s="495"/>
      <c r="K618" s="298"/>
      <c r="L618" s="299"/>
      <c r="M618" s="299"/>
      <c r="N618" s="299"/>
    </row>
    <row r="619" spans="1:14" ht="6" customHeight="1">
      <c r="A619" s="491"/>
      <c r="B619" s="492"/>
      <c r="C619" s="491"/>
      <c r="D619" s="36"/>
      <c r="E619" s="492"/>
      <c r="F619" s="37"/>
      <c r="G619" s="43"/>
      <c r="H619" s="495"/>
    </row>
    <row r="620" spans="1:14" ht="87" customHeight="1">
      <c r="A620" s="491"/>
      <c r="B620" s="497"/>
      <c r="C620" s="491"/>
      <c r="D620" s="36" t="s">
        <v>69</v>
      </c>
      <c r="E620" s="492" t="s">
        <v>238</v>
      </c>
      <c r="F620" s="37"/>
      <c r="G620" s="505" t="s">
        <v>910</v>
      </c>
      <c r="H620" s="495"/>
    </row>
    <row r="621" spans="1:14" ht="6" customHeight="1">
      <c r="A621" s="491"/>
      <c r="B621" s="497"/>
      <c r="C621" s="491"/>
      <c r="D621" s="36"/>
      <c r="E621" s="492"/>
      <c r="F621" s="37"/>
      <c r="G621" s="46"/>
      <c r="H621" s="495"/>
    </row>
    <row r="622" spans="1:14" ht="32.25" customHeight="1">
      <c r="A622" s="491"/>
      <c r="B622" s="492"/>
      <c r="C622" s="491"/>
      <c r="D622" s="36" t="s">
        <v>7</v>
      </c>
      <c r="E622" s="492" t="s">
        <v>239</v>
      </c>
      <c r="F622" s="37"/>
      <c r="G622" s="505" t="s">
        <v>910</v>
      </c>
      <c r="H622" s="495"/>
    </row>
    <row r="623" spans="1:14" ht="6" customHeight="1">
      <c r="A623" s="491"/>
      <c r="B623" s="497"/>
      <c r="C623" s="491"/>
      <c r="D623" s="36"/>
      <c r="E623" s="492"/>
      <c r="F623" s="37"/>
      <c r="G623" s="46"/>
      <c r="H623" s="495"/>
    </row>
    <row r="624" spans="1:14" ht="59.25" customHeight="1">
      <c r="A624" s="491"/>
      <c r="B624" s="497"/>
      <c r="C624" s="491"/>
      <c r="D624" s="36" t="s">
        <v>107</v>
      </c>
      <c r="E624" s="492" t="s">
        <v>630</v>
      </c>
      <c r="F624" s="37"/>
      <c r="G624" s="505" t="s">
        <v>910</v>
      </c>
      <c r="H624" s="495"/>
    </row>
    <row r="625" spans="1:8" ht="6" customHeight="1">
      <c r="A625" s="491"/>
      <c r="B625" s="497"/>
      <c r="C625" s="491"/>
      <c r="D625" s="36"/>
      <c r="E625" s="492"/>
      <c r="F625" s="37"/>
      <c r="G625" s="46"/>
      <c r="H625" s="495"/>
    </row>
    <row r="626" spans="1:8" ht="33" customHeight="1">
      <c r="A626" s="491"/>
      <c r="B626" s="497"/>
      <c r="C626" s="491"/>
      <c r="D626" s="36" t="s">
        <v>171</v>
      </c>
      <c r="E626" s="492" t="s">
        <v>679</v>
      </c>
      <c r="F626" s="37"/>
      <c r="G626" s="505" t="s">
        <v>910</v>
      </c>
      <c r="H626" s="495"/>
    </row>
    <row r="627" spans="1:8" ht="6" customHeight="1">
      <c r="A627" s="23"/>
      <c r="B627" s="26"/>
      <c r="C627" s="23"/>
      <c r="D627" s="25"/>
      <c r="E627" s="26"/>
      <c r="F627" s="33"/>
      <c r="G627" s="51"/>
      <c r="H627" s="28"/>
    </row>
    <row r="628" spans="1:8" ht="7.5" customHeight="1">
      <c r="A628" s="491"/>
      <c r="B628" s="492"/>
      <c r="C628" s="491"/>
      <c r="D628" s="36"/>
      <c r="E628" s="492"/>
      <c r="F628" s="37"/>
      <c r="G628" s="46"/>
      <c r="H628" s="45"/>
    </row>
    <row r="629" spans="1:8" ht="57" customHeight="1">
      <c r="A629" s="491">
        <v>33</v>
      </c>
      <c r="B629" s="492" t="s">
        <v>240</v>
      </c>
      <c r="C629" s="491"/>
      <c r="D629" s="36" t="s">
        <v>66</v>
      </c>
      <c r="E629" s="492" t="s">
        <v>241</v>
      </c>
      <c r="F629" s="37"/>
      <c r="G629" s="505" t="s">
        <v>910</v>
      </c>
      <c r="H629" s="495" t="s">
        <v>1184</v>
      </c>
    </row>
    <row r="630" spans="1:8" ht="6" customHeight="1">
      <c r="A630" s="491"/>
      <c r="B630" s="492"/>
      <c r="C630" s="491"/>
      <c r="D630" s="14"/>
      <c r="E630" s="31"/>
      <c r="F630" s="37"/>
      <c r="G630" s="43"/>
      <c r="H630" s="495"/>
    </row>
    <row r="631" spans="1:8" ht="33.75" customHeight="1">
      <c r="A631" s="491"/>
      <c r="B631" s="492"/>
      <c r="C631" s="491"/>
      <c r="D631" s="491" t="s">
        <v>36</v>
      </c>
      <c r="E631" s="497" t="s">
        <v>242</v>
      </c>
      <c r="F631" s="37"/>
      <c r="G631" s="43"/>
      <c r="H631" s="549" t="s">
        <v>847</v>
      </c>
    </row>
    <row r="632" spans="1:8" ht="6" customHeight="1">
      <c r="A632" s="491"/>
      <c r="B632" s="497"/>
      <c r="C632" s="491"/>
      <c r="D632" s="23"/>
      <c r="E632" s="24"/>
      <c r="F632" s="37"/>
      <c r="G632" s="43"/>
      <c r="H632" s="549"/>
    </row>
    <row r="633" spans="1:8" ht="6" customHeight="1">
      <c r="A633" s="491"/>
      <c r="B633" s="497"/>
      <c r="C633" s="491"/>
      <c r="D633" s="36"/>
      <c r="E633" s="492"/>
      <c r="F633" s="37"/>
      <c r="G633" s="43"/>
      <c r="H633" s="549"/>
    </row>
    <row r="634" spans="1:8" ht="30" customHeight="1">
      <c r="A634" s="491"/>
      <c r="B634" s="497"/>
      <c r="C634" s="491"/>
      <c r="D634" s="36" t="s">
        <v>67</v>
      </c>
      <c r="E634" s="492" t="s">
        <v>243</v>
      </c>
      <c r="F634" s="36"/>
      <c r="G634" s="505" t="s">
        <v>910</v>
      </c>
      <c r="H634" s="549"/>
    </row>
    <row r="635" spans="1:8" ht="6" customHeight="1">
      <c r="A635" s="491"/>
      <c r="B635" s="492"/>
      <c r="C635" s="491"/>
      <c r="D635" s="14"/>
      <c r="E635" s="31"/>
      <c r="F635" s="36"/>
      <c r="G635" s="46"/>
      <c r="H635" s="45"/>
    </row>
    <row r="636" spans="1:8" ht="44.25" customHeight="1">
      <c r="A636" s="491"/>
      <c r="B636" s="492"/>
      <c r="C636" s="491"/>
      <c r="D636" s="491" t="s">
        <v>36</v>
      </c>
      <c r="E636" s="497" t="s">
        <v>244</v>
      </c>
      <c r="F636" s="36"/>
      <c r="G636" s="46"/>
      <c r="H636" s="45"/>
    </row>
    <row r="637" spans="1:8" ht="6" customHeight="1">
      <c r="A637" s="491"/>
      <c r="B637" s="492"/>
      <c r="C637" s="491"/>
      <c r="D637" s="23"/>
      <c r="E637" s="24"/>
      <c r="F637" s="36"/>
      <c r="G637" s="46"/>
      <c r="H637" s="45"/>
    </row>
    <row r="638" spans="1:8" ht="6" customHeight="1">
      <c r="A638" s="491"/>
      <c r="B638" s="492"/>
      <c r="C638" s="491"/>
      <c r="D638" s="36"/>
      <c r="E638" s="492"/>
      <c r="F638" s="36"/>
      <c r="G638" s="46"/>
      <c r="H638" s="45"/>
    </row>
    <row r="639" spans="1:8" ht="42.75" customHeight="1">
      <c r="A639" s="491"/>
      <c r="B639" s="497"/>
      <c r="C639" s="491"/>
      <c r="D639" s="36" t="s">
        <v>69</v>
      </c>
      <c r="E639" s="492" t="s">
        <v>245</v>
      </c>
      <c r="F639" s="37"/>
      <c r="G639" s="505" t="s">
        <v>910</v>
      </c>
      <c r="H639" s="45"/>
    </row>
    <row r="640" spans="1:8" ht="6" customHeight="1">
      <c r="A640" s="491"/>
      <c r="B640" s="492"/>
      <c r="C640" s="491"/>
      <c r="D640" s="14"/>
      <c r="E640" s="31"/>
      <c r="F640" s="36"/>
      <c r="G640" s="46"/>
      <c r="H640" s="45"/>
    </row>
    <row r="641" spans="1:8" ht="45" customHeight="1">
      <c r="A641" s="491"/>
      <c r="B641" s="492"/>
      <c r="C641" s="491"/>
      <c r="D641" s="491" t="s">
        <v>36</v>
      </c>
      <c r="E641" s="497" t="s">
        <v>246</v>
      </c>
      <c r="F641" s="36"/>
      <c r="G641" s="38"/>
      <c r="H641" s="495" t="s">
        <v>848</v>
      </c>
    </row>
    <row r="642" spans="1:8" ht="6" customHeight="1">
      <c r="A642" s="491"/>
      <c r="B642" s="492"/>
      <c r="C642" s="491"/>
      <c r="D642" s="23"/>
      <c r="E642" s="24"/>
      <c r="F642" s="36"/>
      <c r="G642" s="38"/>
      <c r="H642" s="495"/>
    </row>
    <row r="643" spans="1:8" ht="6" customHeight="1">
      <c r="A643" s="491"/>
      <c r="B643" s="492"/>
      <c r="C643" s="491"/>
      <c r="D643" s="36"/>
      <c r="E643" s="492"/>
      <c r="F643" s="37"/>
      <c r="G643" s="38"/>
      <c r="H643" s="495"/>
    </row>
    <row r="644" spans="1:8" ht="32.25" customHeight="1">
      <c r="A644" s="491"/>
      <c r="B644" s="492"/>
      <c r="C644" s="491"/>
      <c r="D644" s="36" t="s">
        <v>70</v>
      </c>
      <c r="E644" s="492" t="s">
        <v>504</v>
      </c>
      <c r="F644" s="37"/>
      <c r="G644" s="505" t="s">
        <v>910</v>
      </c>
      <c r="H644" s="549" t="s">
        <v>849</v>
      </c>
    </row>
    <row r="645" spans="1:8" ht="6" customHeight="1">
      <c r="A645" s="491"/>
      <c r="B645" s="492"/>
      <c r="C645" s="491"/>
      <c r="D645" s="36"/>
      <c r="E645" s="492"/>
      <c r="F645" s="37"/>
      <c r="G645" s="43"/>
      <c r="H645" s="549"/>
    </row>
    <row r="646" spans="1:8" ht="44.25" customHeight="1">
      <c r="A646" s="491"/>
      <c r="B646" s="492"/>
      <c r="C646" s="491"/>
      <c r="D646" s="36" t="s">
        <v>107</v>
      </c>
      <c r="E646" s="492" t="s">
        <v>505</v>
      </c>
      <c r="F646" s="37"/>
      <c r="G646" s="505" t="s">
        <v>910</v>
      </c>
      <c r="H646" s="549"/>
    </row>
    <row r="647" spans="1:8" ht="6" customHeight="1">
      <c r="A647" s="23"/>
      <c r="B647" s="26"/>
      <c r="C647" s="23"/>
      <c r="D647" s="25"/>
      <c r="E647" s="26"/>
      <c r="F647" s="33"/>
      <c r="G647" s="42"/>
      <c r="H647" s="28"/>
    </row>
    <row r="648" spans="1:8" ht="6" customHeight="1">
      <c r="A648" s="491"/>
      <c r="B648" s="492"/>
      <c r="C648" s="491"/>
      <c r="D648" s="36"/>
      <c r="E648" s="492"/>
      <c r="F648" s="37"/>
      <c r="G648" s="500"/>
      <c r="H648" s="495"/>
    </row>
    <row r="649" spans="1:8" ht="6" customHeight="1">
      <c r="A649" s="491"/>
      <c r="B649" s="492"/>
      <c r="C649" s="491"/>
      <c r="D649" s="14"/>
      <c r="E649" s="31"/>
      <c r="F649" s="37"/>
      <c r="G649" s="500"/>
      <c r="H649" s="495"/>
    </row>
    <row r="650" spans="1:8" ht="180" customHeight="1">
      <c r="A650" s="491">
        <v>34</v>
      </c>
      <c r="B650" s="492" t="s">
        <v>247</v>
      </c>
      <c r="C650" s="491"/>
      <c r="D650" s="491" t="s">
        <v>36</v>
      </c>
      <c r="E650" s="497" t="s">
        <v>89</v>
      </c>
      <c r="F650" s="37"/>
      <c r="G650" s="79"/>
      <c r="H650" s="495" t="s">
        <v>90</v>
      </c>
    </row>
    <row r="651" spans="1:8" ht="6" customHeight="1">
      <c r="A651" s="491"/>
      <c r="B651" s="492"/>
      <c r="C651" s="491"/>
      <c r="D651" s="23"/>
      <c r="E651" s="24"/>
      <c r="F651" s="37"/>
      <c r="G651" s="79"/>
      <c r="H651" s="495"/>
    </row>
    <row r="652" spans="1:8" ht="6" customHeight="1">
      <c r="A652" s="491"/>
      <c r="B652" s="492"/>
      <c r="C652" s="491"/>
      <c r="D652" s="15"/>
      <c r="E652" s="13"/>
      <c r="F652" s="37"/>
      <c r="G652" s="500"/>
      <c r="H652" s="495"/>
    </row>
    <row r="653" spans="1:8" ht="30.75" customHeight="1">
      <c r="A653" s="491"/>
      <c r="B653" s="492"/>
      <c r="C653" s="491"/>
      <c r="D653" s="36"/>
      <c r="E653" s="492" t="s">
        <v>631</v>
      </c>
      <c r="F653" s="37"/>
      <c r="G653" s="99"/>
      <c r="H653" s="557" t="s">
        <v>1161</v>
      </c>
    </row>
    <row r="654" spans="1:8" ht="72" customHeight="1">
      <c r="A654" s="491"/>
      <c r="B654" s="492"/>
      <c r="C654" s="491"/>
      <c r="D654" s="36"/>
      <c r="E654" s="492" t="s">
        <v>632</v>
      </c>
      <c r="F654" s="37"/>
      <c r="G654" s="38" t="s">
        <v>77</v>
      </c>
      <c r="H654" s="558"/>
    </row>
    <row r="655" spans="1:8" ht="32.25" customHeight="1">
      <c r="A655" s="491"/>
      <c r="B655" s="492"/>
      <c r="C655" s="491"/>
      <c r="D655" s="36"/>
      <c r="E655" s="492" t="s">
        <v>71</v>
      </c>
      <c r="F655" s="37"/>
      <c r="G655" s="38" t="s">
        <v>77</v>
      </c>
      <c r="H655" s="495"/>
    </row>
    <row r="656" spans="1:8" ht="45" customHeight="1">
      <c r="A656" s="491"/>
      <c r="B656" s="492"/>
      <c r="C656" s="491"/>
      <c r="D656" s="36"/>
      <c r="E656" s="492" t="s">
        <v>94</v>
      </c>
      <c r="F656" s="37"/>
      <c r="G656" s="38" t="s">
        <v>77</v>
      </c>
      <c r="H656" s="495"/>
    </row>
    <row r="657" spans="1:8" ht="33" customHeight="1">
      <c r="A657" s="491"/>
      <c r="B657" s="492"/>
      <c r="C657" s="491"/>
      <c r="D657" s="36"/>
      <c r="E657" s="492" t="s">
        <v>563</v>
      </c>
      <c r="F657" s="37"/>
      <c r="G657" s="38" t="s">
        <v>77</v>
      </c>
      <c r="H657" s="495"/>
    </row>
    <row r="658" spans="1:8" ht="6" hidden="1" customHeight="1">
      <c r="A658" s="23"/>
      <c r="B658" s="26"/>
      <c r="C658" s="23"/>
      <c r="D658" s="25"/>
      <c r="E658" s="26"/>
      <c r="F658" s="33"/>
      <c r="G658" s="100"/>
      <c r="H658" s="28"/>
    </row>
    <row r="659" spans="1:8" ht="6" customHeight="1">
      <c r="A659" s="491"/>
      <c r="B659" s="492"/>
      <c r="C659" s="491"/>
      <c r="D659" s="36"/>
      <c r="E659" s="492"/>
      <c r="F659" s="37"/>
      <c r="G659" s="500"/>
      <c r="H659" s="495"/>
    </row>
    <row r="660" spans="1:8" ht="6" customHeight="1">
      <c r="A660" s="491"/>
      <c r="B660" s="492"/>
      <c r="C660" s="491"/>
      <c r="D660" s="14"/>
      <c r="E660" s="31"/>
      <c r="F660" s="37"/>
      <c r="G660" s="500"/>
      <c r="H660" s="495"/>
    </row>
    <row r="661" spans="1:8" ht="151.5" customHeight="1">
      <c r="A661" s="491"/>
      <c r="B661" s="492"/>
      <c r="C661" s="491"/>
      <c r="D661" s="491" t="s">
        <v>36</v>
      </c>
      <c r="E661" s="497" t="s">
        <v>633</v>
      </c>
      <c r="F661" s="37"/>
      <c r="G661" s="500"/>
      <c r="H661" s="495" t="s">
        <v>850</v>
      </c>
    </row>
    <row r="662" spans="1:8" ht="6" customHeight="1">
      <c r="A662" s="491"/>
      <c r="B662" s="492"/>
      <c r="C662" s="491"/>
      <c r="D662" s="491"/>
      <c r="E662" s="497"/>
      <c r="F662" s="37"/>
      <c r="G662" s="500"/>
      <c r="H662" s="495"/>
    </row>
    <row r="663" spans="1:8" ht="111" customHeight="1">
      <c r="A663" s="491"/>
      <c r="B663" s="492"/>
      <c r="C663" s="491"/>
      <c r="D663" s="491" t="s">
        <v>49</v>
      </c>
      <c r="E663" s="497" t="s">
        <v>72</v>
      </c>
      <c r="F663" s="37"/>
      <c r="G663" s="500"/>
      <c r="H663" s="495"/>
    </row>
    <row r="664" spans="1:8" ht="6" customHeight="1">
      <c r="A664" s="491"/>
      <c r="B664" s="492"/>
      <c r="C664" s="491"/>
      <c r="D664" s="491"/>
      <c r="E664" s="497"/>
      <c r="F664" s="37"/>
      <c r="G664" s="500"/>
      <c r="H664" s="495"/>
    </row>
    <row r="665" spans="1:8" ht="126.75" customHeight="1">
      <c r="A665" s="491"/>
      <c r="B665" s="36"/>
      <c r="C665" s="491"/>
      <c r="D665" s="491" t="s">
        <v>49</v>
      </c>
      <c r="E665" s="497" t="s">
        <v>73</v>
      </c>
      <c r="F665" s="37"/>
      <c r="G665" s="500"/>
      <c r="H665" s="495"/>
    </row>
    <row r="666" spans="1:8" ht="6" customHeight="1">
      <c r="A666" s="491"/>
      <c r="B666" s="492"/>
      <c r="C666" s="491"/>
      <c r="D666" s="491"/>
      <c r="E666" s="497"/>
      <c r="F666" s="37"/>
      <c r="G666" s="500"/>
      <c r="H666" s="495"/>
    </row>
    <row r="667" spans="1:8" ht="116.25" customHeight="1">
      <c r="A667" s="491"/>
      <c r="B667" s="492"/>
      <c r="C667" s="491"/>
      <c r="D667" s="23" t="s">
        <v>49</v>
      </c>
      <c r="E667" s="24" t="s">
        <v>95</v>
      </c>
      <c r="F667" s="37"/>
      <c r="G667" s="500"/>
      <c r="H667" s="495"/>
    </row>
    <row r="668" spans="1:8" ht="6" hidden="1" customHeight="1">
      <c r="A668" s="23"/>
      <c r="B668" s="26"/>
      <c r="C668" s="23"/>
      <c r="D668" s="23"/>
      <c r="E668" s="24"/>
      <c r="F668" s="33"/>
      <c r="G668" s="100"/>
      <c r="H668" s="28"/>
    </row>
    <row r="669" spans="1:8" ht="6" customHeight="1">
      <c r="A669" s="491"/>
      <c r="B669" s="492"/>
      <c r="C669" s="491"/>
      <c r="D669" s="14"/>
      <c r="E669" s="31"/>
      <c r="F669" s="37"/>
      <c r="G669" s="500"/>
      <c r="H669" s="495"/>
    </row>
    <row r="670" spans="1:8" ht="18" customHeight="1">
      <c r="A670" s="491"/>
      <c r="B670" s="497"/>
      <c r="C670" s="491"/>
      <c r="D670" s="491" t="s">
        <v>506</v>
      </c>
      <c r="E670" s="497" t="s">
        <v>564</v>
      </c>
      <c r="F670" s="37"/>
      <c r="G670" s="500"/>
      <c r="H670" s="495"/>
    </row>
    <row r="671" spans="1:8" ht="98.25" customHeight="1">
      <c r="A671" s="491"/>
      <c r="B671" s="497"/>
      <c r="C671" s="491"/>
      <c r="D671" s="491"/>
      <c r="E671" s="497" t="s">
        <v>507</v>
      </c>
      <c r="F671" s="37"/>
      <c r="G671" s="500"/>
      <c r="H671" s="495"/>
    </row>
    <row r="672" spans="1:8" ht="71.25" customHeight="1">
      <c r="A672" s="491"/>
      <c r="B672" s="492"/>
      <c r="C672" s="491"/>
      <c r="D672" s="491"/>
      <c r="E672" s="497" t="s">
        <v>508</v>
      </c>
      <c r="F672" s="37"/>
      <c r="G672" s="500"/>
      <c r="H672" s="495"/>
    </row>
    <row r="673" spans="1:8" ht="72.75" customHeight="1">
      <c r="A673" s="491"/>
      <c r="B673" s="492"/>
      <c r="C673" s="491"/>
      <c r="D673" s="491"/>
      <c r="E673" s="497" t="s">
        <v>509</v>
      </c>
      <c r="F673" s="37"/>
      <c r="G673" s="500"/>
      <c r="H673" s="495"/>
    </row>
    <row r="674" spans="1:8" ht="86.25" customHeight="1">
      <c r="A674" s="491"/>
      <c r="B674" s="492"/>
      <c r="C674" s="491"/>
      <c r="D674" s="491"/>
      <c r="E674" s="497" t="s">
        <v>510</v>
      </c>
      <c r="F674" s="37"/>
      <c r="G674" s="500"/>
      <c r="H674" s="495"/>
    </row>
    <row r="675" spans="1:8" ht="249" customHeight="1">
      <c r="A675" s="491"/>
      <c r="B675" s="492"/>
      <c r="C675" s="491"/>
      <c r="D675" s="491"/>
      <c r="E675" s="497" t="s">
        <v>511</v>
      </c>
      <c r="F675" s="37"/>
      <c r="G675" s="500"/>
      <c r="H675" s="495"/>
    </row>
    <row r="676" spans="1:8" ht="6" customHeight="1">
      <c r="A676" s="491"/>
      <c r="B676" s="497"/>
      <c r="C676" s="491"/>
      <c r="D676" s="14"/>
      <c r="E676" s="31"/>
      <c r="F676" s="36"/>
      <c r="G676" s="505"/>
      <c r="H676" s="497"/>
    </row>
    <row r="677" spans="1:8" ht="18.75" customHeight="1">
      <c r="A677" s="491"/>
      <c r="B677" s="36"/>
      <c r="C677" s="491"/>
      <c r="D677" s="491" t="s">
        <v>512</v>
      </c>
      <c r="E677" s="497" t="s">
        <v>566</v>
      </c>
      <c r="F677" s="37"/>
      <c r="G677" s="500"/>
      <c r="H677" s="495"/>
    </row>
    <row r="678" spans="1:8" ht="191.1" customHeight="1">
      <c r="A678" s="491"/>
      <c r="B678" s="36"/>
      <c r="C678" s="491"/>
      <c r="D678" s="491"/>
      <c r="E678" s="497" t="s">
        <v>634</v>
      </c>
      <c r="F678" s="37"/>
      <c r="G678" s="500"/>
      <c r="H678" s="495"/>
    </row>
    <row r="679" spans="1:8" ht="6" customHeight="1">
      <c r="A679" s="491"/>
      <c r="B679" s="36"/>
      <c r="C679" s="491"/>
      <c r="D679" s="23"/>
      <c r="E679" s="24"/>
      <c r="F679" s="37"/>
      <c r="G679" s="500"/>
      <c r="H679" s="495"/>
    </row>
    <row r="680" spans="1:8" ht="6" hidden="1" customHeight="1">
      <c r="A680" s="23"/>
      <c r="B680" s="25"/>
      <c r="C680" s="23"/>
      <c r="D680" s="8"/>
      <c r="E680" s="7"/>
      <c r="F680" s="33"/>
      <c r="G680" s="100"/>
      <c r="H680" s="28"/>
    </row>
    <row r="681" spans="1:8" ht="6" hidden="1" customHeight="1">
      <c r="A681" s="491"/>
      <c r="B681" s="36"/>
      <c r="C681" s="491"/>
      <c r="D681" s="25"/>
      <c r="E681" s="26"/>
      <c r="F681" s="37"/>
      <c r="G681" s="500"/>
      <c r="H681" s="495"/>
    </row>
    <row r="682" spans="1:8" ht="6" customHeight="1">
      <c r="A682" s="491"/>
      <c r="B682" s="36"/>
      <c r="C682" s="491"/>
      <c r="D682" s="14"/>
      <c r="E682" s="31"/>
      <c r="F682" s="37"/>
      <c r="G682" s="500"/>
      <c r="H682" s="495"/>
    </row>
    <row r="683" spans="1:8" ht="21" customHeight="1">
      <c r="A683" s="491"/>
      <c r="B683" s="497"/>
      <c r="C683" s="491"/>
      <c r="D683" s="491" t="s">
        <v>513</v>
      </c>
      <c r="E683" s="497" t="s">
        <v>565</v>
      </c>
      <c r="F683" s="37"/>
      <c r="G683" s="500"/>
      <c r="H683" s="495"/>
    </row>
    <row r="684" spans="1:8" ht="177" customHeight="1">
      <c r="A684" s="491"/>
      <c r="B684" s="497"/>
      <c r="C684" s="491"/>
      <c r="D684" s="491"/>
      <c r="E684" s="497" t="s">
        <v>514</v>
      </c>
      <c r="F684" s="37"/>
      <c r="G684" s="500"/>
      <c r="H684" s="495"/>
    </row>
    <row r="685" spans="1:8" ht="6" customHeight="1">
      <c r="A685" s="491"/>
      <c r="B685" s="493"/>
      <c r="C685" s="491"/>
      <c r="D685" s="14"/>
      <c r="E685" s="31"/>
      <c r="F685" s="37"/>
      <c r="G685" s="500"/>
      <c r="H685" s="495"/>
    </row>
    <row r="686" spans="1:8" ht="33.75" customHeight="1">
      <c r="A686" s="491"/>
      <c r="B686" s="492"/>
      <c r="C686" s="491"/>
      <c r="D686" s="491" t="s">
        <v>515</v>
      </c>
      <c r="E686" s="497" t="s">
        <v>516</v>
      </c>
      <c r="F686" s="36"/>
      <c r="G686" s="152"/>
      <c r="H686" s="495"/>
    </row>
    <row r="687" spans="1:8" ht="280.5" customHeight="1">
      <c r="A687" s="491"/>
      <c r="B687" s="492"/>
      <c r="C687" s="491"/>
      <c r="D687" s="491"/>
      <c r="E687" s="509" t="s">
        <v>1258</v>
      </c>
      <c r="F687" s="36"/>
      <c r="G687" s="152"/>
      <c r="H687" s="495"/>
    </row>
    <row r="688" spans="1:8" ht="5.0999999999999996" customHeight="1">
      <c r="A688" s="491"/>
      <c r="B688" s="492"/>
      <c r="C688" s="491"/>
      <c r="D688" s="23"/>
      <c r="E688" s="24"/>
      <c r="F688" s="36"/>
      <c r="G688" s="152"/>
      <c r="H688" s="497"/>
    </row>
    <row r="689" spans="1:8" ht="6" customHeight="1">
      <c r="A689" s="23"/>
      <c r="B689" s="26"/>
      <c r="C689" s="23"/>
      <c r="D689" s="25"/>
      <c r="E689" s="26"/>
      <c r="F689" s="33"/>
      <c r="G689" s="100"/>
      <c r="H689" s="28"/>
    </row>
    <row r="690" spans="1:8" ht="6" customHeight="1">
      <c r="A690" s="491"/>
      <c r="B690" s="497"/>
      <c r="C690" s="491"/>
      <c r="D690" s="36"/>
      <c r="E690" s="492"/>
      <c r="F690" s="37"/>
      <c r="G690" s="46"/>
      <c r="H690" s="45"/>
    </row>
    <row r="691" spans="1:8" ht="47.25" customHeight="1">
      <c r="A691" s="491">
        <v>35</v>
      </c>
      <c r="B691" s="492" t="s">
        <v>248</v>
      </c>
      <c r="C691" s="491"/>
      <c r="D691" s="36"/>
      <c r="E691" s="492" t="s">
        <v>680</v>
      </c>
      <c r="F691" s="37"/>
      <c r="G691" s="505" t="s">
        <v>909</v>
      </c>
      <c r="H691" s="549" t="s">
        <v>1162</v>
      </c>
    </row>
    <row r="692" spans="1:8" ht="6" customHeight="1">
      <c r="A692" s="491"/>
      <c r="B692" s="492"/>
      <c r="C692" s="491"/>
      <c r="D692" s="14"/>
      <c r="E692" s="31"/>
      <c r="F692" s="37"/>
      <c r="G692" s="43"/>
      <c r="H692" s="549"/>
    </row>
    <row r="693" spans="1:8" ht="135" customHeight="1">
      <c r="A693" s="491"/>
      <c r="B693" s="492"/>
      <c r="C693" s="491"/>
      <c r="D693" s="491" t="s">
        <v>36</v>
      </c>
      <c r="E693" s="497" t="s">
        <v>249</v>
      </c>
      <c r="F693" s="37"/>
      <c r="G693" s="43"/>
      <c r="H693" s="549"/>
    </row>
    <row r="694" spans="1:8" ht="6" customHeight="1">
      <c r="A694" s="491"/>
      <c r="B694" s="492"/>
      <c r="C694" s="491"/>
      <c r="D694" s="23"/>
      <c r="E694" s="24"/>
      <c r="F694" s="37"/>
      <c r="G694" s="43"/>
      <c r="H694" s="494"/>
    </row>
    <row r="695" spans="1:8" ht="6" customHeight="1">
      <c r="A695" s="23"/>
      <c r="B695" s="26"/>
      <c r="C695" s="23"/>
      <c r="D695" s="25"/>
      <c r="E695" s="26"/>
      <c r="F695" s="33"/>
      <c r="G695" s="42"/>
      <c r="H695" s="28"/>
    </row>
    <row r="696" spans="1:8" ht="6" customHeight="1">
      <c r="A696" s="14"/>
      <c r="B696" s="31"/>
      <c r="C696" s="14"/>
      <c r="D696" s="15"/>
      <c r="E696" s="13"/>
      <c r="F696" s="30"/>
      <c r="G696" s="32"/>
      <c r="H696" s="39"/>
    </row>
    <row r="697" spans="1:8" ht="70.5" customHeight="1">
      <c r="A697" s="491">
        <v>36</v>
      </c>
      <c r="B697" s="492" t="s">
        <v>250</v>
      </c>
      <c r="C697" s="491"/>
      <c r="D697" s="36" t="s">
        <v>66</v>
      </c>
      <c r="E697" s="492" t="s">
        <v>251</v>
      </c>
      <c r="F697" s="37"/>
      <c r="G697" s="505" t="s">
        <v>909</v>
      </c>
      <c r="H697" s="495" t="s">
        <v>1163</v>
      </c>
    </row>
    <row r="698" spans="1:8" ht="54" customHeight="1">
      <c r="A698" s="491"/>
      <c r="B698" s="497"/>
      <c r="C698" s="491"/>
      <c r="D698" s="36" t="s">
        <v>67</v>
      </c>
      <c r="E698" s="239" t="s">
        <v>1259</v>
      </c>
      <c r="F698" s="242"/>
      <c r="G698" s="243" t="s">
        <v>909</v>
      </c>
      <c r="H698" s="550" t="s">
        <v>1260</v>
      </c>
    </row>
    <row r="699" spans="1:8" ht="6" customHeight="1">
      <c r="A699" s="491"/>
      <c r="B699" s="492"/>
      <c r="C699" s="491"/>
      <c r="D699" s="14"/>
      <c r="E699" s="240"/>
      <c r="F699" s="242"/>
      <c r="G699" s="245"/>
      <c r="H699" s="550"/>
    </row>
    <row r="700" spans="1:8" ht="173.1" customHeight="1">
      <c r="A700" s="491"/>
      <c r="B700" s="492" t="s">
        <v>164</v>
      </c>
      <c r="C700" s="491"/>
      <c r="D700" s="491"/>
      <c r="E700" s="509" t="s">
        <v>1261</v>
      </c>
      <c r="F700" s="242"/>
      <c r="G700" s="253"/>
      <c r="H700" s="550"/>
    </row>
    <row r="701" spans="1:8" ht="5.45" customHeight="1">
      <c r="A701" s="491"/>
      <c r="B701" s="492"/>
      <c r="C701" s="491"/>
      <c r="D701" s="23"/>
      <c r="E701" s="24"/>
      <c r="F701" s="37"/>
      <c r="G701" s="43"/>
      <c r="H701" s="494"/>
    </row>
    <row r="702" spans="1:8" ht="6" customHeight="1">
      <c r="A702" s="491"/>
      <c r="B702" s="492"/>
      <c r="C702" s="491"/>
      <c r="D702" s="15"/>
      <c r="E702" s="13"/>
      <c r="F702" s="37"/>
      <c r="G702" s="43"/>
      <c r="H702" s="45"/>
    </row>
    <row r="703" spans="1:8" ht="59.25" customHeight="1">
      <c r="A703" s="491"/>
      <c r="B703" s="497"/>
      <c r="C703" s="491"/>
      <c r="D703" s="36"/>
      <c r="E703" s="492" t="s">
        <v>252</v>
      </c>
      <c r="F703" s="37"/>
      <c r="G703" s="43"/>
      <c r="H703" s="495" t="s">
        <v>851</v>
      </c>
    </row>
    <row r="704" spans="1:8" ht="6" customHeight="1">
      <c r="A704" s="491"/>
      <c r="B704" s="492"/>
      <c r="C704" s="491"/>
      <c r="D704" s="492"/>
      <c r="E704" s="492"/>
      <c r="F704" s="37"/>
      <c r="G704" s="85"/>
      <c r="H704" s="497"/>
    </row>
    <row r="705" spans="1:8" ht="6" customHeight="1">
      <c r="A705" s="101"/>
      <c r="B705" s="31"/>
      <c r="C705" s="15"/>
      <c r="D705" s="15"/>
      <c r="E705" s="13"/>
      <c r="F705" s="30"/>
      <c r="G705" s="102"/>
      <c r="H705" s="31"/>
    </row>
    <row r="706" spans="1:8" ht="165.75" customHeight="1">
      <c r="A706" s="103" t="s">
        <v>91</v>
      </c>
      <c r="B706" s="497" t="s">
        <v>102</v>
      </c>
      <c r="C706" s="36"/>
      <c r="D706" s="36" t="s">
        <v>66</v>
      </c>
      <c r="E706" s="492" t="s">
        <v>635</v>
      </c>
      <c r="F706" s="37"/>
      <c r="G706" s="505" t="s">
        <v>77</v>
      </c>
      <c r="H706" s="497" t="s">
        <v>1164</v>
      </c>
    </row>
    <row r="707" spans="1:8" ht="6" customHeight="1">
      <c r="A707" s="104"/>
      <c r="B707" s="497"/>
      <c r="C707" s="36"/>
      <c r="D707" s="36"/>
      <c r="E707" s="492"/>
      <c r="F707" s="37"/>
      <c r="G707" s="79"/>
      <c r="H707" s="497"/>
    </row>
    <row r="708" spans="1:8" ht="6" customHeight="1">
      <c r="A708" s="104"/>
      <c r="B708" s="497"/>
      <c r="C708" s="36"/>
      <c r="D708" s="36"/>
      <c r="E708" s="492"/>
      <c r="F708" s="37"/>
      <c r="G708" s="79"/>
      <c r="H708" s="497"/>
    </row>
    <row r="709" spans="1:8" ht="58.5" customHeight="1">
      <c r="A709" s="104"/>
      <c r="B709" s="36"/>
      <c r="C709" s="45"/>
      <c r="D709" s="15" t="s">
        <v>36</v>
      </c>
      <c r="E709" s="13" t="s">
        <v>85</v>
      </c>
      <c r="F709" s="45"/>
      <c r="G709" s="79"/>
      <c r="H709" s="497" t="s">
        <v>852</v>
      </c>
    </row>
    <row r="710" spans="1:8" ht="6" customHeight="1">
      <c r="A710" s="104"/>
      <c r="B710" s="36"/>
      <c r="C710" s="45"/>
      <c r="D710" s="36"/>
      <c r="E710" s="492"/>
      <c r="F710" s="45"/>
      <c r="G710" s="79"/>
      <c r="H710" s="497"/>
    </row>
    <row r="711" spans="1:8" ht="60" customHeight="1">
      <c r="A711" s="104"/>
      <c r="B711" s="36"/>
      <c r="C711" s="45"/>
      <c r="D711" s="36"/>
      <c r="E711" s="492" t="s">
        <v>567</v>
      </c>
      <c r="F711" s="45"/>
      <c r="G711" s="79"/>
      <c r="H711" s="497"/>
    </row>
    <row r="712" spans="1:8" ht="70.5" customHeight="1">
      <c r="A712" s="104"/>
      <c r="B712" s="497"/>
      <c r="C712" s="36"/>
      <c r="D712" s="491"/>
      <c r="E712" s="497" t="s">
        <v>708</v>
      </c>
      <c r="F712" s="37"/>
      <c r="G712" s="79"/>
      <c r="H712" s="497"/>
    </row>
    <row r="713" spans="1:8" ht="59.25" customHeight="1">
      <c r="A713" s="104"/>
      <c r="B713" s="497"/>
      <c r="C713" s="36"/>
      <c r="D713" s="491"/>
      <c r="E713" s="497" t="s">
        <v>709</v>
      </c>
      <c r="F713" s="37"/>
      <c r="G713" s="79"/>
      <c r="H713" s="497"/>
    </row>
    <row r="714" spans="1:8" ht="45" customHeight="1">
      <c r="A714" s="104"/>
      <c r="B714" s="497"/>
      <c r="C714" s="36"/>
      <c r="D714" s="491"/>
      <c r="E714" s="497" t="s">
        <v>710</v>
      </c>
      <c r="F714" s="37"/>
      <c r="G714" s="79"/>
      <c r="H714" s="497"/>
    </row>
    <row r="715" spans="1:8" ht="6" hidden="1" customHeight="1">
      <c r="A715" s="104"/>
      <c r="B715" s="497"/>
      <c r="C715" s="36"/>
      <c r="D715" s="491"/>
      <c r="E715" s="497"/>
      <c r="F715" s="37"/>
      <c r="G715" s="79"/>
      <c r="H715" s="497"/>
    </row>
    <row r="716" spans="1:8" ht="6" hidden="1" customHeight="1">
      <c r="A716" s="105"/>
      <c r="B716" s="24"/>
      <c r="C716" s="25"/>
      <c r="D716" s="8"/>
      <c r="E716" s="7"/>
      <c r="F716" s="33"/>
      <c r="G716" s="90"/>
      <c r="H716" s="24"/>
    </row>
    <row r="717" spans="1:8" ht="6" hidden="1" customHeight="1">
      <c r="A717" s="104"/>
      <c r="B717" s="497"/>
      <c r="C717" s="36"/>
      <c r="D717" s="25"/>
      <c r="E717" s="26"/>
      <c r="F717" s="37"/>
      <c r="G717" s="79"/>
      <c r="H717" s="497"/>
    </row>
    <row r="718" spans="1:8" ht="6" hidden="1" customHeight="1">
      <c r="A718" s="104"/>
      <c r="B718" s="497"/>
      <c r="C718" s="36"/>
      <c r="D718" s="491"/>
      <c r="E718" s="497"/>
      <c r="F718" s="37"/>
      <c r="G718" s="79"/>
      <c r="H718" s="497"/>
    </row>
    <row r="719" spans="1:8" ht="72" customHeight="1">
      <c r="A719" s="104"/>
      <c r="B719" s="497"/>
      <c r="C719" s="36"/>
      <c r="D719" s="491"/>
      <c r="E719" s="497" t="s">
        <v>517</v>
      </c>
      <c r="F719" s="37"/>
      <c r="G719" s="79"/>
      <c r="H719" s="497"/>
    </row>
    <row r="720" spans="1:8" ht="6" customHeight="1">
      <c r="A720" s="104"/>
      <c r="B720" s="497"/>
      <c r="C720" s="36"/>
      <c r="D720" s="23"/>
      <c r="E720" s="24"/>
      <c r="F720" s="37"/>
      <c r="G720" s="79"/>
      <c r="H720" s="497"/>
    </row>
    <row r="721" spans="1:8" ht="6" customHeight="1">
      <c r="A721" s="104"/>
      <c r="B721" s="492"/>
      <c r="C721" s="491"/>
      <c r="D721" s="36"/>
      <c r="E721" s="492" t="s">
        <v>86</v>
      </c>
      <c r="F721" s="37"/>
      <c r="G721" s="79"/>
      <c r="H721" s="37"/>
    </row>
    <row r="722" spans="1:8" ht="110.25" customHeight="1">
      <c r="A722" s="104"/>
      <c r="B722" s="36"/>
      <c r="C722" s="491"/>
      <c r="D722" s="36" t="s">
        <v>67</v>
      </c>
      <c r="E722" s="492" t="s">
        <v>920</v>
      </c>
      <c r="F722" s="37"/>
      <c r="G722" s="505" t="s">
        <v>77</v>
      </c>
      <c r="H722" s="37"/>
    </row>
    <row r="723" spans="1:8" ht="6" customHeight="1">
      <c r="A723" s="104"/>
      <c r="B723" s="492"/>
      <c r="C723" s="491"/>
      <c r="D723" s="36"/>
      <c r="E723" s="492"/>
      <c r="F723" s="37"/>
      <c r="G723" s="79"/>
      <c r="H723" s="37"/>
    </row>
    <row r="724" spans="1:8" ht="6" customHeight="1">
      <c r="A724" s="491"/>
      <c r="B724" s="492"/>
      <c r="C724" s="491"/>
      <c r="D724" s="14"/>
      <c r="E724" s="31"/>
      <c r="F724" s="37"/>
      <c r="G724" s="43"/>
      <c r="H724" s="45"/>
    </row>
    <row r="725" spans="1:8" ht="88.5" customHeight="1">
      <c r="A725" s="104"/>
      <c r="B725" s="497"/>
      <c r="C725" s="36"/>
      <c r="D725" s="491" t="s">
        <v>36</v>
      </c>
      <c r="E725" s="497" t="s">
        <v>636</v>
      </c>
      <c r="F725" s="37"/>
      <c r="G725" s="79"/>
      <c r="H725" s="37"/>
    </row>
    <row r="726" spans="1:8" ht="6" customHeight="1">
      <c r="A726" s="104"/>
      <c r="B726" s="497"/>
      <c r="C726" s="36"/>
      <c r="D726" s="491"/>
      <c r="E726" s="497"/>
      <c r="F726" s="37"/>
      <c r="G726" s="79"/>
      <c r="H726" s="37"/>
    </row>
    <row r="727" spans="1:8" ht="42.75" customHeight="1">
      <c r="A727" s="104"/>
      <c r="B727" s="37"/>
      <c r="C727" s="36"/>
      <c r="D727" s="491"/>
      <c r="E727" s="497" t="s">
        <v>736</v>
      </c>
      <c r="F727" s="37"/>
      <c r="G727" s="79"/>
      <c r="H727" s="37"/>
    </row>
    <row r="728" spans="1:8" ht="42.75" customHeight="1">
      <c r="A728" s="104"/>
      <c r="B728" s="492"/>
      <c r="C728" s="491"/>
      <c r="D728" s="491"/>
      <c r="E728" s="497" t="s">
        <v>681</v>
      </c>
      <c r="F728" s="37"/>
      <c r="G728" s="79"/>
      <c r="H728" s="37"/>
    </row>
    <row r="729" spans="1:8" ht="61.5" customHeight="1">
      <c r="A729" s="104"/>
      <c r="B729" s="492"/>
      <c r="C729" s="491"/>
      <c r="D729" s="491"/>
      <c r="E729" s="497" t="s">
        <v>682</v>
      </c>
      <c r="F729" s="37"/>
      <c r="G729" s="79"/>
      <c r="H729" s="37"/>
    </row>
    <row r="730" spans="1:8" ht="45.75" customHeight="1">
      <c r="A730" s="104"/>
      <c r="B730" s="492"/>
      <c r="C730" s="491"/>
      <c r="D730" s="491"/>
      <c r="E730" s="497" t="s">
        <v>711</v>
      </c>
      <c r="F730" s="37"/>
      <c r="G730" s="79"/>
      <c r="H730" s="37"/>
    </row>
    <row r="731" spans="1:8" ht="86.25" customHeight="1">
      <c r="A731" s="104"/>
      <c r="B731" s="497"/>
      <c r="C731" s="491"/>
      <c r="D731" s="23"/>
      <c r="E731" s="24" t="s">
        <v>1043</v>
      </c>
      <c r="F731" s="37"/>
      <c r="G731" s="79"/>
      <c r="H731" s="37"/>
    </row>
    <row r="732" spans="1:8" ht="6" customHeight="1">
      <c r="A732" s="104"/>
      <c r="B732" s="497"/>
      <c r="C732" s="491"/>
      <c r="D732" s="14"/>
      <c r="E732" s="31"/>
      <c r="F732" s="37"/>
      <c r="G732" s="79"/>
      <c r="H732" s="37"/>
    </row>
    <row r="733" spans="1:8" ht="88.5" customHeight="1">
      <c r="A733" s="104"/>
      <c r="B733" s="497"/>
      <c r="C733" s="491"/>
      <c r="D733" s="23" t="s">
        <v>568</v>
      </c>
      <c r="E733" s="24" t="s">
        <v>683</v>
      </c>
      <c r="F733" s="37"/>
      <c r="G733" s="79"/>
      <c r="H733" s="37"/>
    </row>
    <row r="734" spans="1:8" ht="6" customHeight="1">
      <c r="A734" s="104"/>
      <c r="B734" s="492"/>
      <c r="C734" s="491"/>
      <c r="D734" s="15"/>
      <c r="E734" s="13"/>
      <c r="F734" s="37"/>
      <c r="G734" s="54"/>
      <c r="H734" s="37"/>
    </row>
    <row r="735" spans="1:8" ht="6" customHeight="1">
      <c r="A735" s="23"/>
      <c r="B735" s="26"/>
      <c r="C735" s="23"/>
      <c r="D735" s="25"/>
      <c r="E735" s="26"/>
      <c r="F735" s="33"/>
      <c r="G735" s="42"/>
      <c r="H735" s="56"/>
    </row>
    <row r="736" spans="1:8" ht="6" customHeight="1">
      <c r="A736" s="61"/>
      <c r="B736" s="62"/>
      <c r="C736" s="106"/>
      <c r="D736" s="106"/>
      <c r="E736" s="107"/>
      <c r="F736" s="106"/>
      <c r="G736" s="108"/>
      <c r="H736" s="109"/>
    </row>
    <row r="737" spans="1:8" ht="57" customHeight="1">
      <c r="A737" s="57">
        <v>38</v>
      </c>
      <c r="B737" s="503" t="s">
        <v>253</v>
      </c>
      <c r="C737" s="58"/>
      <c r="D737" s="58"/>
      <c r="E737" s="59" t="s">
        <v>637</v>
      </c>
      <c r="F737" s="58"/>
      <c r="G737" s="66" t="s">
        <v>909</v>
      </c>
      <c r="H737" s="504" t="s">
        <v>254</v>
      </c>
    </row>
    <row r="738" spans="1:8" ht="6" customHeight="1">
      <c r="A738" s="23"/>
      <c r="B738" s="26"/>
      <c r="C738" s="23"/>
      <c r="D738" s="25"/>
      <c r="E738" s="26"/>
      <c r="F738" s="33"/>
      <c r="G738" s="42"/>
      <c r="H738" s="56"/>
    </row>
    <row r="739" spans="1:8" ht="6" customHeight="1">
      <c r="A739" s="14"/>
      <c r="B739" s="31"/>
      <c r="C739" s="14"/>
      <c r="D739" s="15"/>
      <c r="E739" s="13"/>
      <c r="F739" s="30"/>
      <c r="G739" s="32"/>
      <c r="H739" s="39"/>
    </row>
    <row r="740" spans="1:8" ht="83.25" customHeight="1">
      <c r="A740" s="57">
        <v>39</v>
      </c>
      <c r="B740" s="110" t="s">
        <v>61</v>
      </c>
      <c r="C740" s="57"/>
      <c r="D740" s="111"/>
      <c r="E740" s="111" t="s">
        <v>255</v>
      </c>
      <c r="F740" s="60"/>
      <c r="G740" s="112"/>
      <c r="H740" s="553" t="s">
        <v>853</v>
      </c>
    </row>
    <row r="741" spans="1:8" ht="85.5" customHeight="1">
      <c r="A741" s="57"/>
      <c r="B741" s="503"/>
      <c r="C741" s="57"/>
      <c r="D741" s="58"/>
      <c r="E741" s="111" t="s">
        <v>62</v>
      </c>
      <c r="F741" s="60"/>
      <c r="G741" s="112"/>
      <c r="H741" s="553"/>
    </row>
    <row r="742" spans="1:8" ht="6" customHeight="1">
      <c r="A742" s="23"/>
      <c r="B742" s="26"/>
      <c r="C742" s="23"/>
      <c r="D742" s="25"/>
      <c r="E742" s="26"/>
      <c r="F742" s="33"/>
      <c r="G742" s="42"/>
      <c r="H742" s="56"/>
    </row>
    <row r="743" spans="1:8" ht="33.75" customHeight="1">
      <c r="A743" s="41" t="s">
        <v>256</v>
      </c>
      <c r="B743" s="113"/>
      <c r="C743" s="25"/>
      <c r="D743" s="25"/>
      <c r="E743" s="26"/>
      <c r="F743" s="25"/>
      <c r="G743" s="9"/>
      <c r="H743" s="33"/>
    </row>
    <row r="744" spans="1:8" ht="6" customHeight="1">
      <c r="A744" s="14"/>
      <c r="B744" s="114"/>
      <c r="C744" s="36"/>
      <c r="D744" s="36"/>
      <c r="E744" s="492"/>
      <c r="F744" s="37"/>
      <c r="G744" s="43"/>
      <c r="H744" s="45"/>
    </row>
    <row r="745" spans="1:8" ht="58.5" customHeight="1">
      <c r="A745" s="491">
        <v>1</v>
      </c>
      <c r="B745" s="492" t="s">
        <v>257</v>
      </c>
      <c r="C745" s="491"/>
      <c r="D745" s="36"/>
      <c r="E745" s="239" t="s">
        <v>1262</v>
      </c>
      <c r="F745" s="37"/>
      <c r="G745" s="505" t="s">
        <v>910</v>
      </c>
      <c r="H745" s="495" t="s">
        <v>4</v>
      </c>
    </row>
    <row r="746" spans="1:8" ht="6" customHeight="1">
      <c r="A746" s="491"/>
      <c r="B746" s="492"/>
      <c r="C746" s="491"/>
      <c r="D746" s="14"/>
      <c r="E746" s="240"/>
      <c r="F746" s="37"/>
      <c r="G746" s="43"/>
      <c r="H746" s="495"/>
    </row>
    <row r="747" spans="1:8" ht="48" customHeight="1">
      <c r="A747" s="491"/>
      <c r="B747" s="497"/>
      <c r="C747" s="491"/>
      <c r="D747" s="491" t="s">
        <v>36</v>
      </c>
      <c r="E747" s="509" t="s">
        <v>1263</v>
      </c>
      <c r="F747" s="37"/>
      <c r="G747" s="43"/>
      <c r="H747" s="45" t="s">
        <v>5</v>
      </c>
    </row>
    <row r="748" spans="1:8" ht="6" customHeight="1">
      <c r="A748" s="491"/>
      <c r="B748" s="497"/>
      <c r="C748" s="491"/>
      <c r="D748" s="23"/>
      <c r="E748" s="24"/>
      <c r="F748" s="37"/>
      <c r="G748" s="43"/>
      <c r="H748" s="45"/>
    </row>
    <row r="749" spans="1:8" ht="6" customHeight="1">
      <c r="A749" s="491"/>
      <c r="B749" s="497"/>
      <c r="C749" s="491"/>
      <c r="D749" s="15"/>
      <c r="E749" s="492"/>
      <c r="F749" s="37"/>
      <c r="G749" s="46"/>
      <c r="H749" s="45"/>
    </row>
    <row r="750" spans="1:8" ht="33.75" customHeight="1">
      <c r="A750" s="29" t="s">
        <v>258</v>
      </c>
      <c r="B750" s="115"/>
      <c r="C750" s="8"/>
      <c r="D750" s="8"/>
      <c r="E750" s="7"/>
      <c r="F750" s="8"/>
      <c r="G750" s="9"/>
      <c r="H750" s="10"/>
    </row>
    <row r="751" spans="1:8" ht="6" customHeight="1">
      <c r="A751" s="491"/>
      <c r="B751" s="116"/>
      <c r="C751" s="36"/>
      <c r="D751" s="15"/>
      <c r="E751" s="13"/>
      <c r="F751" s="37"/>
      <c r="G751" s="43"/>
      <c r="H751" s="17"/>
    </row>
    <row r="752" spans="1:8" ht="45.75" customHeight="1">
      <c r="A752" s="491">
        <v>1</v>
      </c>
      <c r="B752" s="492" t="s">
        <v>259</v>
      </c>
      <c r="C752" s="491"/>
      <c r="D752" s="36" t="s">
        <v>66</v>
      </c>
      <c r="E752" s="492" t="s">
        <v>518</v>
      </c>
      <c r="F752" s="37"/>
      <c r="G752" s="505" t="s">
        <v>909</v>
      </c>
      <c r="H752" s="495" t="s">
        <v>854</v>
      </c>
    </row>
    <row r="753" spans="1:9" ht="45" customHeight="1">
      <c r="A753" s="491"/>
      <c r="B753" s="492"/>
      <c r="C753" s="491"/>
      <c r="D753" s="36" t="s">
        <v>67</v>
      </c>
      <c r="E753" s="492" t="s">
        <v>519</v>
      </c>
      <c r="F753" s="37"/>
      <c r="G753" s="505" t="s">
        <v>909</v>
      </c>
      <c r="H753" s="495" t="s">
        <v>855</v>
      </c>
    </row>
    <row r="754" spans="1:9" ht="44.25" customHeight="1">
      <c r="A754" s="491"/>
      <c r="B754" s="497"/>
      <c r="C754" s="491"/>
      <c r="D754" s="36" t="s">
        <v>69</v>
      </c>
      <c r="E754" s="492" t="s">
        <v>260</v>
      </c>
      <c r="F754" s="37"/>
      <c r="G754" s="505" t="s">
        <v>909</v>
      </c>
      <c r="H754" s="495" t="s">
        <v>856</v>
      </c>
    </row>
    <row r="755" spans="1:9" ht="6" customHeight="1">
      <c r="A755" s="23"/>
      <c r="B755" s="26"/>
      <c r="C755" s="23"/>
      <c r="D755" s="25"/>
      <c r="E755" s="26"/>
      <c r="F755" s="33"/>
      <c r="G755" s="42"/>
      <c r="H755" s="28"/>
    </row>
    <row r="756" spans="1:9" ht="6" customHeight="1">
      <c r="A756" s="491"/>
      <c r="B756" s="492"/>
      <c r="C756" s="491"/>
      <c r="D756" s="36"/>
      <c r="E756" s="492"/>
      <c r="F756" s="37"/>
      <c r="G756" s="43"/>
      <c r="H756" s="495"/>
    </row>
    <row r="757" spans="1:9" ht="42.75" customHeight="1">
      <c r="A757" s="491">
        <v>2</v>
      </c>
      <c r="B757" s="492" t="s">
        <v>261</v>
      </c>
      <c r="C757" s="491"/>
      <c r="D757" s="36" t="s">
        <v>66</v>
      </c>
      <c r="E757" s="492" t="s">
        <v>884</v>
      </c>
      <c r="F757" s="37"/>
      <c r="G757" s="79"/>
      <c r="H757" s="495" t="s">
        <v>262</v>
      </c>
    </row>
    <row r="758" spans="1:9" ht="98.25" customHeight="1">
      <c r="A758" s="491"/>
      <c r="B758" s="492" t="s">
        <v>263</v>
      </c>
      <c r="C758" s="491"/>
      <c r="D758" s="36"/>
      <c r="E758" s="492" t="s">
        <v>916</v>
      </c>
      <c r="F758" s="37"/>
      <c r="G758" s="490"/>
      <c r="H758" s="495" t="s">
        <v>857</v>
      </c>
      <c r="I758" s="36"/>
    </row>
    <row r="759" spans="1:9" ht="59.25" customHeight="1">
      <c r="A759" s="491"/>
      <c r="B759" s="492" t="s">
        <v>264</v>
      </c>
      <c r="C759" s="491"/>
      <c r="D759" s="36"/>
      <c r="E759" s="492" t="s">
        <v>917</v>
      </c>
      <c r="F759" s="37"/>
      <c r="G759" s="490"/>
      <c r="H759" s="495"/>
    </row>
    <row r="760" spans="1:9" ht="57.75" customHeight="1">
      <c r="A760" s="491"/>
      <c r="B760" s="492" t="s">
        <v>265</v>
      </c>
      <c r="C760" s="491"/>
      <c r="D760" s="36"/>
      <c r="E760" s="492" t="s">
        <v>918</v>
      </c>
      <c r="F760" s="37"/>
      <c r="G760" s="489"/>
      <c r="H760" s="495"/>
    </row>
    <row r="761" spans="1:9" ht="6" customHeight="1">
      <c r="A761" s="491"/>
      <c r="B761" s="492"/>
      <c r="C761" s="491"/>
      <c r="D761" s="14"/>
      <c r="E761" s="31"/>
      <c r="F761" s="37"/>
      <c r="G761" s="489"/>
      <c r="H761" s="495"/>
    </row>
    <row r="762" spans="1:9" ht="167.25" customHeight="1">
      <c r="A762" s="491"/>
      <c r="B762" s="492"/>
      <c r="C762" s="491"/>
      <c r="D762" s="491" t="s">
        <v>36</v>
      </c>
      <c r="E762" s="497" t="s">
        <v>638</v>
      </c>
      <c r="F762" s="37"/>
      <c r="G762" s="46"/>
      <c r="H762" s="495" t="s">
        <v>858</v>
      </c>
    </row>
    <row r="763" spans="1:9" ht="6" customHeight="1">
      <c r="A763" s="491"/>
      <c r="B763" s="492"/>
      <c r="C763" s="491"/>
      <c r="D763" s="23"/>
      <c r="E763" s="24"/>
      <c r="F763" s="37"/>
      <c r="G763" s="46"/>
      <c r="H763" s="495"/>
    </row>
    <row r="764" spans="1:9" ht="6" hidden="1" customHeight="1">
      <c r="A764" s="23"/>
      <c r="B764" s="26"/>
      <c r="C764" s="23"/>
      <c r="D764" s="8"/>
      <c r="E764" s="7"/>
      <c r="F764" s="33"/>
      <c r="G764" s="53"/>
      <c r="H764" s="28"/>
    </row>
    <row r="765" spans="1:9" ht="6" hidden="1" customHeight="1">
      <c r="A765" s="491"/>
      <c r="B765" s="492"/>
      <c r="C765" s="491"/>
      <c r="D765" s="25"/>
      <c r="E765" s="26"/>
      <c r="F765" s="37"/>
      <c r="G765" s="46"/>
      <c r="H765" s="495"/>
    </row>
    <row r="766" spans="1:9" ht="6" customHeight="1">
      <c r="A766" s="491"/>
      <c r="B766" s="492"/>
      <c r="C766" s="491"/>
      <c r="D766" s="14"/>
      <c r="E766" s="31"/>
      <c r="F766" s="45"/>
      <c r="G766" s="46"/>
      <c r="H766" s="495"/>
    </row>
    <row r="767" spans="1:9" ht="192.75" customHeight="1">
      <c r="A767" s="491"/>
      <c r="B767" s="497"/>
      <c r="C767" s="491"/>
      <c r="D767" s="491" t="s">
        <v>36</v>
      </c>
      <c r="E767" s="497" t="s">
        <v>266</v>
      </c>
      <c r="F767" s="45"/>
      <c r="G767" s="46"/>
      <c r="H767" s="495" t="s">
        <v>859</v>
      </c>
    </row>
    <row r="768" spans="1:9" ht="111" customHeight="1">
      <c r="A768" s="491"/>
      <c r="B768" s="492"/>
      <c r="C768" s="491"/>
      <c r="D768" s="491"/>
      <c r="E768" s="497" t="s">
        <v>267</v>
      </c>
      <c r="F768" s="37"/>
      <c r="G768" s="46"/>
      <c r="H768" s="495"/>
    </row>
    <row r="769" spans="1:8" ht="6" customHeight="1">
      <c r="A769" s="491"/>
      <c r="B769" s="492"/>
      <c r="C769" s="491"/>
      <c r="D769" s="23"/>
      <c r="E769" s="24"/>
      <c r="F769" s="37"/>
      <c r="G769" s="43"/>
      <c r="H769" s="495"/>
    </row>
    <row r="770" spans="1:8" ht="6" customHeight="1">
      <c r="A770" s="491"/>
      <c r="B770" s="492"/>
      <c r="C770" s="491"/>
      <c r="D770" s="14"/>
      <c r="E770" s="31"/>
      <c r="F770" s="37"/>
      <c r="G770" s="43"/>
      <c r="H770" s="45"/>
    </row>
    <row r="771" spans="1:8" ht="98.25" customHeight="1">
      <c r="A771" s="491"/>
      <c r="B771" s="492"/>
      <c r="C771" s="491"/>
      <c r="D771" s="491" t="s">
        <v>36</v>
      </c>
      <c r="E771" s="509" t="s">
        <v>1264</v>
      </c>
      <c r="F771" s="37"/>
      <c r="G771" s="46"/>
      <c r="H771" s="495" t="s">
        <v>860</v>
      </c>
    </row>
    <row r="772" spans="1:8" ht="6" customHeight="1">
      <c r="A772" s="491"/>
      <c r="B772" s="492"/>
      <c r="C772" s="491"/>
      <c r="D772" s="23"/>
      <c r="E772" s="24"/>
      <c r="F772" s="37"/>
      <c r="G772" s="43"/>
      <c r="H772" s="495"/>
    </row>
    <row r="773" spans="1:8" ht="6" customHeight="1">
      <c r="A773" s="491"/>
      <c r="B773" s="492"/>
      <c r="C773" s="491"/>
      <c r="D773" s="14"/>
      <c r="E773" s="31"/>
      <c r="F773" s="37"/>
      <c r="G773" s="43"/>
      <c r="H773" s="45"/>
    </row>
    <row r="774" spans="1:8" ht="84" customHeight="1">
      <c r="A774" s="491"/>
      <c r="B774" s="497"/>
      <c r="C774" s="491"/>
      <c r="D774" s="491" t="s">
        <v>36</v>
      </c>
      <c r="E774" s="497" t="s">
        <v>520</v>
      </c>
      <c r="F774" s="45"/>
      <c r="G774" s="46"/>
      <c r="H774" s="495" t="s">
        <v>861</v>
      </c>
    </row>
    <row r="775" spans="1:8" ht="6" customHeight="1">
      <c r="A775" s="491"/>
      <c r="B775" s="492"/>
      <c r="C775" s="491"/>
      <c r="D775" s="23"/>
      <c r="E775" s="24"/>
      <c r="F775" s="37"/>
      <c r="G775" s="43"/>
      <c r="H775" s="495"/>
    </row>
    <row r="776" spans="1:8" ht="6" customHeight="1">
      <c r="A776" s="23"/>
      <c r="B776" s="24"/>
      <c r="C776" s="23"/>
      <c r="D776" s="25"/>
      <c r="E776" s="26"/>
      <c r="F776" s="33"/>
      <c r="G776" s="42"/>
      <c r="H776" s="56"/>
    </row>
    <row r="777" spans="1:8" ht="6" customHeight="1">
      <c r="A777" s="14"/>
      <c r="B777" s="13"/>
      <c r="C777" s="14"/>
      <c r="D777" s="15"/>
      <c r="E777" s="13"/>
      <c r="F777" s="30"/>
      <c r="G777" s="52"/>
      <c r="H777" s="39"/>
    </row>
    <row r="778" spans="1:8" ht="46.5" customHeight="1">
      <c r="A778" s="491">
        <v>3</v>
      </c>
      <c r="B778" s="492" t="s">
        <v>268</v>
      </c>
      <c r="C778" s="491"/>
      <c r="D778" s="36" t="s">
        <v>66</v>
      </c>
      <c r="E778" s="492" t="s">
        <v>269</v>
      </c>
      <c r="F778" s="37"/>
      <c r="G778" s="505" t="s">
        <v>909</v>
      </c>
      <c r="H778" s="495" t="s">
        <v>270</v>
      </c>
    </row>
    <row r="779" spans="1:8" ht="6" customHeight="1">
      <c r="A779" s="491"/>
      <c r="B779" s="492"/>
      <c r="C779" s="491"/>
      <c r="D779" s="14"/>
      <c r="E779" s="31"/>
      <c r="F779" s="37"/>
      <c r="G779" s="43"/>
      <c r="H779" s="45"/>
    </row>
    <row r="780" spans="1:8" ht="84" customHeight="1">
      <c r="A780" s="491"/>
      <c r="B780" s="492"/>
      <c r="C780" s="491"/>
      <c r="D780" s="491" t="s">
        <v>36</v>
      </c>
      <c r="E780" s="497" t="s">
        <v>271</v>
      </c>
      <c r="F780" s="37"/>
      <c r="G780" s="43"/>
      <c r="H780" s="495" t="s">
        <v>862</v>
      </c>
    </row>
    <row r="781" spans="1:8" ht="30.75" customHeight="1">
      <c r="A781" s="491"/>
      <c r="B781" s="497"/>
      <c r="C781" s="491"/>
      <c r="D781" s="117"/>
      <c r="E781" s="497" t="s">
        <v>738</v>
      </c>
      <c r="F781" s="37"/>
      <c r="G781" s="43"/>
      <c r="H781" s="118"/>
    </row>
    <row r="782" spans="1:8" ht="32.25" customHeight="1">
      <c r="A782" s="491"/>
      <c r="B782" s="497"/>
      <c r="C782" s="491"/>
      <c r="D782" s="117"/>
      <c r="E782" s="497" t="s">
        <v>739</v>
      </c>
      <c r="F782" s="37"/>
      <c r="G782" s="43"/>
      <c r="H782" s="118"/>
    </row>
    <row r="783" spans="1:8" ht="179.25" customHeight="1">
      <c r="A783" s="491"/>
      <c r="B783" s="497"/>
      <c r="C783" s="491"/>
      <c r="D783" s="117"/>
      <c r="E783" s="497" t="s">
        <v>740</v>
      </c>
      <c r="F783" s="37"/>
      <c r="G783" s="43"/>
      <c r="H783" s="118"/>
    </row>
    <row r="784" spans="1:8" ht="6" customHeight="1">
      <c r="A784" s="491"/>
      <c r="B784" s="497"/>
      <c r="C784" s="491"/>
      <c r="D784" s="117"/>
      <c r="E784" s="497"/>
      <c r="F784" s="37"/>
      <c r="G784" s="43"/>
      <c r="H784" s="118"/>
    </row>
    <row r="785" spans="1:8" ht="6" customHeight="1">
      <c r="A785" s="491"/>
      <c r="B785" s="497"/>
      <c r="C785" s="491"/>
      <c r="D785" s="14"/>
      <c r="E785" s="31"/>
      <c r="F785" s="37"/>
      <c r="G785" s="43"/>
      <c r="H785" s="495"/>
    </row>
    <row r="786" spans="1:8" ht="75.75" customHeight="1">
      <c r="A786" s="491"/>
      <c r="B786" s="497"/>
      <c r="C786" s="491"/>
      <c r="D786" s="491" t="s">
        <v>36</v>
      </c>
      <c r="E786" s="497" t="s">
        <v>272</v>
      </c>
      <c r="F786" s="37"/>
      <c r="G786" s="43"/>
      <c r="H786" s="495" t="s">
        <v>273</v>
      </c>
    </row>
    <row r="787" spans="1:8" ht="6" customHeight="1">
      <c r="A787" s="491"/>
      <c r="B787" s="497"/>
      <c r="C787" s="491"/>
      <c r="D787" s="23"/>
      <c r="E787" s="24"/>
      <c r="F787" s="37"/>
      <c r="G787" s="43"/>
      <c r="H787" s="495"/>
    </row>
    <row r="788" spans="1:8" ht="6" customHeight="1">
      <c r="A788" s="491"/>
      <c r="B788" s="497"/>
      <c r="C788" s="491"/>
      <c r="D788" s="14"/>
      <c r="E788" s="31"/>
      <c r="F788" s="37"/>
      <c r="G788" s="43"/>
      <c r="H788" s="495"/>
    </row>
    <row r="789" spans="1:8" ht="106.5" customHeight="1">
      <c r="A789" s="491"/>
      <c r="B789" s="497"/>
      <c r="C789" s="491"/>
      <c r="D789" s="491" t="s">
        <v>36</v>
      </c>
      <c r="E789" s="509" t="s">
        <v>1265</v>
      </c>
      <c r="F789" s="242"/>
      <c r="G789" s="245"/>
      <c r="H789" s="508" t="s">
        <v>863</v>
      </c>
    </row>
    <row r="790" spans="1:8" ht="6" customHeight="1">
      <c r="A790" s="491"/>
      <c r="B790" s="501"/>
      <c r="C790" s="491"/>
      <c r="D790" s="491"/>
      <c r="E790" s="509"/>
      <c r="F790" s="242"/>
      <c r="G790" s="245"/>
      <c r="H790" s="508"/>
    </row>
    <row r="791" spans="1:8" ht="78" customHeight="1">
      <c r="A791" s="491"/>
      <c r="B791" s="501"/>
      <c r="C791" s="491"/>
      <c r="D791" s="254" t="s">
        <v>996</v>
      </c>
      <c r="E791" s="509" t="s">
        <v>1008</v>
      </c>
      <c r="F791" s="242"/>
      <c r="G791" s="245"/>
      <c r="H791" s="508" t="s">
        <v>1009</v>
      </c>
    </row>
    <row r="792" spans="1:8" ht="6" customHeight="1">
      <c r="A792" s="491"/>
      <c r="B792" s="501"/>
      <c r="C792" s="491"/>
      <c r="D792" s="491"/>
      <c r="E792" s="497"/>
      <c r="F792" s="37"/>
      <c r="G792" s="43"/>
      <c r="H792" s="495"/>
    </row>
    <row r="793" spans="1:8" ht="6" customHeight="1">
      <c r="A793" s="491"/>
      <c r="B793" s="497"/>
      <c r="C793" s="491"/>
      <c r="D793" s="14"/>
      <c r="E793" s="31"/>
      <c r="F793" s="37"/>
      <c r="G793" s="43"/>
      <c r="H793" s="495"/>
    </row>
    <row r="794" spans="1:8" ht="126" customHeight="1">
      <c r="A794" s="491"/>
      <c r="B794" s="492"/>
      <c r="C794" s="491"/>
      <c r="D794" s="491" t="s">
        <v>36</v>
      </c>
      <c r="E794" s="497" t="s">
        <v>274</v>
      </c>
      <c r="F794" s="37"/>
      <c r="G794" s="43"/>
      <c r="H794" s="495" t="s">
        <v>275</v>
      </c>
    </row>
    <row r="795" spans="1:8" ht="6" customHeight="1">
      <c r="A795" s="491"/>
      <c r="B795" s="492"/>
      <c r="C795" s="491"/>
      <c r="D795" s="23"/>
      <c r="E795" s="24"/>
      <c r="F795" s="37"/>
      <c r="G795" s="43"/>
      <c r="H795" s="495"/>
    </row>
    <row r="796" spans="1:8" ht="6" customHeight="1">
      <c r="A796" s="491"/>
      <c r="B796" s="497"/>
      <c r="C796" s="491"/>
      <c r="D796" s="491"/>
      <c r="E796" s="497"/>
      <c r="F796" s="37"/>
      <c r="G796" s="43"/>
      <c r="H796" s="495"/>
    </row>
    <row r="797" spans="1:8" ht="57.75" customHeight="1">
      <c r="A797" s="491" t="s">
        <v>180</v>
      </c>
      <c r="B797" s="497"/>
      <c r="C797" s="491"/>
      <c r="D797" s="491" t="s">
        <v>36</v>
      </c>
      <c r="E797" s="497" t="s">
        <v>276</v>
      </c>
      <c r="F797" s="37"/>
      <c r="G797" s="43"/>
      <c r="H797" s="495" t="s">
        <v>863</v>
      </c>
    </row>
    <row r="798" spans="1:8" ht="6" customHeight="1">
      <c r="A798" s="491"/>
      <c r="B798" s="492"/>
      <c r="C798" s="491"/>
      <c r="D798" s="23"/>
      <c r="E798" s="24"/>
      <c r="F798" s="37"/>
      <c r="G798" s="43"/>
      <c r="H798" s="495"/>
    </row>
    <row r="799" spans="1:8" ht="6" hidden="1" customHeight="1">
      <c r="A799" s="23"/>
      <c r="B799" s="26"/>
      <c r="C799" s="23"/>
      <c r="D799" s="25"/>
      <c r="E799" s="26"/>
      <c r="F799" s="33"/>
      <c r="G799" s="42"/>
      <c r="H799" s="28"/>
    </row>
    <row r="800" spans="1:8" ht="6" hidden="1" customHeight="1">
      <c r="A800" s="491"/>
      <c r="B800" s="492"/>
      <c r="C800" s="491"/>
      <c r="D800" s="36"/>
      <c r="E800" s="492"/>
      <c r="F800" s="37"/>
      <c r="G800" s="43"/>
      <c r="H800" s="495"/>
    </row>
    <row r="801" spans="1:8" ht="45" customHeight="1">
      <c r="A801" s="491"/>
      <c r="B801" s="492"/>
      <c r="C801" s="491"/>
      <c r="D801" s="36" t="s">
        <v>67</v>
      </c>
      <c r="E801" s="492" t="s">
        <v>277</v>
      </c>
      <c r="F801" s="37"/>
      <c r="G801" s="505" t="s">
        <v>910</v>
      </c>
      <c r="H801" s="495" t="s">
        <v>278</v>
      </c>
    </row>
    <row r="802" spans="1:8" ht="85.5" customHeight="1">
      <c r="A802" s="491"/>
      <c r="B802" s="492"/>
      <c r="C802" s="491"/>
      <c r="D802" s="36"/>
      <c r="E802" s="492" t="s">
        <v>1025</v>
      </c>
      <c r="F802" s="37"/>
      <c r="G802" s="43"/>
      <c r="H802" s="495" t="s">
        <v>864</v>
      </c>
    </row>
    <row r="803" spans="1:8" ht="58.5" customHeight="1">
      <c r="A803" s="491"/>
      <c r="B803" s="492"/>
      <c r="C803" s="491"/>
      <c r="D803" s="36"/>
      <c r="E803" s="492" t="s">
        <v>712</v>
      </c>
      <c r="F803" s="37"/>
      <c r="G803" s="43"/>
      <c r="H803" s="495"/>
    </row>
    <row r="804" spans="1:8" ht="6" customHeight="1">
      <c r="A804" s="491"/>
      <c r="B804" s="492"/>
      <c r="C804" s="491"/>
      <c r="D804" s="36"/>
      <c r="E804" s="492"/>
      <c r="F804" s="37"/>
      <c r="G804" s="43"/>
      <c r="H804" s="495"/>
    </row>
    <row r="805" spans="1:8" ht="6" customHeight="1">
      <c r="A805" s="491"/>
      <c r="B805" s="492"/>
      <c r="C805" s="491"/>
      <c r="D805" s="14"/>
      <c r="E805" s="31"/>
      <c r="F805" s="37"/>
      <c r="G805" s="43"/>
      <c r="H805" s="495"/>
    </row>
    <row r="806" spans="1:8" ht="33" customHeight="1">
      <c r="A806" s="491"/>
      <c r="B806" s="497"/>
      <c r="C806" s="36"/>
      <c r="D806" s="48" t="s">
        <v>279</v>
      </c>
      <c r="E806" s="119" t="s">
        <v>280</v>
      </c>
      <c r="F806" s="37"/>
      <c r="G806" s="43"/>
      <c r="H806" s="495"/>
    </row>
    <row r="807" spans="1:8" ht="96.75" customHeight="1">
      <c r="A807" s="491"/>
      <c r="B807" s="158"/>
      <c r="C807" s="45"/>
      <c r="D807" s="48"/>
      <c r="E807" s="497" t="s">
        <v>281</v>
      </c>
      <c r="F807" s="37"/>
      <c r="G807" s="46"/>
      <c r="H807" s="508" t="s">
        <v>1266</v>
      </c>
    </row>
    <row r="808" spans="1:8" ht="6" customHeight="1">
      <c r="A808" s="491"/>
      <c r="B808" s="158"/>
      <c r="C808" s="45"/>
      <c r="D808" s="49"/>
      <c r="E808" s="24"/>
      <c r="F808" s="37"/>
      <c r="G808" s="43"/>
      <c r="H808" s="508"/>
    </row>
    <row r="809" spans="1:8" ht="6" customHeight="1">
      <c r="A809" s="491"/>
      <c r="B809" s="36"/>
      <c r="C809" s="45"/>
      <c r="D809" s="86"/>
      <c r="E809" s="31"/>
      <c r="F809" s="37"/>
      <c r="G809" s="43"/>
      <c r="H809" s="508"/>
    </row>
    <row r="810" spans="1:8" ht="113.25" customHeight="1">
      <c r="A810" s="491"/>
      <c r="B810" s="36"/>
      <c r="C810" s="45"/>
      <c r="D810" s="48" t="s">
        <v>279</v>
      </c>
      <c r="E810" s="497" t="s">
        <v>282</v>
      </c>
      <c r="F810" s="45"/>
      <c r="G810" s="46"/>
      <c r="H810" s="508" t="s">
        <v>1267</v>
      </c>
    </row>
    <row r="811" spans="1:8" ht="6" customHeight="1">
      <c r="A811" s="491"/>
      <c r="B811" s="36"/>
      <c r="C811" s="45"/>
      <c r="D811" s="49"/>
      <c r="E811" s="24"/>
      <c r="F811" s="45"/>
      <c r="G811" s="43"/>
      <c r="H811" s="495"/>
    </row>
    <row r="812" spans="1:8" ht="6" customHeight="1">
      <c r="A812" s="491"/>
      <c r="B812" s="492"/>
      <c r="C812" s="45"/>
      <c r="D812" s="492"/>
      <c r="E812" s="497"/>
      <c r="F812" s="45"/>
      <c r="G812" s="43"/>
      <c r="H812" s="495"/>
    </row>
    <row r="813" spans="1:8" ht="166.5" customHeight="1">
      <c r="A813" s="491"/>
      <c r="B813" s="497"/>
      <c r="C813" s="36"/>
      <c r="D813" s="48" t="s">
        <v>279</v>
      </c>
      <c r="E813" s="497" t="s">
        <v>283</v>
      </c>
      <c r="F813" s="45"/>
      <c r="G813" s="43"/>
      <c r="H813" s="508" t="s">
        <v>1268</v>
      </c>
    </row>
    <row r="814" spans="1:8" ht="6" customHeight="1">
      <c r="A814" s="491"/>
      <c r="B814" s="497"/>
      <c r="C814" s="36"/>
      <c r="D814" s="48"/>
      <c r="E814" s="497"/>
      <c r="F814" s="37"/>
      <c r="G814" s="43"/>
      <c r="H814" s="495"/>
    </row>
    <row r="815" spans="1:8" ht="6" customHeight="1">
      <c r="A815" s="491"/>
      <c r="B815" s="497"/>
      <c r="C815" s="491"/>
      <c r="D815" s="86"/>
      <c r="E815" s="31"/>
      <c r="F815" s="37"/>
      <c r="G815" s="43"/>
      <c r="H815" s="495"/>
    </row>
    <row r="816" spans="1:8" ht="33.75" customHeight="1">
      <c r="A816" s="491"/>
      <c r="B816" s="501"/>
      <c r="C816" s="491"/>
      <c r="D816" s="48" t="s">
        <v>279</v>
      </c>
      <c r="E816" s="119" t="s">
        <v>284</v>
      </c>
      <c r="F816" s="37"/>
      <c r="G816" s="43"/>
      <c r="H816" s="495"/>
    </row>
    <row r="817" spans="1:8" ht="57.75" customHeight="1">
      <c r="A817" s="491"/>
      <c r="B817" s="492"/>
      <c r="C817" s="45"/>
      <c r="D817" s="48"/>
      <c r="E817" s="497" t="s">
        <v>521</v>
      </c>
      <c r="F817" s="45"/>
      <c r="G817" s="43"/>
      <c r="H817" s="508" t="s">
        <v>1269</v>
      </c>
    </row>
    <row r="818" spans="1:8" ht="6" customHeight="1">
      <c r="A818" s="491"/>
      <c r="B818" s="492"/>
      <c r="C818" s="491"/>
      <c r="D818" s="48"/>
      <c r="E818" s="497"/>
      <c r="F818" s="37"/>
      <c r="G818" s="43"/>
      <c r="H818" s="495"/>
    </row>
    <row r="819" spans="1:8" ht="70.5" customHeight="1">
      <c r="A819" s="491"/>
      <c r="B819" s="36"/>
      <c r="C819" s="491"/>
      <c r="D819" s="48"/>
      <c r="E819" s="497" t="s">
        <v>522</v>
      </c>
      <c r="F819" s="37"/>
      <c r="G819" s="43"/>
      <c r="H819" s="495"/>
    </row>
    <row r="820" spans="1:8" ht="6" customHeight="1">
      <c r="A820" s="491"/>
      <c r="B820" s="36"/>
      <c r="C820" s="491"/>
      <c r="D820" s="48"/>
      <c r="E820" s="497"/>
      <c r="F820" s="37"/>
      <c r="G820" s="43"/>
      <c r="H820" s="495"/>
    </row>
    <row r="821" spans="1:8" ht="6" hidden="1" customHeight="1">
      <c r="A821" s="23"/>
      <c r="B821" s="25"/>
      <c r="C821" s="23"/>
      <c r="D821" s="26"/>
      <c r="E821" s="26"/>
      <c r="F821" s="33"/>
      <c r="G821" s="42"/>
      <c r="H821" s="28"/>
    </row>
    <row r="822" spans="1:8" ht="6" hidden="1" customHeight="1">
      <c r="A822" s="491"/>
      <c r="B822" s="36"/>
      <c r="C822" s="491"/>
      <c r="D822" s="492"/>
      <c r="E822" s="492"/>
      <c r="F822" s="37"/>
      <c r="G822" s="43"/>
      <c r="H822" s="495"/>
    </row>
    <row r="823" spans="1:8" ht="6" customHeight="1">
      <c r="A823" s="491"/>
      <c r="B823" s="36"/>
      <c r="C823" s="491"/>
      <c r="D823" s="86"/>
      <c r="E823" s="31"/>
      <c r="F823" s="37"/>
      <c r="G823" s="43"/>
      <c r="H823" s="495"/>
    </row>
    <row r="824" spans="1:8" ht="72" customHeight="1">
      <c r="A824" s="491"/>
      <c r="B824" s="492"/>
      <c r="C824" s="491"/>
      <c r="D824" s="491" t="s">
        <v>86</v>
      </c>
      <c r="E824" s="497" t="s">
        <v>741</v>
      </c>
      <c r="F824" s="37"/>
      <c r="G824" s="43"/>
      <c r="H824" s="495" t="s">
        <v>86</v>
      </c>
    </row>
    <row r="825" spans="1:8" ht="99" customHeight="1">
      <c r="A825" s="491"/>
      <c r="B825" s="492"/>
      <c r="C825" s="491"/>
      <c r="D825" s="491"/>
      <c r="E825" s="497" t="s">
        <v>742</v>
      </c>
      <c r="F825" s="37"/>
      <c r="G825" s="43"/>
      <c r="H825" s="495"/>
    </row>
    <row r="826" spans="1:8" ht="6" customHeight="1">
      <c r="A826" s="491"/>
      <c r="B826" s="492"/>
      <c r="C826" s="491"/>
      <c r="D826" s="491"/>
      <c r="E826" s="497"/>
      <c r="F826" s="37"/>
      <c r="G826" s="43"/>
      <c r="H826" s="495"/>
    </row>
    <row r="827" spans="1:8" ht="88.5" customHeight="1">
      <c r="A827" s="491"/>
      <c r="B827" s="492"/>
      <c r="C827" s="491"/>
      <c r="D827" s="491" t="s">
        <v>86</v>
      </c>
      <c r="E827" s="497" t="s">
        <v>743</v>
      </c>
      <c r="F827" s="37"/>
      <c r="G827" s="43"/>
      <c r="H827" s="495" t="s">
        <v>86</v>
      </c>
    </row>
    <row r="828" spans="1:8" ht="99" customHeight="1">
      <c r="A828" s="491"/>
      <c r="B828" s="492"/>
      <c r="C828" s="491"/>
      <c r="D828" s="23"/>
      <c r="E828" s="24" t="s">
        <v>744</v>
      </c>
      <c r="F828" s="37"/>
      <c r="G828" s="43"/>
      <c r="H828" s="495"/>
    </row>
    <row r="829" spans="1:8" ht="6" customHeight="1">
      <c r="A829" s="23"/>
      <c r="B829" s="26"/>
      <c r="C829" s="23"/>
      <c r="D829" s="25"/>
      <c r="E829" s="26"/>
      <c r="F829" s="33"/>
      <c r="G829" s="42"/>
      <c r="H829" s="28"/>
    </row>
    <row r="830" spans="1:8" ht="56.45" customHeight="1">
      <c r="A830" s="254">
        <v>4</v>
      </c>
      <c r="B830" s="239" t="s">
        <v>1023</v>
      </c>
      <c r="C830" s="254"/>
      <c r="D830" s="241"/>
      <c r="E830" s="239" t="s">
        <v>924</v>
      </c>
      <c r="F830" s="242"/>
      <c r="G830" s="243" t="s">
        <v>910</v>
      </c>
      <c r="H830" s="508" t="s">
        <v>928</v>
      </c>
    </row>
    <row r="831" spans="1:8" ht="15.95" customHeight="1">
      <c r="A831" s="254"/>
      <c r="B831" s="509"/>
      <c r="C831" s="241"/>
      <c r="D831" s="241"/>
      <c r="E831" s="239" t="s">
        <v>927</v>
      </c>
      <c r="F831" s="242"/>
      <c r="G831" s="243"/>
      <c r="H831" s="508"/>
    </row>
    <row r="832" spans="1:8" ht="44.1" customHeight="1">
      <c r="A832" s="254"/>
      <c r="B832" s="509" t="s">
        <v>925</v>
      </c>
      <c r="C832" s="241"/>
      <c r="D832" s="241"/>
      <c r="E832" s="239" t="s">
        <v>935</v>
      </c>
      <c r="F832" s="242"/>
      <c r="G832" s="243"/>
      <c r="H832" s="508" t="s">
        <v>937</v>
      </c>
    </row>
    <row r="833" spans="1:8" ht="69.599999999999994" customHeight="1">
      <c r="A833" s="254"/>
      <c r="B833" s="509"/>
      <c r="C833" s="241"/>
      <c r="D833" s="241"/>
      <c r="E833" s="239" t="s">
        <v>931</v>
      </c>
      <c r="F833" s="242"/>
      <c r="G833" s="243"/>
      <c r="H833" s="508"/>
    </row>
    <row r="834" spans="1:8" ht="29.1" customHeight="1">
      <c r="A834" s="254"/>
      <c r="B834" s="509"/>
      <c r="C834" s="241"/>
      <c r="D834" s="241"/>
      <c r="E834" s="239" t="s">
        <v>932</v>
      </c>
      <c r="F834" s="242"/>
      <c r="G834" s="243"/>
      <c r="H834" s="508"/>
    </row>
    <row r="835" spans="1:8" ht="41.45" customHeight="1">
      <c r="A835" s="254"/>
      <c r="B835" s="509"/>
      <c r="C835" s="241"/>
      <c r="D835" s="241"/>
      <c r="E835" s="239" t="s">
        <v>933</v>
      </c>
      <c r="F835" s="242"/>
      <c r="G835" s="243"/>
      <c r="H835" s="508"/>
    </row>
    <row r="836" spans="1:8" ht="29.45" customHeight="1">
      <c r="A836" s="254"/>
      <c r="B836" s="509"/>
      <c r="C836" s="241"/>
      <c r="D836" s="241"/>
      <c r="E836" s="239" t="s">
        <v>934</v>
      </c>
      <c r="F836" s="242"/>
      <c r="G836" s="243"/>
      <c r="H836" s="508"/>
    </row>
    <row r="837" spans="1:8" ht="6" customHeight="1">
      <c r="A837" s="254"/>
      <c r="B837" s="509"/>
      <c r="C837" s="241"/>
      <c r="D837" s="241"/>
      <c r="E837" s="239"/>
      <c r="F837" s="242"/>
      <c r="G837" s="243"/>
      <c r="H837" s="508"/>
    </row>
    <row r="838" spans="1:8" ht="20.45" customHeight="1">
      <c r="A838" s="254"/>
      <c r="B838" s="509"/>
      <c r="C838" s="241"/>
      <c r="D838" s="241"/>
      <c r="E838" s="239" t="s">
        <v>964</v>
      </c>
      <c r="F838" s="242"/>
      <c r="G838" s="243"/>
      <c r="H838" s="508"/>
    </row>
    <row r="839" spans="1:8" ht="215.25" customHeight="1">
      <c r="A839" s="254"/>
      <c r="B839" s="509"/>
      <c r="C839" s="241"/>
      <c r="D839" s="255" t="s">
        <v>965</v>
      </c>
      <c r="E839" s="256" t="s">
        <v>1270</v>
      </c>
      <c r="F839" s="242"/>
      <c r="G839" s="243"/>
      <c r="H839" s="508" t="s">
        <v>966</v>
      </c>
    </row>
    <row r="840" spans="1:8" ht="6" customHeight="1">
      <c r="A840" s="491"/>
      <c r="B840" s="497"/>
      <c r="C840" s="36"/>
      <c r="D840" s="156"/>
      <c r="E840" s="155"/>
      <c r="F840" s="37"/>
      <c r="G840" s="505"/>
      <c r="H840" s="157"/>
    </row>
    <row r="841" spans="1:8" ht="6" customHeight="1">
      <c r="A841" s="14"/>
      <c r="B841" s="31"/>
      <c r="C841" s="15"/>
      <c r="D841" s="163"/>
      <c r="E841" s="164"/>
      <c r="F841" s="30"/>
      <c r="G841" s="165"/>
      <c r="H841" s="166"/>
    </row>
    <row r="842" spans="1:8" ht="55.5" customHeight="1">
      <c r="A842" s="491">
        <v>5</v>
      </c>
      <c r="B842" s="509" t="s">
        <v>1024</v>
      </c>
      <c r="C842" s="241"/>
      <c r="D842" s="241"/>
      <c r="E842" s="239" t="s">
        <v>926</v>
      </c>
      <c r="F842" s="242"/>
      <c r="G842" s="243" t="s">
        <v>910</v>
      </c>
      <c r="H842" s="508" t="s">
        <v>930</v>
      </c>
    </row>
    <row r="843" spans="1:8" ht="6" customHeight="1">
      <c r="A843" s="491"/>
      <c r="B843" s="509"/>
      <c r="C843" s="241"/>
      <c r="D843" s="241"/>
      <c r="E843" s="239"/>
      <c r="F843" s="242"/>
      <c r="G843" s="243"/>
      <c r="H843" s="508"/>
    </row>
    <row r="844" spans="1:8" ht="15.95" customHeight="1">
      <c r="A844" s="491"/>
      <c r="B844" s="509"/>
      <c r="C844" s="241"/>
      <c r="D844" s="241"/>
      <c r="E844" s="239" t="s">
        <v>929</v>
      </c>
      <c r="F844" s="242"/>
      <c r="G844" s="243"/>
      <c r="H844" s="508"/>
    </row>
    <row r="845" spans="1:8" ht="125.25" customHeight="1">
      <c r="A845" s="491"/>
      <c r="B845" s="509"/>
      <c r="C845" s="241"/>
      <c r="D845" s="241"/>
      <c r="E845" s="239" t="s">
        <v>936</v>
      </c>
      <c r="F845" s="242"/>
      <c r="G845" s="243"/>
      <c r="H845" s="508" t="s">
        <v>938</v>
      </c>
    </row>
    <row r="846" spans="1:8" ht="20.45" customHeight="1">
      <c r="A846" s="491"/>
      <c r="B846" s="509"/>
      <c r="C846" s="241"/>
      <c r="D846" s="241"/>
      <c r="E846" s="239" t="s">
        <v>1017</v>
      </c>
      <c r="F846" s="242"/>
      <c r="G846" s="243"/>
      <c r="H846" s="508"/>
    </row>
    <row r="847" spans="1:8" ht="4.5" customHeight="1">
      <c r="A847" s="491"/>
      <c r="B847" s="509"/>
      <c r="C847" s="241"/>
      <c r="D847" s="241"/>
      <c r="E847" s="239"/>
      <c r="F847" s="242"/>
      <c r="G847" s="243"/>
      <c r="H847" s="508"/>
    </row>
    <row r="848" spans="1:8" ht="151.5" customHeight="1">
      <c r="A848" s="491"/>
      <c r="B848" s="509"/>
      <c r="C848" s="241"/>
      <c r="D848" s="255" t="s">
        <v>6</v>
      </c>
      <c r="E848" s="256" t="s">
        <v>1502</v>
      </c>
      <c r="F848" s="242"/>
      <c r="G848" s="243"/>
      <c r="H848" s="508" t="s">
        <v>967</v>
      </c>
    </row>
    <row r="849" spans="1:11" ht="6" customHeight="1">
      <c r="A849" s="491"/>
      <c r="B849" s="497"/>
      <c r="C849" s="36"/>
      <c r="D849" s="156"/>
      <c r="E849" s="155"/>
      <c r="F849" s="37"/>
      <c r="G849" s="505"/>
      <c r="H849" s="157"/>
    </row>
    <row r="850" spans="1:11" ht="83.25" customHeight="1">
      <c r="A850" s="254">
        <v>6</v>
      </c>
      <c r="B850" s="509" t="s">
        <v>285</v>
      </c>
      <c r="C850" s="241"/>
      <c r="D850" s="249"/>
      <c r="E850" s="238" t="s">
        <v>286</v>
      </c>
      <c r="F850" s="242"/>
      <c r="G850" s="243" t="s">
        <v>910</v>
      </c>
      <c r="H850" s="508" t="s">
        <v>1271</v>
      </c>
    </row>
    <row r="851" spans="1:11" ht="5.0999999999999996" customHeight="1">
      <c r="A851" s="254"/>
      <c r="B851" s="509"/>
      <c r="C851" s="257"/>
      <c r="D851" s="241"/>
      <c r="E851" s="240"/>
      <c r="F851" s="242"/>
      <c r="G851" s="245"/>
      <c r="H851" s="508"/>
    </row>
    <row r="852" spans="1:11" ht="151.5" customHeight="1">
      <c r="A852" s="254"/>
      <c r="B852" s="509"/>
      <c r="C852" s="254"/>
      <c r="D852" s="258" t="s">
        <v>279</v>
      </c>
      <c r="E852" s="509" t="s">
        <v>287</v>
      </c>
      <c r="F852" s="242"/>
      <c r="G852" s="245"/>
      <c r="H852" s="508" t="s">
        <v>1272</v>
      </c>
    </row>
    <row r="853" spans="1:11" ht="6" customHeight="1">
      <c r="A853" s="491"/>
      <c r="B853" s="497"/>
      <c r="C853" s="491"/>
      <c r="D853" s="49"/>
      <c r="E853" s="24"/>
      <c r="F853" s="37"/>
      <c r="G853" s="43"/>
      <c r="H853" s="495"/>
    </row>
    <row r="854" spans="1:11" ht="6" customHeight="1">
      <c r="A854" s="23"/>
      <c r="B854" s="24"/>
      <c r="C854" s="23"/>
      <c r="D854" s="26"/>
      <c r="E854" s="26"/>
      <c r="F854" s="33"/>
      <c r="G854" s="42"/>
      <c r="H854" s="28"/>
    </row>
    <row r="855" spans="1:11" ht="6" customHeight="1">
      <c r="A855" s="14"/>
      <c r="B855" s="31"/>
      <c r="C855" s="14"/>
      <c r="D855" s="15"/>
      <c r="E855" s="13"/>
      <c r="F855" s="30"/>
      <c r="G855" s="52"/>
      <c r="H855" s="39"/>
    </row>
    <row r="856" spans="1:11" ht="70.5" customHeight="1">
      <c r="A856" s="254">
        <v>8</v>
      </c>
      <c r="B856" s="497" t="s">
        <v>288</v>
      </c>
      <c r="C856" s="491"/>
      <c r="D856" s="36"/>
      <c r="E856" s="492" t="s">
        <v>289</v>
      </c>
      <c r="F856" s="37"/>
      <c r="G856" s="505" t="s">
        <v>910</v>
      </c>
      <c r="H856" s="508" t="s">
        <v>1273</v>
      </c>
    </row>
    <row r="857" spans="1:11" ht="71.25" customHeight="1">
      <c r="A857" s="491"/>
      <c r="B857" s="497"/>
      <c r="C857" s="491"/>
      <c r="D857" s="36"/>
      <c r="E857" s="492" t="s">
        <v>713</v>
      </c>
      <c r="F857" s="37"/>
      <c r="G857" s="43"/>
      <c r="H857" s="508"/>
      <c r="K857" s="299"/>
    </row>
    <row r="858" spans="1:11" ht="6" customHeight="1">
      <c r="A858" s="491"/>
      <c r="B858" s="497"/>
      <c r="C858" s="491"/>
      <c r="D858" s="36"/>
      <c r="E858" s="492"/>
      <c r="F858" s="37"/>
      <c r="G858" s="43"/>
      <c r="H858" s="508"/>
      <c r="K858" s="299"/>
    </row>
    <row r="859" spans="1:11" ht="6" customHeight="1">
      <c r="A859" s="491"/>
      <c r="B859" s="497"/>
      <c r="C859" s="45"/>
      <c r="D859" s="14"/>
      <c r="E859" s="31"/>
      <c r="F859" s="45"/>
      <c r="G859" s="46"/>
      <c r="H859" s="508"/>
      <c r="K859" s="299"/>
    </row>
    <row r="860" spans="1:11" ht="150" customHeight="1">
      <c r="A860" s="491"/>
      <c r="B860" s="497"/>
      <c r="C860" s="36"/>
      <c r="D860" s="491" t="s">
        <v>36</v>
      </c>
      <c r="E860" s="497" t="s">
        <v>523</v>
      </c>
      <c r="F860" s="37"/>
      <c r="G860" s="46"/>
      <c r="H860" s="508" t="s">
        <v>1274</v>
      </c>
      <c r="K860" s="299"/>
    </row>
    <row r="861" spans="1:11" ht="111.75" customHeight="1">
      <c r="A861" s="491"/>
      <c r="B861" s="497"/>
      <c r="C861" s="36"/>
      <c r="D861" s="491"/>
      <c r="E861" s="497" t="s">
        <v>524</v>
      </c>
      <c r="F861" s="37"/>
      <c r="G861" s="43"/>
      <c r="H861" s="495"/>
      <c r="K861" s="299"/>
    </row>
    <row r="862" spans="1:11" ht="70.5" customHeight="1">
      <c r="A862" s="491"/>
      <c r="B862" s="492"/>
      <c r="C862" s="491"/>
      <c r="D862" s="491"/>
      <c r="E862" s="497" t="s">
        <v>84</v>
      </c>
      <c r="F862" s="37"/>
      <c r="G862" s="43"/>
      <c r="H862" s="495"/>
      <c r="K862" s="299"/>
    </row>
    <row r="863" spans="1:11" ht="6" customHeight="1">
      <c r="A863" s="491"/>
      <c r="B863" s="492"/>
      <c r="C863" s="491"/>
      <c r="D863" s="491"/>
      <c r="E863" s="497"/>
      <c r="F863" s="37"/>
      <c r="G863" s="43"/>
      <c r="H863" s="495"/>
      <c r="K863" s="299"/>
    </row>
    <row r="864" spans="1:11" ht="6" customHeight="1">
      <c r="A864" s="491"/>
      <c r="B864" s="492"/>
      <c r="C864" s="491"/>
      <c r="D864" s="14"/>
      <c r="E864" s="31"/>
      <c r="F864" s="37"/>
      <c r="G864" s="43"/>
      <c r="H864" s="495"/>
      <c r="K864" s="299"/>
    </row>
    <row r="865" spans="1:11" ht="71.25" customHeight="1">
      <c r="A865" s="491"/>
      <c r="B865" s="497"/>
      <c r="C865" s="491"/>
      <c r="D865" s="491" t="s">
        <v>36</v>
      </c>
      <c r="E865" s="497" t="s">
        <v>290</v>
      </c>
      <c r="F865" s="37"/>
      <c r="G865" s="43"/>
      <c r="H865" s="508" t="s">
        <v>1274</v>
      </c>
      <c r="K865" s="299"/>
    </row>
    <row r="866" spans="1:11" ht="6" customHeight="1">
      <c r="A866" s="491"/>
      <c r="B866" s="492"/>
      <c r="C866" s="491"/>
      <c r="D866" s="23"/>
      <c r="E866" s="24"/>
      <c r="F866" s="37"/>
      <c r="G866" s="43"/>
      <c r="H866" s="495"/>
      <c r="K866" s="299"/>
    </row>
    <row r="867" spans="1:11" ht="6" customHeight="1">
      <c r="A867" s="491"/>
      <c r="B867" s="492"/>
      <c r="C867" s="491"/>
      <c r="D867" s="14"/>
      <c r="E867" s="31"/>
      <c r="F867" s="37"/>
      <c r="G867" s="43"/>
      <c r="H867" s="495"/>
      <c r="K867" s="299"/>
    </row>
    <row r="868" spans="1:11" ht="55.5" customHeight="1">
      <c r="A868" s="491"/>
      <c r="B868" s="497"/>
      <c r="C868" s="491"/>
      <c r="D868" s="491" t="s">
        <v>36</v>
      </c>
      <c r="E868" s="497" t="s">
        <v>639</v>
      </c>
      <c r="F868" s="37"/>
      <c r="G868" s="43"/>
      <c r="H868" s="495" t="s">
        <v>291</v>
      </c>
      <c r="K868" s="299"/>
    </row>
    <row r="869" spans="1:11" ht="6" customHeight="1">
      <c r="A869" s="491"/>
      <c r="B869" s="492"/>
      <c r="C869" s="491"/>
      <c r="D869" s="23"/>
      <c r="E869" s="24"/>
      <c r="F869" s="37"/>
      <c r="G869" s="43"/>
      <c r="H869" s="495"/>
      <c r="K869" s="299"/>
    </row>
    <row r="870" spans="1:11" ht="6" customHeight="1">
      <c r="A870" s="23"/>
      <c r="B870" s="26"/>
      <c r="C870" s="23"/>
      <c r="D870" s="25"/>
      <c r="E870" s="26"/>
      <c r="F870" s="33"/>
      <c r="G870" s="42"/>
      <c r="H870" s="28"/>
      <c r="K870" s="299"/>
    </row>
    <row r="871" spans="1:11" ht="6" customHeight="1">
      <c r="A871" s="14"/>
      <c r="B871" s="13"/>
      <c r="C871" s="14"/>
      <c r="D871" s="15"/>
      <c r="E871" s="13"/>
      <c r="F871" s="30"/>
      <c r="G871" s="52"/>
      <c r="H871" s="17"/>
    </row>
    <row r="872" spans="1:11" ht="42" customHeight="1">
      <c r="A872" s="260">
        <v>9</v>
      </c>
      <c r="B872" s="259" t="s">
        <v>292</v>
      </c>
      <c r="C872" s="260"/>
      <c r="D872" s="261"/>
      <c r="E872" s="262" t="s">
        <v>737</v>
      </c>
      <c r="F872" s="263"/>
      <c r="G872" s="264" t="s">
        <v>910</v>
      </c>
      <c r="H872" s="265" t="s">
        <v>1275</v>
      </c>
    </row>
    <row r="873" spans="1:11" ht="72.75" customHeight="1">
      <c r="A873" s="57"/>
      <c r="B873" s="59"/>
      <c r="C873" s="57"/>
      <c r="D873" s="58"/>
      <c r="E873" s="59" t="s">
        <v>764</v>
      </c>
      <c r="F873" s="60"/>
      <c r="G873" s="154"/>
      <c r="H873" s="504"/>
    </row>
    <row r="874" spans="1:11" ht="6" customHeight="1">
      <c r="A874" s="23"/>
      <c r="B874" s="26"/>
      <c r="C874" s="23"/>
      <c r="D874" s="25"/>
      <c r="E874" s="26"/>
      <c r="F874" s="33"/>
      <c r="G874" s="42"/>
      <c r="H874" s="28"/>
      <c r="K874" s="299"/>
    </row>
    <row r="875" spans="1:11" ht="6" customHeight="1">
      <c r="A875" s="159"/>
      <c r="B875" s="492"/>
      <c r="C875" s="491"/>
      <c r="D875" s="36"/>
      <c r="E875" s="492"/>
      <c r="F875" s="37"/>
      <c r="G875" s="43"/>
      <c r="H875" s="45"/>
    </row>
    <row r="876" spans="1:11" ht="80.45" customHeight="1">
      <c r="A876" s="260">
        <v>10</v>
      </c>
      <c r="B876" s="259" t="s">
        <v>919</v>
      </c>
      <c r="C876" s="260"/>
      <c r="D876" s="261"/>
      <c r="E876" s="262" t="s">
        <v>1503</v>
      </c>
      <c r="F876" s="263"/>
      <c r="G876" s="264" t="s">
        <v>910</v>
      </c>
      <c r="H876" s="265" t="s">
        <v>1276</v>
      </c>
    </row>
    <row r="877" spans="1:11" ht="172.5" customHeight="1">
      <c r="A877" s="260"/>
      <c r="B877" s="259"/>
      <c r="C877" s="260"/>
      <c r="D877" s="261"/>
      <c r="E877" s="262" t="s">
        <v>1029</v>
      </c>
      <c r="F877" s="263"/>
      <c r="G877" s="266"/>
      <c r="H877" s="265"/>
    </row>
    <row r="878" spans="1:11" ht="18.75" customHeight="1">
      <c r="A878" s="57"/>
      <c r="B878" s="503"/>
      <c r="C878" s="57"/>
      <c r="D878" s="58"/>
      <c r="E878" s="59" t="s">
        <v>293</v>
      </c>
      <c r="F878" s="60"/>
      <c r="G878" s="112"/>
      <c r="H878" s="504"/>
      <c r="K878" s="299"/>
    </row>
    <row r="879" spans="1:11" ht="45" customHeight="1">
      <c r="A879" s="57"/>
      <c r="B879" s="503"/>
      <c r="C879" s="57"/>
      <c r="D879" s="58"/>
      <c r="E879" s="59" t="s">
        <v>294</v>
      </c>
      <c r="F879" s="60"/>
      <c r="G879" s="87"/>
      <c r="H879" s="504"/>
      <c r="K879" s="299"/>
    </row>
    <row r="880" spans="1:11" ht="6" customHeight="1">
      <c r="A880" s="57"/>
      <c r="B880" s="59"/>
      <c r="C880" s="57"/>
      <c r="D880" s="61"/>
      <c r="E880" s="62"/>
      <c r="F880" s="60"/>
      <c r="G880" s="112"/>
      <c r="H880" s="504"/>
    </row>
    <row r="881" spans="1:8" ht="191.25" customHeight="1">
      <c r="A881" s="57"/>
      <c r="B881" s="59"/>
      <c r="C881" s="57"/>
      <c r="D881" s="57" t="s">
        <v>36</v>
      </c>
      <c r="E881" s="503" t="s">
        <v>295</v>
      </c>
      <c r="F881" s="60"/>
      <c r="G881" s="112"/>
      <c r="H881" s="265" t="s">
        <v>1277</v>
      </c>
    </row>
    <row r="882" spans="1:8" ht="6" customHeight="1">
      <c r="A882" s="57"/>
      <c r="B882" s="59"/>
      <c r="C882" s="57"/>
      <c r="D882" s="64"/>
      <c r="E882" s="65"/>
      <c r="F882" s="60"/>
      <c r="G882" s="112"/>
      <c r="H882" s="265"/>
    </row>
    <row r="883" spans="1:8" ht="6" customHeight="1">
      <c r="A883" s="57"/>
      <c r="B883" s="59"/>
      <c r="C883" s="57"/>
      <c r="D883" s="61"/>
      <c r="E883" s="62"/>
      <c r="F883" s="60"/>
      <c r="G883" s="112"/>
      <c r="H883" s="265"/>
    </row>
    <row r="884" spans="1:8" ht="124.5" customHeight="1">
      <c r="A884" s="57"/>
      <c r="B884" s="59"/>
      <c r="C884" s="57"/>
      <c r="D884" s="57" t="s">
        <v>36</v>
      </c>
      <c r="E884" s="503" t="s">
        <v>296</v>
      </c>
      <c r="F884" s="60"/>
      <c r="G884" s="112"/>
      <c r="H884" s="265" t="s">
        <v>1278</v>
      </c>
    </row>
    <row r="885" spans="1:8" ht="6" customHeight="1">
      <c r="A885" s="57"/>
      <c r="B885" s="59"/>
      <c r="C885" s="57"/>
      <c r="D885" s="64"/>
      <c r="E885" s="65"/>
      <c r="F885" s="60"/>
      <c r="G885" s="112"/>
      <c r="H885" s="504"/>
    </row>
    <row r="886" spans="1:8" ht="6" customHeight="1">
      <c r="A886" s="57"/>
      <c r="B886" s="59"/>
      <c r="C886" s="57"/>
      <c r="D886" s="61"/>
      <c r="E886" s="62"/>
      <c r="F886" s="60"/>
      <c r="G886" s="112"/>
      <c r="H886" s="504"/>
    </row>
    <row r="887" spans="1:8" ht="42.75" customHeight="1">
      <c r="A887" s="260"/>
      <c r="B887" s="262"/>
      <c r="C887" s="260"/>
      <c r="D887" s="260" t="s">
        <v>36</v>
      </c>
      <c r="E887" s="259" t="s">
        <v>297</v>
      </c>
      <c r="F887" s="263"/>
      <c r="G887" s="267"/>
      <c r="H887" s="265" t="s">
        <v>1279</v>
      </c>
    </row>
    <row r="888" spans="1:8" ht="6" customHeight="1">
      <c r="A888" s="260"/>
      <c r="B888" s="262"/>
      <c r="C888" s="260"/>
      <c r="D888" s="268"/>
      <c r="E888" s="269"/>
      <c r="F888" s="263"/>
      <c r="G888" s="267"/>
      <c r="H888" s="265"/>
    </row>
    <row r="889" spans="1:8" ht="6" customHeight="1">
      <c r="A889" s="268"/>
      <c r="B889" s="270"/>
      <c r="C889" s="268"/>
      <c r="D889" s="271"/>
      <c r="E889" s="272"/>
      <c r="F889" s="273"/>
      <c r="G889" s="274"/>
      <c r="H889" s="275"/>
    </row>
    <row r="890" spans="1:8" ht="6" customHeight="1">
      <c r="A890" s="254"/>
      <c r="B890" s="239"/>
      <c r="C890" s="254"/>
      <c r="D890" s="241"/>
      <c r="E890" s="239"/>
      <c r="F890" s="242"/>
      <c r="G890" s="245"/>
      <c r="H890" s="508"/>
    </row>
    <row r="891" spans="1:8" ht="56.25" customHeight="1">
      <c r="A891" s="254">
        <v>11</v>
      </c>
      <c r="B891" s="554" t="s">
        <v>298</v>
      </c>
      <c r="C891" s="254"/>
      <c r="D891" s="241"/>
      <c r="E891" s="239" t="s">
        <v>1280</v>
      </c>
      <c r="F891" s="242"/>
      <c r="G891" s="243" t="s">
        <v>910</v>
      </c>
      <c r="H891" s="508" t="s">
        <v>1281</v>
      </c>
    </row>
    <row r="892" spans="1:8" ht="6" customHeight="1">
      <c r="A892" s="254"/>
      <c r="B892" s="554"/>
      <c r="C892" s="254"/>
      <c r="D892" s="241"/>
      <c r="E892" s="239"/>
      <c r="F892" s="242"/>
      <c r="G892" s="247"/>
      <c r="H892" s="508"/>
    </row>
    <row r="893" spans="1:8" ht="6" customHeight="1">
      <c r="A893" s="23"/>
      <c r="B893" s="24"/>
      <c r="C893" s="23"/>
      <c r="D893" s="25"/>
      <c r="E893" s="26"/>
      <c r="F893" s="33"/>
      <c r="G893" s="42"/>
      <c r="H893" s="28"/>
    </row>
    <row r="894" spans="1:8" ht="6" customHeight="1">
      <c r="A894" s="491"/>
      <c r="B894" s="492"/>
      <c r="C894" s="491"/>
      <c r="D894" s="36"/>
      <c r="E894" s="492"/>
      <c r="F894" s="37"/>
      <c r="G894" s="43"/>
      <c r="H894" s="495"/>
    </row>
    <row r="895" spans="1:8" ht="148.5" customHeight="1">
      <c r="A895" s="254">
        <v>12</v>
      </c>
      <c r="B895" s="239" t="s">
        <v>299</v>
      </c>
      <c r="C895" s="254"/>
      <c r="D895" s="241"/>
      <c r="E895" s="239" t="s">
        <v>1282</v>
      </c>
      <c r="F895" s="242"/>
      <c r="G895" s="247"/>
      <c r="H895" s="508" t="s">
        <v>1283</v>
      </c>
    </row>
    <row r="896" spans="1:8" ht="27.75" customHeight="1">
      <c r="A896" s="491"/>
      <c r="B896" s="492"/>
      <c r="C896" s="491"/>
      <c r="D896" s="36"/>
      <c r="E896" s="492" t="s">
        <v>525</v>
      </c>
      <c r="F896" s="37"/>
      <c r="G896" s="505" t="s">
        <v>910</v>
      </c>
      <c r="H896" s="495"/>
    </row>
    <row r="897" spans="1:8" ht="27" customHeight="1">
      <c r="A897" s="491"/>
      <c r="B897" s="492"/>
      <c r="C897" s="491"/>
      <c r="D897" s="36"/>
      <c r="E897" s="492" t="s">
        <v>526</v>
      </c>
      <c r="F897" s="37"/>
      <c r="G897" s="505" t="s">
        <v>910</v>
      </c>
      <c r="H897" s="495"/>
    </row>
    <row r="898" spans="1:8" ht="18" customHeight="1">
      <c r="A898" s="491"/>
      <c r="B898" s="492"/>
      <c r="C898" s="491"/>
      <c r="D898" s="36"/>
      <c r="E898" s="276" t="s">
        <v>293</v>
      </c>
      <c r="F898" s="242"/>
      <c r="G898" s="245"/>
      <c r="H898" s="550" t="s">
        <v>1284</v>
      </c>
    </row>
    <row r="899" spans="1:8" ht="6" customHeight="1">
      <c r="A899" s="491"/>
      <c r="B899" s="492"/>
      <c r="C899" s="491"/>
      <c r="D899" s="120"/>
      <c r="E899" s="276"/>
      <c r="F899" s="242"/>
      <c r="G899" s="245"/>
      <c r="H899" s="550"/>
    </row>
    <row r="900" spans="1:8" ht="20.25" customHeight="1">
      <c r="A900" s="491"/>
      <c r="B900" s="492"/>
      <c r="C900" s="491"/>
      <c r="D900" s="120" t="s">
        <v>75</v>
      </c>
      <c r="E900" s="276" t="s">
        <v>300</v>
      </c>
      <c r="F900" s="242"/>
      <c r="G900" s="245"/>
      <c r="H900" s="550"/>
    </row>
    <row r="901" spans="1:8" ht="30.75" customHeight="1">
      <c r="A901" s="491"/>
      <c r="B901" s="492"/>
      <c r="C901" s="491"/>
      <c r="D901" s="120"/>
      <c r="E901" s="239" t="s">
        <v>1285</v>
      </c>
      <c r="F901" s="242"/>
      <c r="G901" s="245"/>
      <c r="H901" s="550"/>
    </row>
    <row r="902" spans="1:8" ht="30.75" customHeight="1">
      <c r="A902" s="491"/>
      <c r="B902" s="492"/>
      <c r="C902" s="491"/>
      <c r="D902" s="120"/>
      <c r="E902" s="239" t="s">
        <v>939</v>
      </c>
      <c r="F902" s="242"/>
      <c r="G902" s="245"/>
      <c r="H902" s="550"/>
    </row>
    <row r="903" spans="1:8" ht="20.25" customHeight="1">
      <c r="A903" s="491"/>
      <c r="B903" s="492"/>
      <c r="C903" s="491"/>
      <c r="D903" s="120" t="s">
        <v>76</v>
      </c>
      <c r="E903" s="276" t="s">
        <v>301</v>
      </c>
      <c r="F903" s="242"/>
      <c r="G903" s="245"/>
      <c r="H903" s="550"/>
    </row>
    <row r="904" spans="1:8" ht="17.25" customHeight="1">
      <c r="A904" s="491"/>
      <c r="B904" s="492"/>
      <c r="C904" s="491"/>
      <c r="D904" s="120"/>
      <c r="E904" s="239" t="s">
        <v>527</v>
      </c>
      <c r="F904" s="242"/>
      <c r="G904" s="245"/>
      <c r="H904" s="550"/>
    </row>
    <row r="905" spans="1:8" ht="320.25" customHeight="1">
      <c r="A905" s="491"/>
      <c r="B905" s="492"/>
      <c r="C905" s="491"/>
      <c r="D905" s="120"/>
      <c r="E905" s="239" t="s">
        <v>940</v>
      </c>
      <c r="F905" s="37"/>
      <c r="G905" s="43"/>
      <c r="H905" s="77"/>
    </row>
    <row r="906" spans="1:8" ht="141" customHeight="1">
      <c r="A906" s="491"/>
      <c r="B906" s="36"/>
      <c r="C906" s="491"/>
      <c r="D906" s="120"/>
      <c r="E906" s="239" t="s">
        <v>1286</v>
      </c>
      <c r="F906" s="37"/>
      <c r="G906" s="43"/>
      <c r="H906" s="77"/>
    </row>
    <row r="907" spans="1:8" ht="120.75" customHeight="1">
      <c r="A907" s="491"/>
      <c r="B907" s="492"/>
      <c r="C907" s="491"/>
      <c r="D907" s="120"/>
      <c r="E907" s="239" t="s">
        <v>956</v>
      </c>
      <c r="F907" s="37"/>
      <c r="G907" s="43"/>
      <c r="H907" s="77"/>
    </row>
    <row r="908" spans="1:8" ht="6" customHeight="1">
      <c r="A908" s="491"/>
      <c r="B908" s="492"/>
      <c r="C908" s="491"/>
      <c r="D908" s="120"/>
      <c r="E908" s="492"/>
      <c r="F908" s="37"/>
      <c r="G908" s="43"/>
      <c r="H908" s="77"/>
    </row>
    <row r="909" spans="1:8" ht="6" customHeight="1">
      <c r="A909" s="491"/>
      <c r="B909" s="492"/>
      <c r="C909" s="491"/>
      <c r="D909" s="120"/>
      <c r="E909" s="40"/>
      <c r="F909" s="37"/>
      <c r="G909" s="43"/>
      <c r="H909" s="77"/>
    </row>
    <row r="910" spans="1:8" ht="19.5" customHeight="1">
      <c r="A910" s="491"/>
      <c r="B910" s="497"/>
      <c r="C910" s="491"/>
      <c r="D910" s="120" t="s">
        <v>75</v>
      </c>
      <c r="E910" s="40" t="s">
        <v>302</v>
      </c>
      <c r="F910" s="37"/>
      <c r="G910" s="43"/>
      <c r="H910" s="550" t="s">
        <v>1287</v>
      </c>
    </row>
    <row r="911" spans="1:8" ht="6" customHeight="1">
      <c r="A911" s="491"/>
      <c r="B911" s="497"/>
      <c r="C911" s="491"/>
      <c r="D911" s="75"/>
      <c r="E911" s="76"/>
      <c r="F911" s="37"/>
      <c r="G911" s="43"/>
      <c r="H911" s="550"/>
    </row>
    <row r="912" spans="1:8" ht="123.75" customHeight="1">
      <c r="A912" s="491"/>
      <c r="B912" s="497"/>
      <c r="C912" s="491"/>
      <c r="D912" s="491" t="s">
        <v>36</v>
      </c>
      <c r="E912" s="497" t="s">
        <v>528</v>
      </c>
      <c r="F912" s="37"/>
      <c r="G912" s="43"/>
      <c r="H912" s="550"/>
    </row>
    <row r="913" spans="1:8" ht="58.5" customHeight="1">
      <c r="A913" s="491"/>
      <c r="B913" s="492"/>
      <c r="C913" s="491"/>
      <c r="D913" s="491"/>
      <c r="E913" s="497" t="s">
        <v>529</v>
      </c>
      <c r="F913" s="37"/>
      <c r="G913" s="43"/>
      <c r="H913" s="494"/>
    </row>
    <row r="914" spans="1:8" ht="45" customHeight="1">
      <c r="A914" s="491"/>
      <c r="B914" s="492"/>
      <c r="C914" s="491"/>
      <c r="D914" s="254"/>
      <c r="E914" s="509" t="s">
        <v>968</v>
      </c>
      <c r="F914" s="242"/>
      <c r="G914" s="245"/>
      <c r="H914" s="507"/>
    </row>
    <row r="915" spans="1:8" ht="45" customHeight="1">
      <c r="A915" s="491"/>
      <c r="B915" s="492"/>
      <c r="C915" s="491"/>
      <c r="D915" s="277"/>
      <c r="E915" s="509" t="s">
        <v>1288</v>
      </c>
      <c r="F915" s="242"/>
      <c r="G915" s="245"/>
      <c r="H915" s="507"/>
    </row>
    <row r="916" spans="1:8" ht="125.25" customHeight="1">
      <c r="A916" s="491"/>
      <c r="B916" s="492"/>
      <c r="C916" s="491"/>
      <c r="D916" s="248" t="s">
        <v>36</v>
      </c>
      <c r="E916" s="237" t="s">
        <v>994</v>
      </c>
      <c r="F916" s="242"/>
      <c r="G916" s="245"/>
      <c r="H916" s="507" t="s">
        <v>995</v>
      </c>
    </row>
    <row r="917" spans="1:8" ht="19.5" customHeight="1">
      <c r="A917" s="491"/>
      <c r="B917" s="492"/>
      <c r="C917" s="491"/>
      <c r="D917" s="121" t="s">
        <v>76</v>
      </c>
      <c r="E917" s="278" t="s">
        <v>303</v>
      </c>
      <c r="F917" s="242"/>
      <c r="G917" s="245"/>
      <c r="H917" s="551" t="s">
        <v>1287</v>
      </c>
    </row>
    <row r="918" spans="1:8" ht="6" customHeight="1">
      <c r="A918" s="491"/>
      <c r="B918" s="492"/>
      <c r="C918" s="491"/>
      <c r="D918" s="75"/>
      <c r="E918" s="279"/>
      <c r="F918" s="242"/>
      <c r="G918" s="245"/>
      <c r="H918" s="551"/>
    </row>
    <row r="919" spans="1:8" ht="97.5" customHeight="1">
      <c r="A919" s="491"/>
      <c r="B919" s="492"/>
      <c r="C919" s="491"/>
      <c r="D919" s="491" t="s">
        <v>36</v>
      </c>
      <c r="E919" s="509" t="s">
        <v>1289</v>
      </c>
      <c r="F919" s="242"/>
      <c r="G919" s="245"/>
      <c r="H919" s="551"/>
    </row>
    <row r="920" spans="1:8" ht="82.5" customHeight="1">
      <c r="A920" s="491"/>
      <c r="B920" s="492"/>
      <c r="C920" s="491"/>
      <c r="D920" s="491"/>
      <c r="E920" s="497" t="s">
        <v>530</v>
      </c>
      <c r="F920" s="37"/>
      <c r="G920" s="43"/>
      <c r="H920" s="495"/>
    </row>
    <row r="921" spans="1:8" ht="139.5" customHeight="1">
      <c r="A921" s="491"/>
      <c r="B921" s="492"/>
      <c r="C921" s="491"/>
      <c r="D921" s="491"/>
      <c r="E921" s="509" t="s">
        <v>1290</v>
      </c>
      <c r="F921" s="37"/>
      <c r="G921" s="43"/>
      <c r="H921" s="495"/>
    </row>
    <row r="922" spans="1:8" ht="81.75" customHeight="1">
      <c r="A922" s="491"/>
      <c r="B922" s="492"/>
      <c r="C922" s="491"/>
      <c r="D922" s="491"/>
      <c r="E922" s="497" t="s">
        <v>640</v>
      </c>
      <c r="F922" s="37"/>
      <c r="G922" s="43"/>
      <c r="H922" s="495"/>
    </row>
    <row r="923" spans="1:8" ht="57.75" customHeight="1">
      <c r="A923" s="491"/>
      <c r="B923" s="492"/>
      <c r="C923" s="491"/>
      <c r="D923" s="491"/>
      <c r="E923" s="497" t="s">
        <v>641</v>
      </c>
      <c r="F923" s="37"/>
      <c r="G923" s="43"/>
      <c r="H923" s="495"/>
    </row>
    <row r="924" spans="1:8" ht="132.6" customHeight="1">
      <c r="A924" s="491"/>
      <c r="B924" s="492"/>
      <c r="C924" s="491"/>
      <c r="D924" s="491"/>
      <c r="E924" s="493" t="s">
        <v>642</v>
      </c>
      <c r="F924" s="37"/>
      <c r="G924" s="43"/>
      <c r="H924" s="495"/>
    </row>
    <row r="925" spans="1:8" ht="171" customHeight="1">
      <c r="A925" s="491"/>
      <c r="B925" s="492"/>
      <c r="C925" s="491"/>
      <c r="D925" s="491"/>
      <c r="E925" s="280" t="s">
        <v>1291</v>
      </c>
      <c r="F925" s="37"/>
      <c r="G925" s="43"/>
      <c r="H925" s="495"/>
    </row>
    <row r="926" spans="1:8" ht="6" hidden="1" customHeight="1">
      <c r="A926" s="491"/>
      <c r="B926" s="492"/>
      <c r="C926" s="491"/>
      <c r="D926" s="36"/>
      <c r="E926" s="499"/>
      <c r="F926" s="37"/>
      <c r="G926" s="43"/>
      <c r="H926" s="495"/>
    </row>
    <row r="927" spans="1:8" ht="9.75" customHeight="1">
      <c r="A927" s="491"/>
      <c r="B927" s="492"/>
      <c r="C927" s="491"/>
      <c r="D927" s="25"/>
      <c r="E927" s="162"/>
      <c r="F927" s="37"/>
      <c r="G927" s="43"/>
      <c r="H927" s="495"/>
    </row>
    <row r="928" spans="1:8" ht="121.5" customHeight="1">
      <c r="A928" s="491"/>
      <c r="B928" s="493"/>
      <c r="C928" s="491"/>
      <c r="D928" s="491"/>
      <c r="E928" s="497" t="s">
        <v>643</v>
      </c>
      <c r="F928" s="37"/>
      <c r="G928" s="43"/>
      <c r="H928" s="495"/>
    </row>
    <row r="929" spans="1:8" ht="217.5" customHeight="1">
      <c r="A929" s="491"/>
      <c r="B929" s="36"/>
      <c r="C929" s="491"/>
      <c r="D929" s="491"/>
      <c r="E929" s="509" t="s">
        <v>1292</v>
      </c>
      <c r="F929" s="37"/>
      <c r="G929" s="43"/>
      <c r="H929" s="495"/>
    </row>
    <row r="930" spans="1:8" ht="6" customHeight="1">
      <c r="A930" s="491"/>
      <c r="B930" s="499"/>
      <c r="C930" s="491"/>
      <c r="D930" s="23"/>
      <c r="E930" s="24"/>
      <c r="F930" s="37"/>
      <c r="G930" s="43"/>
      <c r="H930" s="495"/>
    </row>
    <row r="931" spans="1:8" ht="6" customHeight="1">
      <c r="A931" s="117"/>
      <c r="B931" s="492"/>
      <c r="C931" s="491"/>
      <c r="D931" s="36"/>
      <c r="E931" s="492"/>
      <c r="F931" s="37"/>
      <c r="G931" s="43"/>
      <c r="H931" s="495"/>
    </row>
    <row r="932" spans="1:8" ht="143.25" customHeight="1">
      <c r="A932" s="117"/>
      <c r="B932" s="492"/>
      <c r="C932" s="491"/>
      <c r="D932" s="36" t="s">
        <v>996</v>
      </c>
      <c r="E932" s="239" t="s">
        <v>999</v>
      </c>
      <c r="F932" s="242"/>
      <c r="G932" s="245"/>
      <c r="H932" s="508" t="s">
        <v>998</v>
      </c>
    </row>
    <row r="933" spans="1:8" ht="101.25" customHeight="1">
      <c r="A933" s="117"/>
      <c r="B933" s="492"/>
      <c r="C933" s="491"/>
      <c r="D933" s="36"/>
      <c r="E933" s="239" t="s">
        <v>1000</v>
      </c>
      <c r="F933" s="242"/>
      <c r="G933" s="245"/>
      <c r="H933" s="508"/>
    </row>
    <row r="934" spans="1:8" ht="44.45" customHeight="1">
      <c r="A934" s="117"/>
      <c r="B934" s="492"/>
      <c r="C934" s="491"/>
      <c r="D934" s="241"/>
      <c r="E934" s="239" t="s">
        <v>1001</v>
      </c>
      <c r="F934" s="37"/>
      <c r="G934" s="43"/>
      <c r="H934" s="157"/>
    </row>
    <row r="935" spans="1:8" ht="95.45" customHeight="1">
      <c r="A935" s="117"/>
      <c r="B935" s="492"/>
      <c r="C935" s="491"/>
      <c r="D935" s="241"/>
      <c r="E935" s="239" t="s">
        <v>1002</v>
      </c>
      <c r="F935" s="37"/>
      <c r="G935" s="43"/>
      <c r="H935" s="157"/>
    </row>
    <row r="936" spans="1:8" ht="29.1" customHeight="1">
      <c r="A936" s="117"/>
      <c r="B936" s="492"/>
      <c r="C936" s="491"/>
      <c r="D936" s="241"/>
      <c r="E936" s="239" t="s">
        <v>1003</v>
      </c>
      <c r="F936" s="37"/>
      <c r="G936" s="43"/>
      <c r="H936" s="157"/>
    </row>
    <row r="937" spans="1:8" ht="57.95" customHeight="1">
      <c r="A937" s="117"/>
      <c r="B937" s="492"/>
      <c r="C937" s="491"/>
      <c r="D937" s="241"/>
      <c r="E937" s="239" t="s">
        <v>1004</v>
      </c>
      <c r="F937" s="37"/>
      <c r="G937" s="43"/>
      <c r="H937" s="157"/>
    </row>
    <row r="938" spans="1:8" ht="6" customHeight="1">
      <c r="A938" s="117"/>
      <c r="B938" s="492"/>
      <c r="C938" s="491"/>
      <c r="D938" s="25"/>
      <c r="E938" s="26"/>
      <c r="F938" s="37"/>
      <c r="G938" s="43"/>
      <c r="H938" s="495"/>
    </row>
    <row r="939" spans="1:8" ht="58.5" customHeight="1">
      <c r="A939" s="117"/>
      <c r="B939" s="492"/>
      <c r="C939" s="491"/>
      <c r="D939" s="254" t="s">
        <v>36</v>
      </c>
      <c r="E939" s="240" t="s">
        <v>1006</v>
      </c>
      <c r="F939" s="242"/>
      <c r="G939" s="245"/>
      <c r="H939" s="508" t="s">
        <v>1005</v>
      </c>
    </row>
    <row r="940" spans="1:8" ht="6" customHeight="1">
      <c r="A940" s="117"/>
      <c r="B940" s="492"/>
      <c r="C940" s="491"/>
      <c r="D940" s="248"/>
      <c r="E940" s="237"/>
      <c r="F940" s="242"/>
      <c r="G940" s="245"/>
      <c r="H940" s="508"/>
    </row>
    <row r="941" spans="1:8" ht="6" customHeight="1">
      <c r="A941" s="117"/>
      <c r="B941" s="492"/>
      <c r="C941" s="491"/>
      <c r="D941" s="241"/>
      <c r="E941" s="239"/>
      <c r="F941" s="242"/>
      <c r="G941" s="245"/>
      <c r="H941" s="508"/>
    </row>
    <row r="942" spans="1:8" ht="6" customHeight="1">
      <c r="A942" s="117"/>
      <c r="B942" s="492"/>
      <c r="C942" s="491"/>
      <c r="D942" s="244"/>
      <c r="E942" s="240"/>
      <c r="F942" s="242"/>
      <c r="G942" s="245"/>
      <c r="H942" s="508"/>
    </row>
    <row r="943" spans="1:8" ht="96.6" customHeight="1">
      <c r="A943" s="117"/>
      <c r="B943" s="492"/>
      <c r="C943" s="491"/>
      <c r="D943" s="248" t="s">
        <v>996</v>
      </c>
      <c r="E943" s="237" t="s">
        <v>1007</v>
      </c>
      <c r="F943" s="242"/>
      <c r="G943" s="245"/>
      <c r="H943" s="508" t="s">
        <v>997</v>
      </c>
    </row>
    <row r="944" spans="1:8" ht="6" hidden="1" customHeight="1">
      <c r="A944" s="117"/>
      <c r="B944" s="492"/>
      <c r="C944" s="491"/>
      <c r="D944" s="36"/>
      <c r="E944" s="492"/>
      <c r="F944" s="37"/>
      <c r="G944" s="43"/>
      <c r="H944" s="495"/>
    </row>
    <row r="945" spans="1:8" s="36" customFormat="1" ht="6" hidden="1" customHeight="1">
      <c r="A945" s="117"/>
      <c r="B945" s="492"/>
      <c r="C945" s="491"/>
      <c r="E945" s="492"/>
      <c r="F945" s="37"/>
      <c r="G945" s="43"/>
      <c r="H945" s="495"/>
    </row>
    <row r="946" spans="1:8" ht="6" customHeight="1">
      <c r="A946" s="117"/>
      <c r="B946" s="492"/>
      <c r="C946" s="491"/>
      <c r="D946" s="14"/>
      <c r="E946" s="31"/>
      <c r="F946" s="37"/>
      <c r="G946" s="54"/>
      <c r="H946" s="495"/>
    </row>
    <row r="947" spans="1:8" ht="55.5" customHeight="1">
      <c r="A947" s="117"/>
      <c r="B947" s="552"/>
      <c r="C947" s="491"/>
      <c r="D947" s="491" t="s">
        <v>36</v>
      </c>
      <c r="E947" s="497" t="s">
        <v>304</v>
      </c>
      <c r="F947" s="37"/>
      <c r="G947" s="43"/>
      <c r="H947" s="494" t="s">
        <v>305</v>
      </c>
    </row>
    <row r="948" spans="1:8" ht="6" customHeight="1">
      <c r="A948" s="117"/>
      <c r="B948" s="552"/>
      <c r="C948" s="491"/>
      <c r="D948" s="23"/>
      <c r="E948" s="24"/>
      <c r="F948" s="37"/>
      <c r="G948" s="43"/>
      <c r="H948" s="494"/>
    </row>
    <row r="949" spans="1:8" ht="6" customHeight="1">
      <c r="A949" s="117"/>
      <c r="B949" s="492"/>
      <c r="C949" s="491"/>
      <c r="D949" s="491"/>
      <c r="E949" s="497"/>
      <c r="F949" s="37"/>
      <c r="G949" s="43"/>
      <c r="H949" s="495"/>
    </row>
    <row r="950" spans="1:8" ht="150.75" customHeight="1">
      <c r="A950" s="117"/>
      <c r="B950" s="36"/>
      <c r="C950" s="491"/>
      <c r="D950" s="23" t="s">
        <v>36</v>
      </c>
      <c r="E950" s="24" t="s">
        <v>306</v>
      </c>
      <c r="F950" s="37"/>
      <c r="G950" s="43"/>
      <c r="H950" s="495" t="s">
        <v>307</v>
      </c>
    </row>
    <row r="951" spans="1:8" ht="6" customHeight="1">
      <c r="A951" s="117"/>
      <c r="B951" s="492"/>
      <c r="C951" s="491"/>
      <c r="D951" s="14"/>
      <c r="E951" s="31"/>
      <c r="F951" s="37"/>
      <c r="G951" s="43"/>
      <c r="H951" s="495"/>
    </row>
    <row r="952" spans="1:8" ht="95.25" customHeight="1">
      <c r="A952" s="117"/>
      <c r="B952" s="492"/>
      <c r="C952" s="491"/>
      <c r="D952" s="491" t="s">
        <v>36</v>
      </c>
      <c r="E952" s="497" t="s">
        <v>308</v>
      </c>
      <c r="F952" s="37"/>
      <c r="G952" s="43"/>
      <c r="H952" s="495" t="s">
        <v>309</v>
      </c>
    </row>
    <row r="953" spans="1:8" ht="6" customHeight="1">
      <c r="A953" s="117"/>
      <c r="B953" s="492"/>
      <c r="C953" s="491"/>
      <c r="D953" s="23"/>
      <c r="E953" s="24"/>
      <c r="F953" s="37"/>
      <c r="G953" s="43"/>
      <c r="H953" s="495"/>
    </row>
    <row r="954" spans="1:8" ht="6" customHeight="1">
      <c r="A954" s="124"/>
      <c r="B954" s="26"/>
      <c r="C954" s="23"/>
      <c r="D954" s="25"/>
      <c r="E954" s="26"/>
      <c r="F954" s="33"/>
      <c r="G954" s="42"/>
      <c r="H954" s="28"/>
    </row>
    <row r="955" spans="1:8" ht="6" customHeight="1">
      <c r="A955" s="491"/>
      <c r="B955" s="492"/>
      <c r="C955" s="491"/>
      <c r="D955" s="36"/>
      <c r="E955" s="492"/>
      <c r="F955" s="37"/>
      <c r="G955" s="43"/>
      <c r="H955" s="495"/>
    </row>
    <row r="956" spans="1:8" ht="111.95" customHeight="1">
      <c r="A956" s="254">
        <v>13</v>
      </c>
      <c r="B956" s="239" t="s">
        <v>310</v>
      </c>
      <c r="C956" s="254"/>
      <c r="D956" s="241"/>
      <c r="E956" s="239" t="s">
        <v>1293</v>
      </c>
      <c r="F956" s="242"/>
      <c r="G956" s="243" t="s">
        <v>910</v>
      </c>
      <c r="H956" s="508" t="s">
        <v>1294</v>
      </c>
    </row>
    <row r="957" spans="1:8" ht="18" customHeight="1">
      <c r="A957" s="117"/>
      <c r="B957" s="492"/>
      <c r="C957" s="491"/>
      <c r="D957" s="36"/>
      <c r="E957" s="492" t="s">
        <v>885</v>
      </c>
      <c r="F957" s="37"/>
      <c r="G957" s="54"/>
      <c r="H957" s="555" t="s">
        <v>865</v>
      </c>
    </row>
    <row r="958" spans="1:8" ht="18" customHeight="1">
      <c r="A958" s="117"/>
      <c r="B958" s="492"/>
      <c r="C958" s="491"/>
      <c r="D958" s="36"/>
      <c r="E958" s="492" t="s">
        <v>311</v>
      </c>
      <c r="F958" s="37"/>
      <c r="G958" s="54"/>
      <c r="H958" s="555"/>
    </row>
    <row r="959" spans="1:8" ht="55.5" customHeight="1">
      <c r="A959" s="117"/>
      <c r="B959" s="492"/>
      <c r="C959" s="491"/>
      <c r="D959" s="36"/>
      <c r="E959" s="492" t="s">
        <v>312</v>
      </c>
      <c r="F959" s="37"/>
      <c r="G959" s="505" t="s">
        <v>77</v>
      </c>
      <c r="H959" s="77"/>
    </row>
    <row r="960" spans="1:8" ht="59.25" customHeight="1">
      <c r="A960" s="117"/>
      <c r="B960" s="492"/>
      <c r="C960" s="491"/>
      <c r="D960" s="36"/>
      <c r="E960" s="492" t="s">
        <v>313</v>
      </c>
      <c r="F960" s="37"/>
      <c r="G960" s="505" t="s">
        <v>77</v>
      </c>
      <c r="H960" s="77"/>
    </row>
    <row r="961" spans="1:8" ht="41.25" customHeight="1">
      <c r="A961" s="491"/>
      <c r="B961" s="492"/>
      <c r="C961" s="491"/>
      <c r="D961" s="36"/>
      <c r="E961" s="492" t="s">
        <v>314</v>
      </c>
      <c r="F961" s="37"/>
      <c r="G961" s="505" t="s">
        <v>77</v>
      </c>
      <c r="H961" s="495"/>
    </row>
    <row r="962" spans="1:8" ht="6" customHeight="1">
      <c r="A962" s="491"/>
      <c r="B962" s="492"/>
      <c r="C962" s="491"/>
      <c r="D962" s="36"/>
      <c r="E962" s="492"/>
      <c r="F962" s="37"/>
      <c r="G962" s="50"/>
      <c r="H962" s="495"/>
    </row>
    <row r="963" spans="1:8" ht="6" customHeight="1">
      <c r="A963" s="491"/>
      <c r="B963" s="492"/>
      <c r="C963" s="491"/>
      <c r="D963" s="75"/>
      <c r="E963" s="76"/>
      <c r="F963" s="37"/>
      <c r="G963" s="43"/>
      <c r="H963" s="77"/>
    </row>
    <row r="964" spans="1:8" ht="30.75" customHeight="1">
      <c r="A964" s="491"/>
      <c r="B964" s="492"/>
      <c r="C964" s="491"/>
      <c r="D964" s="491" t="s">
        <v>36</v>
      </c>
      <c r="E964" s="497" t="s">
        <v>315</v>
      </c>
      <c r="F964" s="37"/>
      <c r="G964" s="43"/>
      <c r="H964" s="508" t="s">
        <v>1294</v>
      </c>
    </row>
    <row r="965" spans="1:8" ht="6" customHeight="1">
      <c r="A965" s="491"/>
      <c r="B965" s="492"/>
      <c r="C965" s="491"/>
      <c r="D965" s="23"/>
      <c r="E965" s="24"/>
      <c r="F965" s="37"/>
      <c r="G965" s="43"/>
      <c r="H965" s="508"/>
    </row>
    <row r="966" spans="1:8" ht="6" customHeight="1">
      <c r="A966" s="491"/>
      <c r="B966" s="492"/>
      <c r="C966" s="491"/>
      <c r="D966" s="14"/>
      <c r="E966" s="31"/>
      <c r="F966" s="37"/>
      <c r="G966" s="43"/>
      <c r="H966" s="508"/>
    </row>
    <row r="967" spans="1:8" ht="57.75" customHeight="1">
      <c r="A967" s="491"/>
      <c r="B967" s="492"/>
      <c r="C967" s="491"/>
      <c r="D967" s="491" t="s">
        <v>36</v>
      </c>
      <c r="E967" s="497" t="s">
        <v>714</v>
      </c>
      <c r="F967" s="37"/>
      <c r="G967" s="43"/>
      <c r="H967" s="508" t="s">
        <v>1295</v>
      </c>
    </row>
    <row r="968" spans="1:8" ht="84.75" customHeight="1">
      <c r="A968" s="491"/>
      <c r="B968" s="492"/>
      <c r="C968" s="491"/>
      <c r="D968" s="491"/>
      <c r="E968" s="497" t="s">
        <v>715</v>
      </c>
      <c r="F968" s="37"/>
      <c r="G968" s="43"/>
      <c r="H968" s="495"/>
    </row>
    <row r="969" spans="1:8" ht="6" hidden="1" customHeight="1">
      <c r="A969" s="23"/>
      <c r="B969" s="26"/>
      <c r="C969" s="23"/>
      <c r="D969" s="8"/>
      <c r="E969" s="7"/>
      <c r="F969" s="33"/>
      <c r="G969" s="42"/>
      <c r="H969" s="28"/>
    </row>
    <row r="970" spans="1:8" ht="6" hidden="1" customHeight="1">
      <c r="A970" s="491"/>
      <c r="B970" s="492"/>
      <c r="C970" s="491"/>
      <c r="D970" s="25"/>
      <c r="E970" s="26"/>
      <c r="F970" s="37"/>
      <c r="G970" s="43"/>
      <c r="H970" s="495"/>
    </row>
    <row r="971" spans="1:8" ht="6" customHeight="1">
      <c r="A971" s="491"/>
      <c r="B971" s="492"/>
      <c r="C971" s="491"/>
      <c r="D971" s="14"/>
      <c r="E971" s="31"/>
      <c r="F971" s="37"/>
      <c r="G971" s="43"/>
      <c r="H971" s="495"/>
    </row>
    <row r="972" spans="1:8" ht="69.75" customHeight="1">
      <c r="A972" s="491"/>
      <c r="B972" s="492"/>
      <c r="C972" s="491"/>
      <c r="D972" s="491"/>
      <c r="E972" s="497" t="s">
        <v>716</v>
      </c>
      <c r="F972" s="37"/>
      <c r="G972" s="43"/>
      <c r="H972" s="560" t="s">
        <v>317</v>
      </c>
    </row>
    <row r="973" spans="1:8" ht="42.75" customHeight="1">
      <c r="A973" s="491"/>
      <c r="B973" s="552"/>
      <c r="C973" s="491"/>
      <c r="D973" s="117"/>
      <c r="E973" s="497" t="s">
        <v>316</v>
      </c>
      <c r="F973" s="37"/>
      <c r="G973" s="43"/>
      <c r="H973" s="560"/>
    </row>
    <row r="974" spans="1:8" ht="6" customHeight="1">
      <c r="A974" s="491"/>
      <c r="B974" s="552"/>
      <c r="C974" s="491"/>
      <c r="D974" s="117"/>
      <c r="E974" s="497"/>
      <c r="F974" s="37"/>
      <c r="G974" s="43"/>
      <c r="H974" s="495"/>
    </row>
    <row r="975" spans="1:8" ht="6" customHeight="1">
      <c r="A975" s="491"/>
      <c r="B975" s="552"/>
      <c r="C975" s="491"/>
      <c r="D975" s="75"/>
      <c r="E975" s="76"/>
      <c r="F975" s="37"/>
      <c r="G975" s="43"/>
      <c r="H975" s="77"/>
    </row>
    <row r="976" spans="1:8" ht="71.25" customHeight="1">
      <c r="A976" s="491"/>
      <c r="B976" s="492"/>
      <c r="C976" s="491"/>
      <c r="D976" s="491" t="s">
        <v>36</v>
      </c>
      <c r="E976" s="497" t="s">
        <v>318</v>
      </c>
      <c r="F976" s="37"/>
      <c r="G976" s="43"/>
      <c r="H976" s="508" t="s">
        <v>1296</v>
      </c>
    </row>
    <row r="977" spans="1:8" ht="44.25" customHeight="1">
      <c r="A977" s="491"/>
      <c r="B977" s="492"/>
      <c r="C977" s="491"/>
      <c r="D977" s="117"/>
      <c r="E977" s="497" t="s">
        <v>319</v>
      </c>
      <c r="F977" s="37"/>
      <c r="G977" s="43"/>
      <c r="H977" s="551" t="s">
        <v>320</v>
      </c>
    </row>
    <row r="978" spans="1:8" ht="42.75" customHeight="1">
      <c r="A978" s="491"/>
      <c r="B978" s="492"/>
      <c r="C978" s="491"/>
      <c r="D978" s="117"/>
      <c r="E978" s="497" t="s">
        <v>321</v>
      </c>
      <c r="F978" s="37"/>
      <c r="G978" s="43"/>
      <c r="H978" s="556"/>
    </row>
    <row r="979" spans="1:8" ht="6" customHeight="1">
      <c r="A979" s="491"/>
      <c r="B979" s="492"/>
      <c r="C979" s="491"/>
      <c r="D979" s="117"/>
      <c r="E979" s="497"/>
      <c r="F979" s="37"/>
      <c r="G979" s="43"/>
      <c r="H979" s="510"/>
    </row>
    <row r="980" spans="1:8" ht="6" customHeight="1">
      <c r="A980" s="491"/>
      <c r="B980" s="552"/>
      <c r="C980" s="491"/>
      <c r="D980" s="75"/>
      <c r="E980" s="76"/>
      <c r="F980" s="37"/>
      <c r="G980" s="43"/>
      <c r="H980" s="281"/>
    </row>
    <row r="981" spans="1:8" ht="86.25" customHeight="1">
      <c r="A981" s="491"/>
      <c r="B981" s="552"/>
      <c r="C981" s="491"/>
      <c r="D981" s="491" t="s">
        <v>36</v>
      </c>
      <c r="E981" s="497" t="s">
        <v>745</v>
      </c>
      <c r="F981" s="37"/>
      <c r="G981" s="43"/>
      <c r="H981" s="508" t="s">
        <v>1297</v>
      </c>
    </row>
    <row r="982" spans="1:8" ht="99" customHeight="1">
      <c r="A982" s="491"/>
      <c r="B982" s="499"/>
      <c r="C982" s="491"/>
      <c r="D982" s="491"/>
      <c r="E982" s="509" t="s">
        <v>1298</v>
      </c>
      <c r="F982" s="37"/>
      <c r="G982" s="43"/>
      <c r="H982" s="495"/>
    </row>
    <row r="983" spans="1:8" ht="6" customHeight="1">
      <c r="A983" s="491"/>
      <c r="B983" s="499"/>
      <c r="C983" s="491"/>
      <c r="D983" s="491"/>
      <c r="E983" s="497"/>
      <c r="F983" s="37"/>
      <c r="G983" s="43"/>
      <c r="H983" s="495"/>
    </row>
    <row r="984" spans="1:8" ht="6" customHeight="1">
      <c r="A984" s="491"/>
      <c r="B984" s="492"/>
      <c r="C984" s="491"/>
      <c r="D984" s="75"/>
      <c r="E984" s="76"/>
      <c r="F984" s="37"/>
      <c r="G984" s="43"/>
      <c r="H984" s="77"/>
    </row>
    <row r="985" spans="1:8" ht="43.5" customHeight="1">
      <c r="A985" s="491"/>
      <c r="B985" s="492"/>
      <c r="C985" s="491"/>
      <c r="D985" s="491" t="s">
        <v>36</v>
      </c>
      <c r="E985" s="497" t="s">
        <v>322</v>
      </c>
      <c r="F985" s="37"/>
      <c r="G985" s="43"/>
      <c r="H985" s="508" t="s">
        <v>1299</v>
      </c>
    </row>
    <row r="986" spans="1:8" ht="6" customHeight="1">
      <c r="A986" s="491"/>
      <c r="B986" s="492"/>
      <c r="C986" s="491"/>
      <c r="D986" s="23"/>
      <c r="E986" s="24"/>
      <c r="F986" s="37"/>
      <c r="G986" s="43"/>
      <c r="H986" s="508"/>
    </row>
    <row r="987" spans="1:8" ht="6" customHeight="1">
      <c r="A987" s="491"/>
      <c r="B987" s="492"/>
      <c r="C987" s="491"/>
      <c r="D987" s="117"/>
      <c r="E987" s="119"/>
      <c r="F987" s="37"/>
      <c r="G987" s="43"/>
      <c r="H987" s="281"/>
    </row>
    <row r="988" spans="1:8" ht="70.5" customHeight="1">
      <c r="A988" s="491"/>
      <c r="B988" s="492"/>
      <c r="C988" s="491"/>
      <c r="D988" s="491" t="s">
        <v>36</v>
      </c>
      <c r="E988" s="497" t="s">
        <v>323</v>
      </c>
      <c r="F988" s="37"/>
      <c r="G988" s="43"/>
      <c r="H988" s="508" t="s">
        <v>1300</v>
      </c>
    </row>
    <row r="989" spans="1:8" ht="6" customHeight="1">
      <c r="A989" s="491"/>
      <c r="B989" s="492"/>
      <c r="C989" s="491"/>
      <c r="D989" s="23"/>
      <c r="E989" s="24"/>
      <c r="F989" s="37"/>
      <c r="G989" s="43"/>
      <c r="H989" s="508"/>
    </row>
    <row r="990" spans="1:8" ht="6" customHeight="1">
      <c r="A990" s="491"/>
      <c r="B990" s="492"/>
      <c r="C990" s="491"/>
      <c r="D990" s="117"/>
      <c r="E990" s="119"/>
      <c r="F990" s="37"/>
      <c r="G990" s="43"/>
      <c r="H990" s="281"/>
    </row>
    <row r="991" spans="1:8" ht="57.75" customHeight="1">
      <c r="A991" s="491"/>
      <c r="B991" s="492"/>
      <c r="C991" s="491"/>
      <c r="D991" s="491" t="s">
        <v>36</v>
      </c>
      <c r="E991" s="497" t="s">
        <v>324</v>
      </c>
      <c r="F991" s="37"/>
      <c r="G991" s="43"/>
      <c r="H991" s="508" t="s">
        <v>1301</v>
      </c>
    </row>
    <row r="992" spans="1:8" ht="83.25" customHeight="1">
      <c r="A992" s="491"/>
      <c r="B992" s="492"/>
      <c r="C992" s="491"/>
      <c r="D992" s="491"/>
      <c r="E992" s="497" t="s">
        <v>325</v>
      </c>
      <c r="F992" s="37"/>
      <c r="G992" s="43"/>
      <c r="H992" s="495" t="s">
        <v>326</v>
      </c>
    </row>
    <row r="993" spans="1:8" ht="6" customHeight="1">
      <c r="A993" s="491"/>
      <c r="B993" s="492"/>
      <c r="C993" s="491"/>
      <c r="D993" s="23"/>
      <c r="E993" s="24"/>
      <c r="F993" s="37"/>
      <c r="G993" s="43"/>
      <c r="H993" s="495"/>
    </row>
    <row r="994" spans="1:8" ht="6" customHeight="1">
      <c r="A994" s="23"/>
      <c r="B994" s="26"/>
      <c r="C994" s="23"/>
      <c r="D994" s="25"/>
      <c r="E994" s="26"/>
      <c r="F994" s="33"/>
      <c r="G994" s="42"/>
      <c r="H994" s="153"/>
    </row>
    <row r="995" spans="1:8" ht="6" customHeight="1">
      <c r="A995" s="491"/>
      <c r="B995" s="492"/>
      <c r="C995" s="491"/>
      <c r="D995" s="36"/>
      <c r="E995" s="492"/>
      <c r="F995" s="37"/>
      <c r="G995" s="43"/>
      <c r="H995" s="495"/>
    </row>
    <row r="996" spans="1:8" ht="164.45" customHeight="1">
      <c r="A996" s="254">
        <v>14</v>
      </c>
      <c r="B996" s="239" t="s">
        <v>327</v>
      </c>
      <c r="C996" s="254"/>
      <c r="D996" s="241"/>
      <c r="E996" s="239" t="s">
        <v>1302</v>
      </c>
      <c r="F996" s="242"/>
      <c r="G996" s="247"/>
      <c r="H996" s="508" t="s">
        <v>1303</v>
      </c>
    </row>
    <row r="997" spans="1:8" ht="42.75" customHeight="1">
      <c r="A997" s="491"/>
      <c r="B997" s="492"/>
      <c r="C997" s="491"/>
      <c r="D997" s="36"/>
      <c r="E997" s="492" t="s">
        <v>717</v>
      </c>
      <c r="F997" s="37"/>
      <c r="G997" s="50"/>
      <c r="H997" s="495"/>
    </row>
    <row r="998" spans="1:8" ht="57.75" customHeight="1">
      <c r="A998" s="491"/>
      <c r="B998" s="492"/>
      <c r="C998" s="491"/>
      <c r="D998" s="36"/>
      <c r="E998" s="492" t="s">
        <v>718</v>
      </c>
      <c r="F998" s="37"/>
      <c r="G998" s="50"/>
      <c r="H998" s="495"/>
    </row>
    <row r="999" spans="1:8" ht="24.95" customHeight="1">
      <c r="A999" s="491"/>
      <c r="B999" s="492"/>
      <c r="C999" s="491"/>
      <c r="D999" s="36"/>
      <c r="E999" s="492" t="s">
        <v>531</v>
      </c>
      <c r="F999" s="37"/>
      <c r="G999" s="505" t="s">
        <v>910</v>
      </c>
      <c r="H999" s="495"/>
    </row>
    <row r="1000" spans="1:8" ht="24.95" customHeight="1">
      <c r="A1000" s="491"/>
      <c r="B1000" s="492"/>
      <c r="C1000" s="491"/>
      <c r="D1000" s="36"/>
      <c r="E1000" s="492" t="s">
        <v>532</v>
      </c>
      <c r="F1000" s="37"/>
      <c r="G1000" s="505" t="s">
        <v>910</v>
      </c>
      <c r="H1000" s="495"/>
    </row>
    <row r="1001" spans="1:8" ht="27.75" customHeight="1">
      <c r="A1001" s="491"/>
      <c r="B1001" s="492"/>
      <c r="C1001" s="491"/>
      <c r="D1001" s="36"/>
      <c r="E1001" s="40" t="s">
        <v>328</v>
      </c>
      <c r="F1001" s="37"/>
      <c r="G1001" s="43"/>
      <c r="H1001" s="549" t="s">
        <v>866</v>
      </c>
    </row>
    <row r="1002" spans="1:8" ht="24" customHeight="1">
      <c r="A1002" s="117"/>
      <c r="B1002" s="492"/>
      <c r="C1002" s="491"/>
      <c r="D1002" s="120" t="s">
        <v>75</v>
      </c>
      <c r="E1002" s="40" t="s">
        <v>535</v>
      </c>
      <c r="F1002" s="37"/>
      <c r="G1002" s="54"/>
      <c r="H1002" s="549"/>
    </row>
    <row r="1003" spans="1:8" ht="19.5" customHeight="1">
      <c r="A1003" s="117"/>
      <c r="B1003" s="492"/>
      <c r="C1003" s="491"/>
      <c r="D1003" s="120"/>
      <c r="E1003" s="492" t="s">
        <v>329</v>
      </c>
      <c r="F1003" s="37"/>
      <c r="G1003" s="54"/>
      <c r="H1003" s="494"/>
    </row>
    <row r="1004" spans="1:8" ht="165" customHeight="1">
      <c r="A1004" s="117"/>
      <c r="B1004" s="492"/>
      <c r="C1004" s="491"/>
      <c r="D1004" s="36"/>
      <c r="E1004" s="492" t="s">
        <v>1026</v>
      </c>
      <c r="F1004" s="37"/>
      <c r="G1004" s="54"/>
      <c r="H1004" s="77"/>
    </row>
    <row r="1005" spans="1:8" ht="57" customHeight="1">
      <c r="A1005" s="117"/>
      <c r="B1005" s="492"/>
      <c r="C1005" s="491"/>
      <c r="D1005" s="36"/>
      <c r="E1005" s="492" t="s">
        <v>644</v>
      </c>
      <c r="F1005" s="37"/>
      <c r="G1005" s="54"/>
      <c r="H1005" s="77"/>
    </row>
    <row r="1006" spans="1:8" ht="73.5" customHeight="1">
      <c r="A1006" s="491"/>
      <c r="B1006" s="492"/>
      <c r="C1006" s="491"/>
      <c r="D1006" s="36"/>
      <c r="E1006" s="492" t="s">
        <v>645</v>
      </c>
      <c r="F1006" s="37"/>
      <c r="G1006" s="54"/>
      <c r="H1006" s="495"/>
    </row>
    <row r="1007" spans="1:8" ht="6" customHeight="1">
      <c r="A1007" s="491"/>
      <c r="B1007" s="492"/>
      <c r="C1007" s="491"/>
      <c r="D1007" s="36"/>
      <c r="E1007" s="492"/>
      <c r="F1007" s="37"/>
      <c r="G1007" s="54"/>
      <c r="H1007" s="495"/>
    </row>
    <row r="1008" spans="1:8" ht="24" customHeight="1">
      <c r="A1008" s="117"/>
      <c r="B1008" s="36"/>
      <c r="C1008" s="491"/>
      <c r="D1008" s="120" t="s">
        <v>76</v>
      </c>
      <c r="E1008" s="40" t="s">
        <v>534</v>
      </c>
      <c r="F1008" s="37"/>
      <c r="G1008" s="54"/>
      <c r="H1008" s="495"/>
    </row>
    <row r="1009" spans="1:8" ht="15.75" customHeight="1">
      <c r="A1009" s="117"/>
      <c r="B1009" s="36"/>
      <c r="C1009" s="491"/>
      <c r="D1009" s="36"/>
      <c r="E1009" s="492" t="s">
        <v>311</v>
      </c>
      <c r="F1009" s="37"/>
      <c r="G1009" s="54"/>
      <c r="H1009" s="495"/>
    </row>
    <row r="1010" spans="1:8" ht="81" customHeight="1">
      <c r="A1010" s="117"/>
      <c r="B1010" s="36"/>
      <c r="C1010" s="491"/>
      <c r="D1010" s="36"/>
      <c r="E1010" s="492" t="s">
        <v>646</v>
      </c>
      <c r="F1010" s="37"/>
      <c r="G1010" s="54"/>
      <c r="H1010" s="77"/>
    </row>
    <row r="1011" spans="1:8" ht="6" hidden="1" customHeight="1">
      <c r="A1011" s="124"/>
      <c r="B1011" s="162"/>
      <c r="C1011" s="23"/>
      <c r="D1011" s="25"/>
      <c r="E1011" s="26"/>
      <c r="F1011" s="33"/>
      <c r="G1011" s="27"/>
      <c r="H1011" s="122"/>
    </row>
    <row r="1012" spans="1:8" ht="6" hidden="1" customHeight="1">
      <c r="A1012" s="117"/>
      <c r="B1012" s="499"/>
      <c r="C1012" s="491"/>
      <c r="D1012" s="36"/>
      <c r="E1012" s="492"/>
      <c r="F1012" s="37"/>
      <c r="G1012" s="54"/>
      <c r="H1012" s="77"/>
    </row>
    <row r="1013" spans="1:8" ht="56.25" customHeight="1">
      <c r="A1013" s="117"/>
      <c r="B1013" s="497"/>
      <c r="C1013" s="491"/>
      <c r="D1013" s="36"/>
      <c r="E1013" s="492" t="s">
        <v>647</v>
      </c>
      <c r="F1013" s="37"/>
      <c r="G1013" s="54"/>
      <c r="H1013" s="77"/>
    </row>
    <row r="1014" spans="1:8" ht="70.5" customHeight="1">
      <c r="A1014" s="491"/>
      <c r="B1014" s="497"/>
      <c r="C1014" s="491"/>
      <c r="D1014" s="36"/>
      <c r="E1014" s="492" t="s">
        <v>648</v>
      </c>
      <c r="F1014" s="37"/>
      <c r="G1014" s="54"/>
      <c r="H1014" s="495"/>
    </row>
    <row r="1015" spans="1:8" ht="6" customHeight="1">
      <c r="A1015" s="491"/>
      <c r="B1015" s="497"/>
      <c r="C1015" s="491"/>
      <c r="D1015" s="36"/>
      <c r="E1015" s="492"/>
      <c r="F1015" s="37"/>
      <c r="G1015" s="43"/>
      <c r="H1015" s="495"/>
    </row>
    <row r="1016" spans="1:8" ht="6" customHeight="1">
      <c r="A1016" s="491"/>
      <c r="B1016" s="492"/>
      <c r="C1016" s="491"/>
      <c r="D1016" s="36"/>
      <c r="E1016" s="492"/>
      <c r="F1016" s="37"/>
      <c r="G1016" s="43"/>
      <c r="H1016" s="495"/>
    </row>
    <row r="1017" spans="1:8" ht="20.25" customHeight="1">
      <c r="A1017" s="491"/>
      <c r="B1017" s="492"/>
      <c r="C1017" s="491"/>
      <c r="D1017" s="36"/>
      <c r="E1017" s="40" t="s">
        <v>533</v>
      </c>
      <c r="F1017" s="37"/>
      <c r="G1017" s="43"/>
      <c r="H1017" s="495"/>
    </row>
    <row r="1018" spans="1:8" ht="6" customHeight="1">
      <c r="A1018" s="491"/>
      <c r="B1018" s="492"/>
      <c r="C1018" s="491"/>
      <c r="D1018" s="14"/>
      <c r="E1018" s="31"/>
      <c r="F1018" s="37"/>
      <c r="G1018" s="43"/>
      <c r="H1018" s="495"/>
    </row>
    <row r="1019" spans="1:8" ht="42" customHeight="1">
      <c r="A1019" s="491"/>
      <c r="B1019" s="497"/>
      <c r="C1019" s="491"/>
      <c r="D1019" s="491" t="s">
        <v>36</v>
      </c>
      <c r="E1019" s="497" t="s">
        <v>330</v>
      </c>
      <c r="F1019" s="37"/>
      <c r="G1019" s="43"/>
      <c r="H1019" s="508" t="s">
        <v>1304</v>
      </c>
    </row>
    <row r="1020" spans="1:8" ht="6" customHeight="1">
      <c r="A1020" s="491"/>
      <c r="B1020" s="497"/>
      <c r="C1020" s="491"/>
      <c r="D1020" s="23"/>
      <c r="E1020" s="24"/>
      <c r="F1020" s="37"/>
      <c r="G1020" s="43"/>
      <c r="H1020" s="495"/>
    </row>
    <row r="1021" spans="1:8" ht="6" customHeight="1">
      <c r="A1021" s="491"/>
      <c r="B1021" s="501"/>
      <c r="C1021" s="491"/>
      <c r="D1021" s="14"/>
      <c r="E1021" s="31"/>
      <c r="F1021" s="37"/>
      <c r="G1021" s="43"/>
      <c r="H1021" s="495"/>
    </row>
    <row r="1022" spans="1:8" ht="68.25" customHeight="1">
      <c r="A1022" s="491"/>
      <c r="B1022" s="492"/>
      <c r="C1022" s="491"/>
      <c r="D1022" s="491" t="s">
        <v>36</v>
      </c>
      <c r="E1022" s="497" t="s">
        <v>331</v>
      </c>
      <c r="F1022" s="37"/>
      <c r="G1022" s="43"/>
      <c r="H1022" s="495"/>
    </row>
    <row r="1023" spans="1:8" ht="6" customHeight="1">
      <c r="A1023" s="23"/>
      <c r="B1023" s="26"/>
      <c r="C1023" s="23"/>
      <c r="D1023" s="23"/>
      <c r="E1023" s="24"/>
      <c r="F1023" s="33"/>
      <c r="G1023" s="42"/>
      <c r="H1023" s="28"/>
    </row>
    <row r="1024" spans="1:8" ht="177" customHeight="1">
      <c r="A1024" s="491"/>
      <c r="B1024" s="492"/>
      <c r="C1024" s="491"/>
      <c r="D1024" s="491" t="s">
        <v>36</v>
      </c>
      <c r="E1024" s="497" t="s">
        <v>649</v>
      </c>
      <c r="F1024" s="37"/>
      <c r="G1024" s="43"/>
      <c r="H1024" s="495"/>
    </row>
    <row r="1025" spans="1:8" ht="70.5" customHeight="1">
      <c r="A1025" s="491"/>
      <c r="B1025" s="492"/>
      <c r="C1025" s="491"/>
      <c r="D1025" s="491"/>
      <c r="E1025" s="497" t="s">
        <v>536</v>
      </c>
      <c r="F1025" s="37"/>
      <c r="G1025" s="43"/>
      <c r="H1025" s="495"/>
    </row>
    <row r="1026" spans="1:8" ht="6" customHeight="1">
      <c r="A1026" s="491"/>
      <c r="B1026" s="492"/>
      <c r="C1026" s="491"/>
      <c r="D1026" s="23"/>
      <c r="E1026" s="24"/>
      <c r="F1026" s="37"/>
      <c r="G1026" s="43"/>
      <c r="H1026" s="495"/>
    </row>
    <row r="1027" spans="1:8" ht="6" customHeight="1">
      <c r="A1027" s="491"/>
      <c r="B1027" s="492"/>
      <c r="C1027" s="491"/>
      <c r="D1027" s="14"/>
      <c r="E1027" s="31"/>
      <c r="F1027" s="37"/>
      <c r="G1027" s="43"/>
      <c r="H1027" s="495"/>
    </row>
    <row r="1028" spans="1:8" ht="137.25" customHeight="1">
      <c r="A1028" s="491"/>
      <c r="B1028" s="492"/>
      <c r="C1028" s="491"/>
      <c r="D1028" s="491" t="s">
        <v>36</v>
      </c>
      <c r="E1028" s="497" t="s">
        <v>1027</v>
      </c>
      <c r="F1028" s="37"/>
      <c r="G1028" s="43"/>
      <c r="H1028" s="495" t="s">
        <v>332</v>
      </c>
    </row>
    <row r="1029" spans="1:8" ht="6" customHeight="1">
      <c r="A1029" s="491"/>
      <c r="B1029" s="492"/>
      <c r="C1029" s="491"/>
      <c r="D1029" s="23"/>
      <c r="E1029" s="24"/>
      <c r="F1029" s="37"/>
      <c r="G1029" s="43"/>
      <c r="H1029" s="495"/>
    </row>
    <row r="1030" spans="1:8" ht="6" customHeight="1">
      <c r="A1030" s="491"/>
      <c r="B1030" s="492"/>
      <c r="C1030" s="491"/>
      <c r="D1030" s="14"/>
      <c r="E1030" s="31"/>
      <c r="F1030" s="37"/>
      <c r="G1030" s="43"/>
      <c r="H1030" s="495"/>
    </row>
    <row r="1031" spans="1:8" ht="138" customHeight="1">
      <c r="A1031" s="491"/>
      <c r="B1031" s="36"/>
      <c r="C1031" s="491"/>
      <c r="D1031" s="491" t="s">
        <v>36</v>
      </c>
      <c r="E1031" s="497" t="s">
        <v>684</v>
      </c>
      <c r="F1031" s="37"/>
      <c r="G1031" s="43"/>
      <c r="H1031" s="508" t="s">
        <v>1304</v>
      </c>
    </row>
    <row r="1032" spans="1:8" ht="6" customHeight="1">
      <c r="A1032" s="491"/>
      <c r="B1032" s="492"/>
      <c r="C1032" s="491"/>
      <c r="D1032" s="23"/>
      <c r="E1032" s="24"/>
      <c r="F1032" s="37"/>
      <c r="G1032" s="43"/>
      <c r="H1032" s="495"/>
    </row>
    <row r="1033" spans="1:8" ht="6" hidden="1" customHeight="1">
      <c r="A1033" s="23"/>
      <c r="B1033" s="26"/>
      <c r="C1033" s="23"/>
      <c r="D1033" s="8"/>
      <c r="E1033" s="7"/>
      <c r="F1033" s="33"/>
      <c r="G1033" s="42"/>
      <c r="H1033" s="28"/>
    </row>
    <row r="1034" spans="1:8" ht="6" hidden="1" customHeight="1">
      <c r="A1034" s="491"/>
      <c r="B1034" s="492"/>
      <c r="C1034" s="491"/>
      <c r="D1034" s="25"/>
      <c r="E1034" s="26"/>
      <c r="F1034" s="37"/>
      <c r="G1034" s="43"/>
      <c r="H1034" s="495"/>
    </row>
    <row r="1035" spans="1:8" ht="6" customHeight="1">
      <c r="A1035" s="491"/>
      <c r="B1035" s="497"/>
      <c r="C1035" s="491"/>
      <c r="D1035" s="14"/>
      <c r="E1035" s="31"/>
      <c r="F1035" s="37"/>
      <c r="G1035" s="43"/>
      <c r="H1035" s="495"/>
    </row>
    <row r="1036" spans="1:8" ht="56.25" customHeight="1">
      <c r="A1036" s="491"/>
      <c r="B1036" s="497"/>
      <c r="C1036" s="491"/>
      <c r="D1036" s="491" t="s">
        <v>36</v>
      </c>
      <c r="E1036" s="497" t="s">
        <v>333</v>
      </c>
      <c r="F1036" s="37"/>
      <c r="G1036" s="43"/>
      <c r="H1036" s="495"/>
    </row>
    <row r="1037" spans="1:8" ht="6" customHeight="1">
      <c r="A1037" s="491"/>
      <c r="B1037" s="497"/>
      <c r="C1037" s="491"/>
      <c r="D1037" s="23"/>
      <c r="E1037" s="24"/>
      <c r="F1037" s="37"/>
      <c r="G1037" s="43"/>
      <c r="H1037" s="495"/>
    </row>
    <row r="1038" spans="1:8" ht="6" customHeight="1">
      <c r="A1038" s="491"/>
      <c r="B1038" s="497"/>
      <c r="C1038" s="491"/>
      <c r="D1038" s="14"/>
      <c r="E1038" s="31"/>
      <c r="F1038" s="37"/>
      <c r="G1038" s="43"/>
      <c r="H1038" s="495"/>
    </row>
    <row r="1039" spans="1:8" ht="113.25" customHeight="1">
      <c r="A1039" s="491"/>
      <c r="B1039" s="492"/>
      <c r="C1039" s="491"/>
      <c r="D1039" s="491" t="s">
        <v>36</v>
      </c>
      <c r="E1039" s="497" t="s">
        <v>538</v>
      </c>
      <c r="F1039" s="37"/>
      <c r="G1039" s="43"/>
      <c r="H1039" s="495"/>
    </row>
    <row r="1040" spans="1:8" ht="192.75" customHeight="1">
      <c r="A1040" s="491"/>
      <c r="B1040" s="492"/>
      <c r="C1040" s="491"/>
      <c r="D1040" s="491"/>
      <c r="E1040" s="497" t="s">
        <v>721</v>
      </c>
      <c r="F1040" s="37"/>
      <c r="G1040" s="43"/>
      <c r="H1040" s="495"/>
    </row>
    <row r="1041" spans="1:8" ht="6" customHeight="1">
      <c r="A1041" s="491"/>
      <c r="B1041" s="492"/>
      <c r="C1041" s="491"/>
      <c r="D1041" s="23"/>
      <c r="E1041" s="24"/>
      <c r="F1041" s="37"/>
      <c r="G1041" s="43"/>
      <c r="H1041" s="495"/>
    </row>
    <row r="1042" spans="1:8" ht="6" customHeight="1">
      <c r="A1042" s="491"/>
      <c r="B1042" s="492"/>
      <c r="C1042" s="491"/>
      <c r="D1042" s="491"/>
      <c r="E1042" s="497"/>
      <c r="F1042" s="37"/>
      <c r="G1042" s="43"/>
      <c r="H1042" s="495"/>
    </row>
    <row r="1043" spans="1:8" ht="66" customHeight="1">
      <c r="A1043" s="491"/>
      <c r="B1043" s="492"/>
      <c r="C1043" s="491"/>
      <c r="D1043" s="491" t="s">
        <v>36</v>
      </c>
      <c r="E1043" s="497" t="s">
        <v>334</v>
      </c>
      <c r="F1043" s="37"/>
      <c r="G1043" s="43"/>
      <c r="H1043" s="495"/>
    </row>
    <row r="1044" spans="1:8" ht="6" customHeight="1">
      <c r="A1044" s="491"/>
      <c r="B1044" s="492"/>
      <c r="C1044" s="491"/>
      <c r="D1044" s="23"/>
      <c r="E1044" s="24"/>
      <c r="F1044" s="37"/>
      <c r="G1044" s="43"/>
      <c r="H1044" s="495"/>
    </row>
    <row r="1045" spans="1:8" ht="6" customHeight="1">
      <c r="A1045" s="491"/>
      <c r="B1045" s="492"/>
      <c r="C1045" s="491"/>
      <c r="D1045" s="491"/>
      <c r="E1045" s="497"/>
      <c r="F1045" s="37"/>
      <c r="G1045" s="43"/>
      <c r="H1045" s="495"/>
    </row>
    <row r="1046" spans="1:8" ht="125.25" customHeight="1">
      <c r="A1046" s="491"/>
      <c r="B1046" s="497"/>
      <c r="C1046" s="491"/>
      <c r="D1046" s="491" t="s">
        <v>36</v>
      </c>
      <c r="E1046" s="497" t="s">
        <v>685</v>
      </c>
      <c r="F1046" s="37"/>
      <c r="G1046" s="43"/>
      <c r="H1046" s="495"/>
    </row>
    <row r="1047" spans="1:8" ht="6" customHeight="1">
      <c r="A1047" s="491"/>
      <c r="B1047" s="497"/>
      <c r="C1047" s="491"/>
      <c r="D1047" s="23"/>
      <c r="E1047" s="24"/>
      <c r="F1047" s="37"/>
      <c r="G1047" s="43"/>
      <c r="H1047" s="495"/>
    </row>
    <row r="1048" spans="1:8" ht="6" customHeight="1">
      <c r="A1048" s="491"/>
      <c r="B1048" s="497"/>
      <c r="C1048" s="491"/>
      <c r="D1048" s="36"/>
      <c r="E1048" s="492"/>
      <c r="F1048" s="37"/>
      <c r="G1048" s="43"/>
      <c r="H1048" s="495"/>
    </row>
    <row r="1049" spans="1:8" ht="21" customHeight="1">
      <c r="A1049" s="491"/>
      <c r="B1049" s="36"/>
      <c r="C1049" s="491"/>
      <c r="D1049" s="36"/>
      <c r="E1049" s="40" t="s">
        <v>537</v>
      </c>
      <c r="F1049" s="37"/>
      <c r="G1049" s="43"/>
      <c r="H1049" s="496"/>
    </row>
    <row r="1050" spans="1:8" ht="6" customHeight="1">
      <c r="A1050" s="491"/>
      <c r="B1050" s="493"/>
      <c r="C1050" s="491"/>
      <c r="D1050" s="36"/>
      <c r="E1050" s="492"/>
      <c r="F1050" s="37"/>
      <c r="G1050" s="43"/>
      <c r="H1050" s="495"/>
    </row>
    <row r="1051" spans="1:8" ht="6" customHeight="1">
      <c r="A1051" s="491"/>
      <c r="B1051" s="493"/>
      <c r="C1051" s="491"/>
      <c r="D1051" s="14"/>
      <c r="E1051" s="31"/>
      <c r="F1051" s="37"/>
      <c r="G1051" s="43"/>
      <c r="H1051" s="495"/>
    </row>
    <row r="1052" spans="1:8" ht="84" customHeight="1">
      <c r="A1052" s="491"/>
      <c r="B1052" s="493"/>
      <c r="C1052" s="491"/>
      <c r="D1052" s="491" t="s">
        <v>36</v>
      </c>
      <c r="E1052" s="497" t="s">
        <v>650</v>
      </c>
      <c r="F1052" s="37"/>
      <c r="G1052" s="43"/>
      <c r="H1052" s="508" t="s">
        <v>1305</v>
      </c>
    </row>
    <row r="1053" spans="1:8" ht="6" customHeight="1">
      <c r="A1053" s="491"/>
      <c r="B1053" s="499"/>
      <c r="C1053" s="491"/>
      <c r="D1053" s="23"/>
      <c r="E1053" s="24"/>
      <c r="F1053" s="37"/>
      <c r="G1053" s="43"/>
      <c r="H1053" s="495"/>
    </row>
    <row r="1054" spans="1:8" ht="6" customHeight="1">
      <c r="A1054" s="491"/>
      <c r="B1054" s="158"/>
      <c r="C1054" s="491"/>
      <c r="D1054" s="14"/>
      <c r="E1054" s="31"/>
      <c r="F1054" s="37"/>
      <c r="G1054" s="43"/>
      <c r="H1054" s="495"/>
    </row>
    <row r="1055" spans="1:8" ht="42.75" customHeight="1">
      <c r="A1055" s="491"/>
      <c r="B1055" s="158"/>
      <c r="C1055" s="491"/>
      <c r="D1055" s="491" t="s">
        <v>36</v>
      </c>
      <c r="E1055" s="497" t="s">
        <v>330</v>
      </c>
      <c r="F1055" s="37"/>
      <c r="G1055" s="43"/>
      <c r="H1055" s="495"/>
    </row>
    <row r="1056" spans="1:8" ht="6" customHeight="1">
      <c r="A1056" s="491"/>
      <c r="B1056" s="158"/>
      <c r="C1056" s="491"/>
      <c r="D1056" s="23"/>
      <c r="E1056" s="24"/>
      <c r="F1056" s="37"/>
      <c r="G1056" s="43"/>
      <c r="H1056" s="495"/>
    </row>
    <row r="1057" spans="1:8" ht="6" customHeight="1">
      <c r="A1057" s="491"/>
      <c r="B1057" s="158"/>
      <c r="C1057" s="491"/>
      <c r="D1057" s="14"/>
      <c r="E1057" s="31"/>
      <c r="F1057" s="37"/>
      <c r="G1057" s="43"/>
      <c r="H1057" s="495"/>
    </row>
    <row r="1058" spans="1:8" ht="69.75" customHeight="1">
      <c r="A1058" s="491"/>
      <c r="B1058" s="492"/>
      <c r="C1058" s="491"/>
      <c r="D1058" s="491" t="s">
        <v>36</v>
      </c>
      <c r="E1058" s="497" t="s">
        <v>331</v>
      </c>
      <c r="F1058" s="37"/>
      <c r="G1058" s="43"/>
      <c r="H1058" s="495"/>
    </row>
    <row r="1059" spans="1:8" ht="6" customHeight="1">
      <c r="A1059" s="491"/>
      <c r="B1059" s="492"/>
      <c r="C1059" s="491"/>
      <c r="D1059" s="491"/>
      <c r="E1059" s="497"/>
      <c r="F1059" s="37"/>
      <c r="G1059" s="43"/>
      <c r="H1059" s="495"/>
    </row>
    <row r="1060" spans="1:8" ht="6" hidden="1" customHeight="1">
      <c r="A1060" s="23"/>
      <c r="B1060" s="26"/>
      <c r="C1060" s="23"/>
      <c r="D1060" s="8"/>
      <c r="E1060" s="7"/>
      <c r="F1060" s="33"/>
      <c r="G1060" s="42"/>
      <c r="H1060" s="28"/>
    </row>
    <row r="1061" spans="1:8" ht="6" hidden="1" customHeight="1">
      <c r="A1061" s="491"/>
      <c r="B1061" s="492"/>
      <c r="C1061" s="491"/>
      <c r="D1061" s="25"/>
      <c r="E1061" s="26"/>
      <c r="F1061" s="37"/>
      <c r="G1061" s="43"/>
      <c r="H1061" s="495"/>
    </row>
    <row r="1062" spans="1:8" ht="6" hidden="1" customHeight="1">
      <c r="A1062" s="491"/>
      <c r="B1062" s="492"/>
      <c r="C1062" s="491"/>
      <c r="D1062" s="491"/>
      <c r="E1062" s="497"/>
      <c r="F1062" s="37"/>
      <c r="G1062" s="43"/>
      <c r="H1062" s="495"/>
    </row>
    <row r="1063" spans="1:8" ht="111.75" customHeight="1">
      <c r="A1063" s="491"/>
      <c r="B1063" s="493"/>
      <c r="C1063" s="491"/>
      <c r="D1063" s="491" t="s">
        <v>36</v>
      </c>
      <c r="E1063" s="497" t="s">
        <v>538</v>
      </c>
      <c r="F1063" s="37"/>
      <c r="G1063" s="43"/>
      <c r="H1063" s="495"/>
    </row>
    <row r="1064" spans="1:8" ht="96.75" customHeight="1">
      <c r="A1064" s="491"/>
      <c r="B1064" s="492"/>
      <c r="C1064" s="491"/>
      <c r="D1064" s="491"/>
      <c r="E1064" s="497" t="s">
        <v>651</v>
      </c>
      <c r="F1064" s="37"/>
      <c r="G1064" s="43"/>
      <c r="H1064" s="495"/>
    </row>
    <row r="1065" spans="1:8" ht="6" customHeight="1">
      <c r="A1065" s="491"/>
      <c r="B1065" s="492"/>
      <c r="C1065" s="491"/>
      <c r="D1065" s="491"/>
      <c r="E1065" s="497"/>
      <c r="F1065" s="37"/>
      <c r="G1065" s="43"/>
      <c r="H1065" s="495"/>
    </row>
    <row r="1066" spans="1:8" ht="6" customHeight="1">
      <c r="A1066" s="491"/>
      <c r="B1066" s="492"/>
      <c r="C1066" s="491"/>
      <c r="D1066" s="14"/>
      <c r="E1066" s="31"/>
      <c r="F1066" s="37"/>
      <c r="G1066" s="43"/>
      <c r="H1066" s="495"/>
    </row>
    <row r="1067" spans="1:8" ht="138" customHeight="1">
      <c r="A1067" s="491"/>
      <c r="B1067" s="492"/>
      <c r="C1067" s="491"/>
      <c r="D1067" s="491" t="s">
        <v>36</v>
      </c>
      <c r="E1067" s="497" t="s">
        <v>684</v>
      </c>
      <c r="F1067" s="37"/>
      <c r="G1067" s="43"/>
      <c r="H1067" s="495"/>
    </row>
    <row r="1068" spans="1:8" ht="6" customHeight="1">
      <c r="A1068" s="491"/>
      <c r="B1068" s="492"/>
      <c r="C1068" s="491"/>
      <c r="D1068" s="23"/>
      <c r="E1068" s="24"/>
      <c r="F1068" s="37"/>
      <c r="G1068" s="43"/>
      <c r="H1068" s="495"/>
    </row>
    <row r="1069" spans="1:8" ht="6" customHeight="1">
      <c r="A1069" s="491"/>
      <c r="B1069" s="492"/>
      <c r="C1069" s="491"/>
      <c r="D1069" s="14"/>
      <c r="E1069" s="31"/>
      <c r="F1069" s="37"/>
      <c r="G1069" s="43"/>
      <c r="H1069" s="495"/>
    </row>
    <row r="1070" spans="1:8" ht="57" customHeight="1">
      <c r="A1070" s="491"/>
      <c r="B1070" s="492"/>
      <c r="C1070" s="491"/>
      <c r="D1070" s="491" t="s">
        <v>36</v>
      </c>
      <c r="E1070" s="497" t="s">
        <v>333</v>
      </c>
      <c r="F1070" s="37"/>
      <c r="G1070" s="43"/>
      <c r="H1070" s="495"/>
    </row>
    <row r="1071" spans="1:8" ht="6" customHeight="1">
      <c r="A1071" s="491"/>
      <c r="B1071" s="492"/>
      <c r="C1071" s="491"/>
      <c r="D1071" s="23"/>
      <c r="E1071" s="24"/>
      <c r="F1071" s="37"/>
      <c r="G1071" s="43"/>
      <c r="H1071" s="495"/>
    </row>
    <row r="1072" spans="1:8" ht="6" customHeight="1">
      <c r="A1072" s="491"/>
      <c r="B1072" s="492"/>
      <c r="C1072" s="491"/>
      <c r="D1072" s="491"/>
      <c r="E1072" s="497"/>
      <c r="F1072" s="37"/>
      <c r="G1072" s="43"/>
      <c r="H1072" s="495"/>
    </row>
    <row r="1073" spans="1:8" ht="55.5" customHeight="1">
      <c r="A1073" s="491"/>
      <c r="B1073" s="492"/>
      <c r="C1073" s="491"/>
      <c r="D1073" s="491" t="s">
        <v>36</v>
      </c>
      <c r="E1073" s="497" t="s">
        <v>334</v>
      </c>
      <c r="F1073" s="37"/>
      <c r="G1073" s="43"/>
      <c r="H1073" s="495"/>
    </row>
    <row r="1074" spans="1:8" ht="6" customHeight="1">
      <c r="A1074" s="491"/>
      <c r="B1074" s="492"/>
      <c r="C1074" s="491"/>
      <c r="D1074" s="23"/>
      <c r="E1074" s="24"/>
      <c r="F1074" s="37"/>
      <c r="G1074" s="43"/>
      <c r="H1074" s="495"/>
    </row>
    <row r="1075" spans="1:8" ht="6" customHeight="1">
      <c r="A1075" s="491"/>
      <c r="B1075" s="492"/>
      <c r="C1075" s="491"/>
      <c r="D1075" s="491"/>
      <c r="E1075" s="497"/>
      <c r="F1075" s="37"/>
      <c r="G1075" s="43"/>
      <c r="H1075" s="495"/>
    </row>
    <row r="1076" spans="1:8" ht="30" customHeight="1">
      <c r="A1076" s="491"/>
      <c r="B1076" s="492"/>
      <c r="C1076" s="491"/>
      <c r="D1076" s="491" t="s">
        <v>36</v>
      </c>
      <c r="E1076" s="497" t="s">
        <v>335</v>
      </c>
      <c r="F1076" s="37"/>
      <c r="G1076" s="43"/>
      <c r="H1076" s="495"/>
    </row>
    <row r="1077" spans="1:8" ht="6" customHeight="1">
      <c r="A1077" s="491"/>
      <c r="B1077" s="492"/>
      <c r="C1077" s="491"/>
      <c r="D1077" s="23"/>
      <c r="E1077" s="24"/>
      <c r="F1077" s="37"/>
      <c r="G1077" s="43"/>
      <c r="H1077" s="495"/>
    </row>
    <row r="1078" spans="1:8" ht="6" customHeight="1">
      <c r="A1078" s="23"/>
      <c r="B1078" s="24"/>
      <c r="C1078" s="23"/>
      <c r="D1078" s="25"/>
      <c r="E1078" s="26"/>
      <c r="F1078" s="33"/>
      <c r="G1078" s="42"/>
      <c r="H1078" s="28"/>
    </row>
    <row r="1079" spans="1:8" ht="6" customHeight="1">
      <c r="A1079" s="491"/>
      <c r="B1079" s="497"/>
      <c r="C1079" s="491"/>
      <c r="D1079" s="36"/>
      <c r="E1079" s="492"/>
      <c r="F1079" s="37"/>
      <c r="G1079" s="43"/>
      <c r="H1079" s="495"/>
    </row>
    <row r="1080" spans="1:8" ht="138" customHeight="1">
      <c r="A1080" s="254">
        <v>15</v>
      </c>
      <c r="B1080" s="239" t="s">
        <v>336</v>
      </c>
      <c r="C1080" s="254"/>
      <c r="D1080" s="241"/>
      <c r="E1080" s="239" t="s">
        <v>1306</v>
      </c>
      <c r="F1080" s="242"/>
      <c r="G1080" s="247"/>
      <c r="H1080" s="508" t="s">
        <v>1307</v>
      </c>
    </row>
    <row r="1081" spans="1:8" ht="24.95" customHeight="1">
      <c r="A1081" s="254"/>
      <c r="B1081" s="239"/>
      <c r="C1081" s="254"/>
      <c r="D1081" s="241"/>
      <c r="E1081" s="239" t="s">
        <v>540</v>
      </c>
      <c r="F1081" s="242"/>
      <c r="G1081" s="243" t="s">
        <v>910</v>
      </c>
      <c r="H1081" s="508"/>
    </row>
    <row r="1082" spans="1:8" ht="24.95" customHeight="1">
      <c r="A1082" s="254"/>
      <c r="B1082" s="239"/>
      <c r="C1082" s="254"/>
      <c r="D1082" s="241"/>
      <c r="E1082" s="239" t="s">
        <v>1308</v>
      </c>
      <c r="F1082" s="242"/>
      <c r="G1082" s="243" t="s">
        <v>910</v>
      </c>
      <c r="H1082" s="508"/>
    </row>
    <row r="1083" spans="1:8" ht="24.95" customHeight="1">
      <c r="A1083" s="491"/>
      <c r="B1083" s="492"/>
      <c r="C1083" s="491"/>
      <c r="D1083" s="36"/>
      <c r="E1083" s="492" t="s">
        <v>539</v>
      </c>
      <c r="F1083" s="37"/>
      <c r="G1083" s="505" t="s">
        <v>910</v>
      </c>
      <c r="H1083" s="495"/>
    </row>
    <row r="1084" spans="1:8" ht="21" customHeight="1">
      <c r="A1084" s="491"/>
      <c r="B1084" s="492"/>
      <c r="C1084" s="491"/>
      <c r="D1084" s="36"/>
      <c r="E1084" s="40" t="s">
        <v>337</v>
      </c>
      <c r="F1084" s="37"/>
      <c r="G1084" s="43"/>
      <c r="H1084" s="549" t="s">
        <v>867</v>
      </c>
    </row>
    <row r="1085" spans="1:8" ht="21" customHeight="1">
      <c r="A1085" s="491" t="s">
        <v>86</v>
      </c>
      <c r="B1085" s="492" t="s">
        <v>86</v>
      </c>
      <c r="C1085" s="491"/>
      <c r="D1085" s="40" t="s">
        <v>75</v>
      </c>
      <c r="E1085" s="40" t="s">
        <v>541</v>
      </c>
      <c r="F1085" s="37"/>
      <c r="G1085" s="43"/>
      <c r="H1085" s="549"/>
    </row>
    <row r="1086" spans="1:8" ht="17.25" customHeight="1">
      <c r="A1086" s="491" t="s">
        <v>86</v>
      </c>
      <c r="B1086" s="492" t="s">
        <v>86</v>
      </c>
      <c r="C1086" s="491"/>
      <c r="D1086" s="40"/>
      <c r="E1086" s="492" t="s">
        <v>99</v>
      </c>
      <c r="F1086" s="37"/>
      <c r="G1086" s="43"/>
      <c r="H1086" s="549"/>
    </row>
    <row r="1087" spans="1:8" ht="138" customHeight="1">
      <c r="A1087" s="491"/>
      <c r="B1087" s="492"/>
      <c r="C1087" s="491"/>
      <c r="D1087" s="40"/>
      <c r="E1087" s="492" t="s">
        <v>765</v>
      </c>
      <c r="F1087" s="37"/>
      <c r="G1087" s="43"/>
      <c r="H1087" s="494"/>
    </row>
    <row r="1088" spans="1:8" ht="45" customHeight="1">
      <c r="A1088" s="491" t="s">
        <v>86</v>
      </c>
      <c r="B1088" s="492" t="s">
        <v>86</v>
      </c>
      <c r="C1088" s="491"/>
      <c r="D1088" s="492"/>
      <c r="E1088" s="492" t="s">
        <v>766</v>
      </c>
      <c r="F1088" s="37"/>
      <c r="G1088" s="43"/>
      <c r="H1088" s="495"/>
    </row>
    <row r="1089" spans="1:8" ht="100.5" customHeight="1">
      <c r="A1089" s="491" t="s">
        <v>86</v>
      </c>
      <c r="B1089" s="492" t="s">
        <v>86</v>
      </c>
      <c r="C1089" s="491"/>
      <c r="D1089" s="492"/>
      <c r="E1089" s="492" t="s">
        <v>868</v>
      </c>
      <c r="F1089" s="37"/>
      <c r="G1089" s="43"/>
      <c r="H1089" s="495"/>
    </row>
    <row r="1090" spans="1:8" ht="123.75" customHeight="1">
      <c r="A1090" s="491" t="s">
        <v>86</v>
      </c>
      <c r="B1090" s="492"/>
      <c r="C1090" s="491"/>
      <c r="D1090" s="492"/>
      <c r="E1090" s="492" t="s">
        <v>767</v>
      </c>
      <c r="F1090" s="37"/>
      <c r="G1090" s="43"/>
      <c r="H1090" s="495"/>
    </row>
    <row r="1091" spans="1:8" ht="32.25" customHeight="1">
      <c r="A1091" s="491" t="s">
        <v>86</v>
      </c>
      <c r="B1091" s="492" t="s">
        <v>86</v>
      </c>
      <c r="C1091" s="491"/>
      <c r="D1091" s="492"/>
      <c r="E1091" s="492" t="s">
        <v>768</v>
      </c>
      <c r="F1091" s="37"/>
      <c r="G1091" s="43"/>
      <c r="H1091" s="496"/>
    </row>
    <row r="1092" spans="1:8" ht="6" customHeight="1">
      <c r="A1092" s="491"/>
      <c r="B1092" s="497"/>
      <c r="C1092" s="491"/>
      <c r="D1092" s="36"/>
      <c r="E1092" s="492"/>
      <c r="F1092" s="37"/>
      <c r="G1092" s="43"/>
      <c r="H1092" s="495"/>
    </row>
    <row r="1093" spans="1:8" ht="21" customHeight="1">
      <c r="A1093" s="491"/>
      <c r="B1093" s="497"/>
      <c r="C1093" s="491"/>
      <c r="D1093" s="40" t="s">
        <v>76</v>
      </c>
      <c r="E1093" s="40" t="s">
        <v>338</v>
      </c>
      <c r="F1093" s="37"/>
      <c r="G1093" s="43"/>
      <c r="H1093" s="495"/>
    </row>
    <row r="1094" spans="1:8" ht="15" customHeight="1">
      <c r="A1094" s="491"/>
      <c r="B1094" s="497"/>
      <c r="C1094" s="491"/>
      <c r="D1094" s="40"/>
      <c r="E1094" s="492" t="s">
        <v>719</v>
      </c>
      <c r="F1094" s="37"/>
      <c r="G1094" s="43"/>
      <c r="H1094" s="495"/>
    </row>
    <row r="1095" spans="1:8" ht="39.6" customHeight="1">
      <c r="A1095" s="491"/>
      <c r="B1095" s="497"/>
      <c r="C1095" s="491"/>
      <c r="D1095" s="40"/>
      <c r="E1095" s="492" t="s">
        <v>1037</v>
      </c>
      <c r="F1095" s="37"/>
      <c r="G1095" s="43"/>
      <c r="H1095" s="495"/>
    </row>
    <row r="1096" spans="1:8" ht="28.5" customHeight="1">
      <c r="A1096" s="491"/>
      <c r="B1096" s="125"/>
      <c r="C1096" s="491"/>
      <c r="D1096" s="40"/>
      <c r="E1096" s="492" t="s">
        <v>720</v>
      </c>
      <c r="F1096" s="37"/>
      <c r="G1096" s="43"/>
      <c r="H1096" s="495"/>
    </row>
    <row r="1097" spans="1:8" ht="6" hidden="1" customHeight="1">
      <c r="A1097" s="23"/>
      <c r="B1097" s="126"/>
      <c r="C1097" s="23"/>
      <c r="D1097" s="123"/>
      <c r="E1097" s="26"/>
      <c r="F1097" s="33"/>
      <c r="G1097" s="42"/>
      <c r="H1097" s="28"/>
    </row>
    <row r="1098" spans="1:8" ht="6" hidden="1" customHeight="1">
      <c r="A1098" s="491"/>
      <c r="B1098" s="125"/>
      <c r="C1098" s="491"/>
      <c r="D1098" s="40"/>
      <c r="E1098" s="492"/>
      <c r="F1098" s="37"/>
      <c r="G1098" s="43"/>
      <c r="H1098" s="495"/>
    </row>
    <row r="1099" spans="1:8" ht="21" customHeight="1">
      <c r="A1099" s="491"/>
      <c r="B1099" s="497"/>
      <c r="C1099" s="491"/>
      <c r="D1099" s="40" t="s">
        <v>82</v>
      </c>
      <c r="E1099" s="40" t="s">
        <v>100</v>
      </c>
      <c r="F1099" s="37"/>
      <c r="G1099" s="43"/>
      <c r="H1099" s="495"/>
    </row>
    <row r="1100" spans="1:8" ht="45.75" customHeight="1">
      <c r="A1100" s="491"/>
      <c r="B1100" s="497"/>
      <c r="C1100" s="491"/>
      <c r="D1100" s="40"/>
      <c r="E1100" s="492" t="s">
        <v>722</v>
      </c>
      <c r="F1100" s="37"/>
      <c r="G1100" s="43"/>
      <c r="H1100" s="495"/>
    </row>
    <row r="1101" spans="1:8" ht="6" customHeight="1">
      <c r="A1101" s="491"/>
      <c r="B1101" s="492"/>
      <c r="C1101" s="491"/>
      <c r="D1101" s="40"/>
      <c r="E1101" s="492"/>
      <c r="F1101" s="37"/>
      <c r="G1101" s="43"/>
      <c r="H1101" s="495"/>
    </row>
    <row r="1102" spans="1:8" ht="57.95" customHeight="1">
      <c r="A1102" s="491"/>
      <c r="B1102" s="499"/>
      <c r="C1102" s="491"/>
      <c r="D1102" s="123"/>
      <c r="E1102" s="26" t="s">
        <v>723</v>
      </c>
      <c r="F1102" s="37"/>
      <c r="G1102" s="43"/>
      <c r="H1102" s="495"/>
    </row>
    <row r="1103" spans="1:8" ht="207.75" customHeight="1">
      <c r="A1103" s="491"/>
      <c r="B1103" s="492"/>
      <c r="C1103" s="491"/>
      <c r="D1103" s="255" t="s">
        <v>986</v>
      </c>
      <c r="E1103" s="256" t="s">
        <v>1309</v>
      </c>
      <c r="F1103" s="37"/>
      <c r="G1103" s="46"/>
      <c r="H1103" s="495"/>
    </row>
    <row r="1104" spans="1:8" ht="6" customHeight="1">
      <c r="A1104" s="491"/>
      <c r="B1104" s="492"/>
      <c r="C1104" s="491"/>
      <c r="D1104" s="36"/>
      <c r="E1104" s="492"/>
      <c r="F1104" s="37"/>
      <c r="G1104" s="46"/>
      <c r="H1104" s="495"/>
    </row>
    <row r="1105" spans="1:8" ht="6" customHeight="1">
      <c r="A1105" s="491"/>
      <c r="B1105" s="492"/>
      <c r="C1105" s="491"/>
      <c r="D1105" s="86"/>
      <c r="E1105" s="31"/>
      <c r="F1105" s="37"/>
      <c r="G1105" s="46"/>
      <c r="H1105" s="495"/>
    </row>
    <row r="1106" spans="1:8" ht="111.75" customHeight="1">
      <c r="A1106" s="491"/>
      <c r="B1106" s="492"/>
      <c r="C1106" s="491"/>
      <c r="D1106" s="491" t="s">
        <v>36</v>
      </c>
      <c r="E1106" s="497" t="s">
        <v>339</v>
      </c>
      <c r="F1106" s="37"/>
      <c r="G1106" s="46"/>
      <c r="H1106" s="508" t="s">
        <v>1310</v>
      </c>
    </row>
    <row r="1107" spans="1:8" ht="6" customHeight="1">
      <c r="A1107" s="491"/>
      <c r="B1107" s="492"/>
      <c r="C1107" s="491"/>
      <c r="D1107" s="23"/>
      <c r="E1107" s="24"/>
      <c r="F1107" s="37"/>
      <c r="G1107" s="46"/>
      <c r="H1107" s="508"/>
    </row>
    <row r="1108" spans="1:8" ht="6" customHeight="1">
      <c r="A1108" s="491"/>
      <c r="B1108" s="492"/>
      <c r="C1108" s="491"/>
      <c r="D1108" s="36"/>
      <c r="E1108" s="492"/>
      <c r="F1108" s="37"/>
      <c r="G1108" s="46"/>
      <c r="H1108" s="508"/>
    </row>
    <row r="1109" spans="1:8" ht="21" customHeight="1">
      <c r="A1109" s="491"/>
      <c r="B1109" s="492"/>
      <c r="C1109" s="491"/>
      <c r="D1109" s="36"/>
      <c r="E1109" s="40" t="s">
        <v>340</v>
      </c>
      <c r="F1109" s="37"/>
      <c r="G1109" s="46"/>
      <c r="H1109" s="550" t="s">
        <v>1311</v>
      </c>
    </row>
    <row r="1110" spans="1:8" ht="30.75" customHeight="1">
      <c r="A1110" s="491"/>
      <c r="B1110" s="492"/>
      <c r="C1110" s="491"/>
      <c r="D1110" s="36" t="s">
        <v>66</v>
      </c>
      <c r="E1110" s="492" t="s">
        <v>341</v>
      </c>
      <c r="F1110" s="37"/>
      <c r="G1110" s="505" t="s">
        <v>910</v>
      </c>
      <c r="H1110" s="550"/>
    </row>
    <row r="1111" spans="1:8" ht="57.75" customHeight="1">
      <c r="A1111" s="491"/>
      <c r="B1111" s="492"/>
      <c r="C1111" s="491"/>
      <c r="D1111" s="36" t="s">
        <v>67</v>
      </c>
      <c r="E1111" s="492" t="s">
        <v>342</v>
      </c>
      <c r="F1111" s="37"/>
      <c r="G1111" s="505" t="s">
        <v>910</v>
      </c>
      <c r="H1111" s="495"/>
    </row>
    <row r="1112" spans="1:8" ht="43.5" customHeight="1">
      <c r="A1112" s="491"/>
      <c r="B1112" s="492"/>
      <c r="C1112" s="491"/>
      <c r="D1112" s="36" t="s">
        <v>69</v>
      </c>
      <c r="E1112" s="492" t="s">
        <v>343</v>
      </c>
      <c r="F1112" s="37"/>
      <c r="G1112" s="505" t="s">
        <v>910</v>
      </c>
      <c r="H1112" s="495"/>
    </row>
    <row r="1113" spans="1:8" ht="58.5" customHeight="1">
      <c r="A1113" s="491"/>
      <c r="B1113" s="492"/>
      <c r="C1113" s="491"/>
      <c r="D1113" s="36" t="s">
        <v>70</v>
      </c>
      <c r="E1113" s="492" t="s">
        <v>652</v>
      </c>
      <c r="F1113" s="37"/>
      <c r="G1113" s="505" t="s">
        <v>65</v>
      </c>
      <c r="H1113" s="495"/>
    </row>
    <row r="1114" spans="1:8" ht="6" hidden="1" customHeight="1">
      <c r="A1114" s="23"/>
      <c r="B1114" s="26"/>
      <c r="C1114" s="23"/>
      <c r="D1114" s="25"/>
      <c r="E1114" s="26"/>
      <c r="F1114" s="33"/>
      <c r="G1114" s="34"/>
      <c r="H1114" s="28"/>
    </row>
    <row r="1115" spans="1:8" ht="7.5" hidden="1" customHeight="1">
      <c r="A1115" s="491"/>
      <c r="B1115" s="492"/>
      <c r="C1115" s="491"/>
      <c r="D1115" s="492"/>
      <c r="E1115" s="492"/>
      <c r="F1115" s="37"/>
      <c r="G1115" s="46"/>
      <c r="H1115" s="495"/>
    </row>
    <row r="1116" spans="1:8" ht="21" customHeight="1">
      <c r="A1116" s="491"/>
      <c r="B1116" s="552"/>
      <c r="C1116" s="491"/>
      <c r="D1116" s="36"/>
      <c r="E1116" s="276" t="s">
        <v>344</v>
      </c>
      <c r="F1116" s="242"/>
      <c r="G1116" s="253"/>
      <c r="H1116" s="550" t="s">
        <v>1312</v>
      </c>
    </row>
    <row r="1117" spans="1:8" ht="56.45" customHeight="1">
      <c r="A1117" s="491"/>
      <c r="B1117" s="552"/>
      <c r="C1117" s="491"/>
      <c r="D1117" s="36" t="s">
        <v>66</v>
      </c>
      <c r="E1117" s="239" t="s">
        <v>1313</v>
      </c>
      <c r="F1117" s="242"/>
      <c r="G1117" s="243" t="s">
        <v>910</v>
      </c>
      <c r="H1117" s="550"/>
    </row>
    <row r="1118" spans="1:8" ht="85.5" customHeight="1">
      <c r="A1118" s="491"/>
      <c r="B1118" s="492"/>
      <c r="C1118" s="491"/>
      <c r="D1118" s="36" t="s">
        <v>67</v>
      </c>
      <c r="E1118" s="239" t="s">
        <v>1314</v>
      </c>
      <c r="F1118" s="242"/>
      <c r="G1118" s="243" t="s">
        <v>910</v>
      </c>
      <c r="H1118" s="508"/>
    </row>
    <row r="1119" spans="1:8" ht="42.75" customHeight="1">
      <c r="A1119" s="491"/>
      <c r="B1119" s="492"/>
      <c r="C1119" s="491"/>
      <c r="D1119" s="36" t="s">
        <v>69</v>
      </c>
      <c r="E1119" s="239" t="s">
        <v>1315</v>
      </c>
      <c r="F1119" s="242"/>
      <c r="G1119" s="243" t="s">
        <v>910</v>
      </c>
      <c r="H1119" s="508"/>
    </row>
    <row r="1120" spans="1:8" ht="57" customHeight="1">
      <c r="A1120" s="491"/>
      <c r="B1120" s="492"/>
      <c r="C1120" s="491"/>
      <c r="D1120" s="36" t="s">
        <v>70</v>
      </c>
      <c r="E1120" s="492" t="s">
        <v>653</v>
      </c>
      <c r="F1120" s="37"/>
      <c r="G1120" s="505" t="s">
        <v>65</v>
      </c>
      <c r="H1120" s="495"/>
    </row>
    <row r="1121" spans="1:8" ht="6" customHeight="1">
      <c r="A1121" s="491"/>
      <c r="B1121" s="492"/>
      <c r="C1121" s="491"/>
      <c r="D1121" s="36"/>
      <c r="E1121" s="492"/>
      <c r="F1121" s="37"/>
      <c r="G1121" s="46"/>
      <c r="H1121" s="495"/>
    </row>
    <row r="1122" spans="1:8" ht="21" customHeight="1">
      <c r="A1122" s="491"/>
      <c r="B1122" s="492"/>
      <c r="C1122" s="491"/>
      <c r="D1122" s="36"/>
      <c r="E1122" s="40" t="s">
        <v>345</v>
      </c>
      <c r="F1122" s="37"/>
      <c r="G1122" s="46"/>
      <c r="H1122" s="561" t="s">
        <v>1311</v>
      </c>
    </row>
    <row r="1123" spans="1:8" ht="72" customHeight="1">
      <c r="A1123" s="491"/>
      <c r="B1123" s="492"/>
      <c r="C1123" s="491"/>
      <c r="D1123" s="36" t="s">
        <v>66</v>
      </c>
      <c r="E1123" s="492" t="s">
        <v>542</v>
      </c>
      <c r="F1123" s="37"/>
      <c r="G1123" s="505" t="s">
        <v>910</v>
      </c>
      <c r="H1123" s="561"/>
    </row>
    <row r="1124" spans="1:8" ht="69.75" customHeight="1">
      <c r="A1124" s="491"/>
      <c r="B1124" s="492"/>
      <c r="C1124" s="491"/>
      <c r="D1124" s="36" t="s">
        <v>67</v>
      </c>
      <c r="E1124" s="492" t="s">
        <v>346</v>
      </c>
      <c r="F1124" s="37"/>
      <c r="G1124" s="505" t="s">
        <v>910</v>
      </c>
      <c r="H1124" s="495"/>
    </row>
    <row r="1125" spans="1:8" ht="42.75" customHeight="1">
      <c r="A1125" s="491"/>
      <c r="B1125" s="492"/>
      <c r="C1125" s="491"/>
      <c r="D1125" s="36" t="s">
        <v>69</v>
      </c>
      <c r="E1125" s="492" t="s">
        <v>347</v>
      </c>
      <c r="F1125" s="37"/>
      <c r="G1125" s="505" t="s">
        <v>910</v>
      </c>
      <c r="H1125" s="495"/>
    </row>
    <row r="1126" spans="1:8" ht="42" customHeight="1">
      <c r="A1126" s="491"/>
      <c r="B1126" s="492"/>
      <c r="C1126" s="491"/>
      <c r="D1126" s="36" t="s">
        <v>70</v>
      </c>
      <c r="E1126" s="492" t="s">
        <v>348</v>
      </c>
      <c r="F1126" s="37"/>
      <c r="G1126" s="505" t="s">
        <v>910</v>
      </c>
      <c r="H1126" s="495"/>
    </row>
    <row r="1127" spans="1:8" ht="70.5" customHeight="1">
      <c r="A1127" s="491"/>
      <c r="B1127" s="492"/>
      <c r="C1127" s="491"/>
      <c r="D1127" s="36" t="s">
        <v>107</v>
      </c>
      <c r="E1127" s="492" t="s">
        <v>349</v>
      </c>
      <c r="F1127" s="37"/>
      <c r="G1127" s="505" t="s">
        <v>910</v>
      </c>
      <c r="H1127" s="495"/>
    </row>
    <row r="1128" spans="1:8" ht="6" customHeight="1">
      <c r="A1128" s="491"/>
      <c r="B1128" s="492"/>
      <c r="C1128" s="491"/>
      <c r="D1128" s="36"/>
      <c r="E1128" s="492"/>
      <c r="F1128" s="37"/>
      <c r="G1128" s="50"/>
      <c r="H1128" s="495"/>
    </row>
    <row r="1129" spans="1:8" ht="6" customHeight="1">
      <c r="A1129" s="491"/>
      <c r="B1129" s="492"/>
      <c r="C1129" s="491"/>
      <c r="D1129" s="75"/>
      <c r="E1129" s="76"/>
      <c r="F1129" s="37"/>
      <c r="G1129" s="43"/>
      <c r="H1129" s="77"/>
    </row>
    <row r="1130" spans="1:8" ht="45" customHeight="1">
      <c r="A1130" s="491"/>
      <c r="B1130" s="492"/>
      <c r="C1130" s="491"/>
      <c r="D1130" s="491" t="s">
        <v>36</v>
      </c>
      <c r="E1130" s="497" t="s">
        <v>350</v>
      </c>
      <c r="F1130" s="37"/>
      <c r="G1130" s="46"/>
      <c r="H1130" s="495"/>
    </row>
    <row r="1131" spans="1:8" ht="6" customHeight="1">
      <c r="A1131" s="491"/>
      <c r="B1131" s="492"/>
      <c r="C1131" s="491"/>
      <c r="D1131" s="23"/>
      <c r="E1131" s="24"/>
      <c r="F1131" s="37"/>
      <c r="G1131" s="46"/>
      <c r="H1131" s="495"/>
    </row>
    <row r="1132" spans="1:8" ht="6" customHeight="1">
      <c r="A1132" s="491"/>
      <c r="B1132" s="492"/>
      <c r="C1132" s="491"/>
      <c r="D1132" s="492"/>
      <c r="E1132" s="492"/>
      <c r="F1132" s="37"/>
      <c r="G1132" s="46"/>
      <c r="H1132" s="495"/>
    </row>
    <row r="1133" spans="1:8" ht="21" customHeight="1">
      <c r="A1133" s="491"/>
      <c r="B1133" s="552"/>
      <c r="C1133" s="491"/>
      <c r="D1133" s="36"/>
      <c r="E1133" s="40" t="s">
        <v>351</v>
      </c>
      <c r="F1133" s="37"/>
      <c r="G1133" s="46"/>
      <c r="H1133" s="550" t="s">
        <v>1311</v>
      </c>
    </row>
    <row r="1134" spans="1:8" ht="42.75" customHeight="1">
      <c r="A1134" s="491"/>
      <c r="B1134" s="552"/>
      <c r="C1134" s="491"/>
      <c r="D1134" s="36" t="s">
        <v>66</v>
      </c>
      <c r="E1134" s="492" t="s">
        <v>352</v>
      </c>
      <c r="F1134" s="37"/>
      <c r="G1134" s="505" t="s">
        <v>910</v>
      </c>
      <c r="H1134" s="550"/>
    </row>
    <row r="1135" spans="1:8" ht="29.25" customHeight="1">
      <c r="A1135" s="491"/>
      <c r="B1135" s="492"/>
      <c r="C1135" s="491"/>
      <c r="D1135" s="36" t="s">
        <v>67</v>
      </c>
      <c r="E1135" s="492" t="s">
        <v>353</v>
      </c>
      <c r="F1135" s="37"/>
      <c r="G1135" s="505" t="s">
        <v>910</v>
      </c>
      <c r="H1135" s="508"/>
    </row>
    <row r="1136" spans="1:8" ht="43.5" customHeight="1">
      <c r="A1136" s="491"/>
      <c r="B1136" s="492"/>
      <c r="C1136" s="491"/>
      <c r="D1136" s="36" t="s">
        <v>69</v>
      </c>
      <c r="E1136" s="492" t="s">
        <v>354</v>
      </c>
      <c r="F1136" s="37"/>
      <c r="G1136" s="505" t="s">
        <v>910</v>
      </c>
      <c r="H1136" s="508"/>
    </row>
    <row r="1137" spans="1:8" ht="71.25" customHeight="1">
      <c r="A1137" s="491"/>
      <c r="B1137" s="492"/>
      <c r="C1137" s="491"/>
      <c r="D1137" s="36" t="s">
        <v>70</v>
      </c>
      <c r="E1137" s="492" t="s">
        <v>355</v>
      </c>
      <c r="F1137" s="37"/>
      <c r="G1137" s="505" t="s">
        <v>910</v>
      </c>
      <c r="H1137" s="508"/>
    </row>
    <row r="1138" spans="1:8" ht="6" hidden="1" customHeight="1">
      <c r="A1138" s="23"/>
      <c r="B1138" s="26"/>
      <c r="C1138" s="23"/>
      <c r="D1138" s="25"/>
      <c r="E1138" s="26"/>
      <c r="F1138" s="33"/>
      <c r="G1138" s="34"/>
      <c r="H1138" s="252"/>
    </row>
    <row r="1139" spans="1:8" ht="7.5" customHeight="1">
      <c r="A1139" s="491"/>
      <c r="B1139" s="492"/>
      <c r="C1139" s="491"/>
      <c r="D1139" s="36"/>
      <c r="E1139" s="492"/>
      <c r="F1139" s="37"/>
      <c r="G1139" s="46"/>
      <c r="H1139" s="508"/>
    </row>
    <row r="1140" spans="1:8" ht="21" customHeight="1">
      <c r="A1140" s="491"/>
      <c r="B1140" s="497"/>
      <c r="C1140" s="491"/>
      <c r="D1140" s="36"/>
      <c r="E1140" s="40" t="s">
        <v>356</v>
      </c>
      <c r="F1140" s="37"/>
      <c r="G1140" s="46"/>
      <c r="H1140" s="550" t="s">
        <v>1311</v>
      </c>
    </row>
    <row r="1141" spans="1:8" ht="71.25" customHeight="1">
      <c r="A1141" s="491"/>
      <c r="B1141" s="497"/>
      <c r="C1141" s="491"/>
      <c r="D1141" s="36" t="s">
        <v>66</v>
      </c>
      <c r="E1141" s="492" t="s">
        <v>543</v>
      </c>
      <c r="F1141" s="37"/>
      <c r="G1141" s="505" t="s">
        <v>910</v>
      </c>
      <c r="H1141" s="550"/>
    </row>
    <row r="1142" spans="1:8" ht="72" customHeight="1">
      <c r="A1142" s="491"/>
      <c r="B1142" s="492"/>
      <c r="C1142" s="491"/>
      <c r="D1142" s="36" t="s">
        <v>67</v>
      </c>
      <c r="E1142" s="492" t="s">
        <v>357</v>
      </c>
      <c r="F1142" s="37"/>
      <c r="G1142" s="505" t="s">
        <v>910</v>
      </c>
      <c r="H1142" s="495"/>
    </row>
    <row r="1143" spans="1:8" ht="110.25" customHeight="1">
      <c r="A1143" s="491"/>
      <c r="B1143" s="492"/>
      <c r="C1143" s="491"/>
      <c r="D1143" s="36" t="s">
        <v>69</v>
      </c>
      <c r="E1143" s="492" t="s">
        <v>358</v>
      </c>
      <c r="F1143" s="37"/>
      <c r="G1143" s="505" t="s">
        <v>910</v>
      </c>
      <c r="H1143" s="495"/>
    </row>
    <row r="1144" spans="1:8" ht="124.5" customHeight="1">
      <c r="A1144" s="491"/>
      <c r="B1144" s="492"/>
      <c r="C1144" s="491"/>
      <c r="D1144" s="36" t="s">
        <v>70</v>
      </c>
      <c r="E1144" s="492" t="s">
        <v>97</v>
      </c>
      <c r="F1144" s="37"/>
      <c r="G1144" s="127"/>
      <c r="H1144" s="495"/>
    </row>
    <row r="1145" spans="1:8" ht="7.5" customHeight="1">
      <c r="A1145" s="491"/>
      <c r="B1145" s="492"/>
      <c r="C1145" s="491"/>
      <c r="D1145" s="492"/>
      <c r="E1145" s="492"/>
      <c r="F1145" s="37"/>
      <c r="G1145" s="46"/>
      <c r="H1145" s="495"/>
    </row>
    <row r="1146" spans="1:8" ht="21" customHeight="1">
      <c r="A1146" s="491"/>
      <c r="B1146" s="497"/>
      <c r="C1146" s="491"/>
      <c r="D1146" s="36"/>
      <c r="E1146" s="128" t="s">
        <v>359</v>
      </c>
      <c r="F1146" s="37"/>
      <c r="G1146" s="46"/>
      <c r="H1146" s="550" t="s">
        <v>1311</v>
      </c>
    </row>
    <row r="1147" spans="1:8" ht="41.25" customHeight="1">
      <c r="A1147" s="491"/>
      <c r="B1147" s="497"/>
      <c r="C1147" s="491"/>
      <c r="D1147" s="36" t="s">
        <v>66</v>
      </c>
      <c r="E1147" s="492" t="s">
        <v>360</v>
      </c>
      <c r="F1147" s="37"/>
      <c r="G1147" s="505" t="s">
        <v>65</v>
      </c>
      <c r="H1147" s="550"/>
    </row>
    <row r="1148" spans="1:8" ht="27.75" customHeight="1">
      <c r="A1148" s="491"/>
      <c r="B1148" s="492"/>
      <c r="C1148" s="491"/>
      <c r="D1148" s="36" t="s">
        <v>67</v>
      </c>
      <c r="E1148" s="492" t="s">
        <v>544</v>
      </c>
      <c r="F1148" s="37"/>
      <c r="G1148" s="505" t="s">
        <v>65</v>
      </c>
      <c r="H1148" s="495"/>
    </row>
    <row r="1149" spans="1:8" ht="30" customHeight="1">
      <c r="A1149" s="491"/>
      <c r="B1149" s="497"/>
      <c r="C1149" s="491"/>
      <c r="D1149" s="36" t="s">
        <v>69</v>
      </c>
      <c r="E1149" s="492" t="s">
        <v>545</v>
      </c>
      <c r="F1149" s="37"/>
      <c r="G1149" s="505" t="s">
        <v>65</v>
      </c>
      <c r="H1149" s="495"/>
    </row>
    <row r="1150" spans="1:8" ht="71.25" customHeight="1">
      <c r="A1150" s="491"/>
      <c r="B1150" s="36"/>
      <c r="C1150" s="491"/>
      <c r="D1150" s="36" t="s">
        <v>70</v>
      </c>
      <c r="E1150" s="492" t="s">
        <v>546</v>
      </c>
      <c r="F1150" s="37"/>
      <c r="G1150" s="505" t="s">
        <v>65</v>
      </c>
      <c r="H1150" s="495"/>
    </row>
    <row r="1151" spans="1:8" ht="73.5" customHeight="1">
      <c r="A1151" s="491"/>
      <c r="B1151" s="492"/>
      <c r="C1151" s="491"/>
      <c r="D1151" s="36" t="s">
        <v>107</v>
      </c>
      <c r="E1151" s="492" t="s">
        <v>361</v>
      </c>
      <c r="F1151" s="37"/>
      <c r="G1151" s="505" t="s">
        <v>910</v>
      </c>
      <c r="H1151" s="495"/>
    </row>
    <row r="1152" spans="1:8" ht="6" customHeight="1">
      <c r="A1152" s="491"/>
      <c r="B1152" s="492"/>
      <c r="C1152" s="491"/>
      <c r="D1152" s="86"/>
      <c r="E1152" s="31"/>
      <c r="F1152" s="37"/>
      <c r="G1152" s="43"/>
      <c r="H1152" s="495"/>
    </row>
    <row r="1153" spans="1:8" ht="138" customHeight="1">
      <c r="A1153" s="491"/>
      <c r="B1153" s="492"/>
      <c r="C1153" s="491"/>
      <c r="D1153" s="491" t="s">
        <v>36</v>
      </c>
      <c r="E1153" s="509" t="s">
        <v>1316</v>
      </c>
      <c r="F1153" s="242"/>
      <c r="G1153" s="253"/>
      <c r="H1153" s="508" t="s">
        <v>989</v>
      </c>
    </row>
    <row r="1154" spans="1:8" ht="6" customHeight="1">
      <c r="A1154" s="491"/>
      <c r="B1154" s="492"/>
      <c r="C1154" s="491"/>
      <c r="D1154" s="23"/>
      <c r="E1154" s="237"/>
      <c r="F1154" s="242"/>
      <c r="G1154" s="245"/>
      <c r="H1154" s="508"/>
    </row>
    <row r="1155" spans="1:8" ht="6" hidden="1" customHeight="1">
      <c r="A1155" s="491"/>
      <c r="B1155" s="492"/>
      <c r="C1155" s="491"/>
      <c r="D1155" s="15"/>
      <c r="E1155" s="282"/>
      <c r="F1155" s="242"/>
      <c r="G1155" s="245"/>
      <c r="H1155" s="508"/>
    </row>
    <row r="1156" spans="1:8" s="36" customFormat="1" ht="6" hidden="1" customHeight="1">
      <c r="A1156" s="491"/>
      <c r="B1156" s="492"/>
      <c r="C1156" s="491"/>
      <c r="D1156" s="25"/>
      <c r="E1156" s="238"/>
      <c r="F1156" s="242"/>
      <c r="G1156" s="245"/>
      <c r="H1156" s="508"/>
    </row>
    <row r="1157" spans="1:8" ht="8.25" customHeight="1">
      <c r="A1157" s="491"/>
      <c r="B1157" s="492"/>
      <c r="C1157" s="491"/>
      <c r="D1157" s="86"/>
      <c r="E1157" s="240"/>
      <c r="F1157" s="242"/>
      <c r="G1157" s="245"/>
      <c r="H1157" s="508"/>
    </row>
    <row r="1158" spans="1:8" ht="86.1" customHeight="1">
      <c r="A1158" s="491"/>
      <c r="B1158" s="497"/>
      <c r="C1158" s="491"/>
      <c r="D1158" s="491" t="s">
        <v>36</v>
      </c>
      <c r="E1158" s="509" t="s">
        <v>1038</v>
      </c>
      <c r="F1158" s="242"/>
      <c r="G1158" s="253"/>
      <c r="H1158" s="508" t="s">
        <v>988</v>
      </c>
    </row>
    <row r="1159" spans="1:8" ht="6" customHeight="1">
      <c r="A1159" s="491"/>
      <c r="B1159" s="492"/>
      <c r="C1159" s="491"/>
      <c r="D1159" s="23"/>
      <c r="E1159" s="24"/>
      <c r="F1159" s="37"/>
      <c r="G1159" s="43"/>
      <c r="H1159" s="495"/>
    </row>
    <row r="1160" spans="1:8" ht="6" customHeight="1">
      <c r="A1160" s="491"/>
      <c r="B1160" s="492"/>
      <c r="C1160" s="491"/>
      <c r="D1160" s="86"/>
      <c r="E1160" s="31"/>
      <c r="F1160" s="37"/>
      <c r="G1160" s="43"/>
      <c r="H1160" s="495"/>
    </row>
    <row r="1161" spans="1:8" ht="174.75" customHeight="1">
      <c r="A1161" s="491"/>
      <c r="B1161" s="492"/>
      <c r="C1161" s="491"/>
      <c r="D1161" s="23" t="s">
        <v>36</v>
      </c>
      <c r="E1161" s="237" t="s">
        <v>1317</v>
      </c>
      <c r="F1161" s="242"/>
      <c r="G1161" s="253"/>
      <c r="H1161" s="508" t="s">
        <v>987</v>
      </c>
    </row>
    <row r="1162" spans="1:8" ht="6" customHeight="1">
      <c r="A1162" s="491"/>
      <c r="B1162" s="492"/>
      <c r="C1162" s="491"/>
      <c r="D1162" s="86"/>
      <c r="E1162" s="240"/>
      <c r="F1162" s="242"/>
      <c r="G1162" s="245"/>
      <c r="H1162" s="508"/>
    </row>
    <row r="1163" spans="1:8" ht="68.45" customHeight="1">
      <c r="A1163" s="491"/>
      <c r="B1163" s="492"/>
      <c r="C1163" s="491"/>
      <c r="D1163" s="48" t="s">
        <v>36</v>
      </c>
      <c r="E1163" s="509" t="s">
        <v>1044</v>
      </c>
      <c r="F1163" s="242"/>
      <c r="G1163" s="245"/>
      <c r="H1163" s="508" t="s">
        <v>1318</v>
      </c>
    </row>
    <row r="1164" spans="1:8" ht="6" hidden="1" customHeight="1">
      <c r="A1164" s="491"/>
      <c r="B1164" s="492"/>
      <c r="C1164" s="491"/>
      <c r="D1164" s="49"/>
      <c r="E1164" s="237"/>
      <c r="F1164" s="242"/>
      <c r="G1164" s="245"/>
      <c r="H1164" s="508"/>
    </row>
    <row r="1165" spans="1:8" ht="6" customHeight="1">
      <c r="A1165" s="491"/>
      <c r="B1165" s="492"/>
      <c r="C1165" s="491"/>
      <c r="D1165" s="86"/>
      <c r="E1165" s="240"/>
      <c r="F1165" s="242"/>
      <c r="G1165" s="245"/>
      <c r="H1165" s="508"/>
    </row>
    <row r="1166" spans="1:8" ht="56.25" customHeight="1">
      <c r="A1166" s="491"/>
      <c r="B1166" s="492"/>
      <c r="C1166" s="491"/>
      <c r="D1166" s="491" t="s">
        <v>36</v>
      </c>
      <c r="E1166" s="509" t="s">
        <v>547</v>
      </c>
      <c r="F1166" s="242"/>
      <c r="G1166" s="253"/>
      <c r="H1166" s="508" t="s">
        <v>990</v>
      </c>
    </row>
    <row r="1167" spans="1:8" ht="179.25" customHeight="1">
      <c r="A1167" s="491"/>
      <c r="B1167" s="492"/>
      <c r="C1167" s="491"/>
      <c r="D1167" s="491"/>
      <c r="E1167" s="509" t="s">
        <v>1319</v>
      </c>
      <c r="F1167" s="37"/>
      <c r="G1167" s="43"/>
      <c r="H1167" s="495"/>
    </row>
    <row r="1168" spans="1:8" ht="6" customHeight="1">
      <c r="A1168" s="491"/>
      <c r="B1168" s="492"/>
      <c r="C1168" s="491"/>
      <c r="D1168" s="23"/>
      <c r="E1168" s="24"/>
      <c r="F1168" s="37"/>
      <c r="G1168" s="43"/>
      <c r="H1168" s="495"/>
    </row>
    <row r="1169" spans="1:8" ht="6" hidden="1" customHeight="1">
      <c r="A1169" s="23"/>
      <c r="B1169" s="26"/>
      <c r="C1169" s="23"/>
      <c r="D1169" s="8"/>
      <c r="E1169" s="7"/>
      <c r="F1169" s="33"/>
      <c r="G1169" s="42"/>
      <c r="H1169" s="28"/>
    </row>
    <row r="1170" spans="1:8" ht="6" hidden="1" customHeight="1">
      <c r="A1170" s="491"/>
      <c r="B1170" s="492"/>
      <c r="C1170" s="491"/>
      <c r="D1170" s="492"/>
      <c r="E1170" s="492"/>
      <c r="F1170" s="37"/>
      <c r="G1170" s="43"/>
      <c r="H1170" s="495"/>
    </row>
    <row r="1171" spans="1:8" ht="6" customHeight="1">
      <c r="A1171" s="491"/>
      <c r="B1171" s="492"/>
      <c r="C1171" s="491"/>
      <c r="D1171" s="86"/>
      <c r="E1171" s="31"/>
      <c r="F1171" s="37"/>
      <c r="G1171" s="43"/>
      <c r="H1171" s="495"/>
    </row>
    <row r="1172" spans="1:8" ht="96.75" customHeight="1">
      <c r="A1172" s="491"/>
      <c r="B1172" s="552"/>
      <c r="C1172" s="491"/>
      <c r="D1172" s="48" t="s">
        <v>36</v>
      </c>
      <c r="E1172" s="497" t="s">
        <v>654</v>
      </c>
      <c r="F1172" s="37"/>
      <c r="G1172" s="43"/>
      <c r="H1172" s="495" t="s">
        <v>362</v>
      </c>
    </row>
    <row r="1173" spans="1:8" ht="6" customHeight="1">
      <c r="A1173" s="491"/>
      <c r="B1173" s="552"/>
      <c r="C1173" s="491"/>
      <c r="D1173" s="49"/>
      <c r="E1173" s="24"/>
      <c r="F1173" s="37"/>
      <c r="G1173" s="43"/>
      <c r="H1173" s="495"/>
    </row>
    <row r="1174" spans="1:8" ht="6" customHeight="1">
      <c r="A1174" s="491"/>
      <c r="B1174" s="36"/>
      <c r="C1174" s="491"/>
      <c r="D1174" s="14"/>
      <c r="E1174" s="31"/>
      <c r="F1174" s="37"/>
      <c r="G1174" s="46"/>
      <c r="H1174" s="495"/>
    </row>
    <row r="1175" spans="1:8" ht="43.5" customHeight="1">
      <c r="A1175" s="491"/>
      <c r="B1175" s="36"/>
      <c r="C1175" s="491"/>
      <c r="D1175" s="48" t="s">
        <v>36</v>
      </c>
      <c r="E1175" s="497" t="s">
        <v>655</v>
      </c>
      <c r="F1175" s="37"/>
      <c r="G1175" s="43"/>
      <c r="H1175" s="549" t="s">
        <v>363</v>
      </c>
    </row>
    <row r="1176" spans="1:8" ht="84" customHeight="1">
      <c r="A1176" s="491"/>
      <c r="B1176" s="499"/>
      <c r="C1176" s="491"/>
      <c r="D1176" s="48"/>
      <c r="E1176" s="497" t="s">
        <v>656</v>
      </c>
      <c r="F1176" s="37"/>
      <c r="G1176" s="43"/>
      <c r="H1176" s="549"/>
    </row>
    <row r="1177" spans="1:8" ht="96" customHeight="1">
      <c r="A1177" s="491"/>
      <c r="B1177" s="499"/>
      <c r="C1177" s="491"/>
      <c r="D1177" s="48"/>
      <c r="E1177" s="497" t="s">
        <v>548</v>
      </c>
      <c r="F1177" s="37"/>
      <c r="G1177" s="43"/>
      <c r="H1177" s="495"/>
    </row>
    <row r="1178" spans="1:8" ht="69" customHeight="1">
      <c r="A1178" s="491"/>
      <c r="B1178" s="499"/>
      <c r="C1178" s="491"/>
      <c r="D1178" s="48"/>
      <c r="E1178" s="497" t="s">
        <v>657</v>
      </c>
      <c r="F1178" s="37"/>
      <c r="G1178" s="43"/>
      <c r="H1178" s="495"/>
    </row>
    <row r="1179" spans="1:8" ht="6" customHeight="1">
      <c r="A1179" s="491"/>
      <c r="B1179" s="492"/>
      <c r="C1179" s="491"/>
      <c r="D1179" s="49"/>
      <c r="E1179" s="24"/>
      <c r="F1179" s="37"/>
      <c r="G1179" s="43"/>
      <c r="H1179" s="495"/>
    </row>
    <row r="1180" spans="1:8" ht="6" customHeight="1">
      <c r="A1180" s="491"/>
      <c r="B1180" s="492"/>
      <c r="C1180" s="491"/>
      <c r="D1180" s="14"/>
      <c r="E1180" s="31"/>
      <c r="F1180" s="37"/>
      <c r="G1180" s="46"/>
      <c r="H1180" s="495"/>
    </row>
    <row r="1181" spans="1:8" ht="125.25" customHeight="1">
      <c r="A1181" s="491"/>
      <c r="B1181" s="492"/>
      <c r="C1181" s="491"/>
      <c r="D1181" s="48" t="s">
        <v>36</v>
      </c>
      <c r="E1181" s="497" t="s">
        <v>1028</v>
      </c>
      <c r="F1181" s="37"/>
      <c r="G1181" s="43" t="s">
        <v>180</v>
      </c>
      <c r="H1181" s="495" t="s">
        <v>364</v>
      </c>
    </row>
    <row r="1182" spans="1:8" ht="97.5" customHeight="1">
      <c r="A1182" s="491"/>
      <c r="B1182" s="492"/>
      <c r="C1182" s="491"/>
      <c r="D1182" s="49"/>
      <c r="E1182" s="24" t="s">
        <v>549</v>
      </c>
      <c r="F1182" s="37"/>
      <c r="G1182" s="43"/>
      <c r="H1182" s="495"/>
    </row>
    <row r="1183" spans="1:8" ht="6" customHeight="1">
      <c r="A1183" s="491"/>
      <c r="B1183" s="492"/>
      <c r="C1183" s="491"/>
      <c r="D1183" s="36"/>
      <c r="E1183" s="492"/>
      <c r="F1183" s="37"/>
      <c r="G1183" s="46"/>
      <c r="H1183" s="495"/>
    </row>
    <row r="1184" spans="1:8" ht="21" customHeight="1">
      <c r="A1184" s="491"/>
      <c r="B1184" s="492"/>
      <c r="C1184" s="491"/>
      <c r="D1184" s="36"/>
      <c r="E1184" s="40" t="s">
        <v>365</v>
      </c>
      <c r="F1184" s="37"/>
      <c r="G1184" s="46"/>
      <c r="H1184" s="495"/>
    </row>
    <row r="1185" spans="1:8" ht="6" customHeight="1">
      <c r="A1185" s="491"/>
      <c r="B1185" s="492"/>
      <c r="C1185" s="491"/>
      <c r="D1185" s="14"/>
      <c r="E1185" s="31"/>
      <c r="F1185" s="37"/>
      <c r="G1185" s="46"/>
      <c r="H1185" s="495"/>
    </row>
    <row r="1186" spans="1:8" ht="30.75" customHeight="1">
      <c r="A1186" s="254"/>
      <c r="B1186" s="239"/>
      <c r="C1186" s="257"/>
      <c r="D1186" s="248" t="s">
        <v>36</v>
      </c>
      <c r="E1186" s="237" t="s">
        <v>366</v>
      </c>
      <c r="F1186" s="242"/>
      <c r="G1186" s="253"/>
      <c r="H1186" s="508" t="s">
        <v>1320</v>
      </c>
    </row>
    <row r="1187" spans="1:8" ht="6" customHeight="1">
      <c r="A1187" s="248"/>
      <c r="B1187" s="238"/>
      <c r="C1187" s="248"/>
      <c r="D1187" s="249"/>
      <c r="E1187" s="238"/>
      <c r="F1187" s="250"/>
      <c r="G1187" s="283"/>
      <c r="H1187" s="252"/>
    </row>
    <row r="1188" spans="1:8" ht="7.5" customHeight="1">
      <c r="A1188" s="254"/>
      <c r="B1188" s="509"/>
      <c r="C1188" s="254"/>
      <c r="D1188" s="241"/>
      <c r="E1188" s="239"/>
      <c r="F1188" s="242"/>
      <c r="G1188" s="284"/>
      <c r="H1188" s="257"/>
    </row>
    <row r="1189" spans="1:8" ht="138.6" customHeight="1">
      <c r="A1189" s="254">
        <v>16</v>
      </c>
      <c r="B1189" s="509" t="s">
        <v>367</v>
      </c>
      <c r="C1189" s="254"/>
      <c r="D1189" s="241"/>
      <c r="E1189" s="239" t="s">
        <v>1321</v>
      </c>
      <c r="F1189" s="242"/>
      <c r="G1189" s="245"/>
      <c r="H1189" s="508" t="s">
        <v>1322</v>
      </c>
    </row>
    <row r="1190" spans="1:8" ht="24.95" customHeight="1">
      <c r="A1190" s="491"/>
      <c r="B1190" s="492"/>
      <c r="C1190" s="491"/>
      <c r="D1190" s="36"/>
      <c r="E1190" s="492" t="s">
        <v>550</v>
      </c>
      <c r="F1190" s="37"/>
      <c r="G1190" s="505" t="s">
        <v>910</v>
      </c>
      <c r="H1190" s="495"/>
    </row>
    <row r="1191" spans="1:8" ht="24.95" customHeight="1">
      <c r="A1191" s="491"/>
      <c r="B1191" s="492"/>
      <c r="C1191" s="491"/>
      <c r="D1191" s="36"/>
      <c r="E1191" s="492" t="s">
        <v>551</v>
      </c>
      <c r="F1191" s="37"/>
      <c r="G1191" s="505" t="s">
        <v>910</v>
      </c>
      <c r="H1191" s="495"/>
    </row>
    <row r="1192" spans="1:8" ht="21" customHeight="1">
      <c r="A1192" s="491"/>
      <c r="B1192" s="501"/>
      <c r="C1192" s="491"/>
      <c r="D1192" s="36"/>
      <c r="E1192" s="40" t="s">
        <v>368</v>
      </c>
      <c r="F1192" s="37"/>
      <c r="G1192" s="43"/>
      <c r="H1192" s="549" t="s">
        <v>869</v>
      </c>
    </row>
    <row r="1193" spans="1:8" ht="21" customHeight="1">
      <c r="A1193" s="491" t="s">
        <v>86</v>
      </c>
      <c r="B1193" s="492" t="s">
        <v>86</v>
      </c>
      <c r="C1193" s="491"/>
      <c r="D1193" s="40" t="s">
        <v>75</v>
      </c>
      <c r="E1193" s="492" t="s">
        <v>886</v>
      </c>
      <c r="F1193" s="37"/>
      <c r="G1193" s="50"/>
      <c r="H1193" s="549"/>
    </row>
    <row r="1194" spans="1:8" ht="56.25" customHeight="1">
      <c r="A1194" s="491" t="s">
        <v>86</v>
      </c>
      <c r="B1194" s="492" t="s">
        <v>86</v>
      </c>
      <c r="C1194" s="491"/>
      <c r="D1194" s="40"/>
      <c r="E1194" s="492" t="s">
        <v>769</v>
      </c>
      <c r="F1194" s="37"/>
      <c r="G1194" s="50"/>
      <c r="H1194" s="549"/>
    </row>
    <row r="1195" spans="1:8" ht="108.75" customHeight="1">
      <c r="A1195" s="491"/>
      <c r="B1195" s="492"/>
      <c r="C1195" s="491"/>
      <c r="D1195" s="492"/>
      <c r="E1195" s="492" t="s">
        <v>770</v>
      </c>
      <c r="F1195" s="37"/>
      <c r="G1195" s="50"/>
      <c r="H1195" s="495"/>
    </row>
    <row r="1196" spans="1:8" ht="84.75" customHeight="1">
      <c r="A1196" s="491"/>
      <c r="B1196" s="492"/>
      <c r="C1196" s="491"/>
      <c r="D1196" s="492"/>
      <c r="E1196" s="492" t="s">
        <v>771</v>
      </c>
      <c r="F1196" s="37"/>
      <c r="G1196" s="50"/>
      <c r="H1196" s="495"/>
    </row>
    <row r="1197" spans="1:8" ht="6" customHeight="1">
      <c r="A1197" s="491"/>
      <c r="B1197" s="492"/>
      <c r="C1197" s="491"/>
      <c r="D1197" s="36"/>
      <c r="E1197" s="492"/>
      <c r="F1197" s="37"/>
      <c r="G1197" s="43"/>
      <c r="H1197" s="495"/>
    </row>
    <row r="1198" spans="1:8" ht="21" customHeight="1">
      <c r="A1198" s="491"/>
      <c r="B1198" s="492"/>
      <c r="C1198" s="491"/>
      <c r="D1198" s="120" t="s">
        <v>76</v>
      </c>
      <c r="E1198" s="40" t="s">
        <v>552</v>
      </c>
      <c r="F1198" s="37"/>
      <c r="G1198" s="50"/>
      <c r="H1198" s="495"/>
    </row>
    <row r="1199" spans="1:8" ht="57" customHeight="1">
      <c r="A1199" s="491"/>
      <c r="B1199" s="492"/>
      <c r="C1199" s="491"/>
      <c r="D1199" s="285"/>
      <c r="E1199" s="239" t="s">
        <v>1323</v>
      </c>
      <c r="F1199" s="242"/>
      <c r="G1199" s="247"/>
      <c r="H1199" s="495"/>
    </row>
    <row r="1200" spans="1:8" ht="6" customHeight="1">
      <c r="A1200" s="491"/>
      <c r="B1200" s="497"/>
      <c r="C1200" s="491"/>
      <c r="D1200" s="241"/>
      <c r="E1200" s="239"/>
      <c r="F1200" s="242"/>
      <c r="G1200" s="284"/>
      <c r="H1200" s="45"/>
    </row>
    <row r="1201" spans="1:8" ht="33.6" customHeight="1">
      <c r="A1201" s="491"/>
      <c r="B1201" s="497"/>
      <c r="C1201" s="491"/>
      <c r="D1201" s="241"/>
      <c r="E1201" s="276" t="s">
        <v>369</v>
      </c>
      <c r="F1201" s="242"/>
      <c r="G1201" s="245"/>
      <c r="H1201" s="507" t="s">
        <v>1324</v>
      </c>
    </row>
    <row r="1202" spans="1:8" ht="29.45" customHeight="1">
      <c r="A1202" s="491"/>
      <c r="B1202" s="492"/>
      <c r="C1202" s="491"/>
      <c r="D1202" s="241" t="s">
        <v>969</v>
      </c>
      <c r="E1202" s="239" t="s">
        <v>971</v>
      </c>
      <c r="F1202" s="242"/>
      <c r="G1202" s="245"/>
      <c r="H1202" s="45"/>
    </row>
    <row r="1203" spans="1:8" ht="6" customHeight="1">
      <c r="A1203" s="491"/>
      <c r="B1203" s="492"/>
      <c r="C1203" s="491"/>
      <c r="D1203" s="241"/>
      <c r="E1203" s="239"/>
      <c r="F1203" s="242"/>
      <c r="G1203" s="245"/>
      <c r="H1203" s="45"/>
    </row>
    <row r="1204" spans="1:8" ht="186" customHeight="1">
      <c r="A1204" s="491"/>
      <c r="B1204" s="492"/>
      <c r="C1204" s="491"/>
      <c r="D1204" s="241" t="s">
        <v>970</v>
      </c>
      <c r="E1204" s="239" t="s">
        <v>978</v>
      </c>
      <c r="F1204" s="242"/>
      <c r="G1204" s="245"/>
      <c r="H1204" s="45"/>
    </row>
    <row r="1205" spans="1:8" ht="6" customHeight="1">
      <c r="A1205" s="491"/>
      <c r="B1205" s="492"/>
      <c r="C1205" s="491"/>
      <c r="D1205" s="36"/>
      <c r="E1205" s="492"/>
      <c r="F1205" s="37"/>
      <c r="G1205" s="43"/>
      <c r="H1205" s="45"/>
    </row>
    <row r="1206" spans="1:8" ht="134.1" customHeight="1">
      <c r="A1206" s="491"/>
      <c r="B1206" s="492"/>
      <c r="C1206" s="491"/>
      <c r="D1206" s="241" t="s">
        <v>972</v>
      </c>
      <c r="E1206" s="239" t="s">
        <v>1326</v>
      </c>
      <c r="F1206" s="242"/>
      <c r="G1206" s="245"/>
      <c r="H1206" s="257"/>
    </row>
    <row r="1207" spans="1:8" ht="6" customHeight="1">
      <c r="A1207" s="491"/>
      <c r="B1207" s="492"/>
      <c r="C1207" s="491"/>
      <c r="D1207" s="241"/>
      <c r="E1207" s="239"/>
      <c r="F1207" s="242"/>
      <c r="G1207" s="245"/>
      <c r="H1207" s="257"/>
    </row>
    <row r="1208" spans="1:8" ht="106.5" customHeight="1">
      <c r="A1208" s="491"/>
      <c r="B1208" s="492"/>
      <c r="C1208" s="491"/>
      <c r="D1208" s="241" t="s">
        <v>973</v>
      </c>
      <c r="E1208" s="239" t="s">
        <v>974</v>
      </c>
      <c r="F1208" s="242"/>
      <c r="G1208" s="245"/>
      <c r="H1208" s="257"/>
    </row>
    <row r="1209" spans="1:8" ht="6" customHeight="1">
      <c r="A1209" s="491"/>
      <c r="B1209" s="492"/>
      <c r="C1209" s="491"/>
      <c r="D1209" s="241"/>
      <c r="E1209" s="239"/>
      <c r="F1209" s="242"/>
      <c r="G1209" s="245"/>
      <c r="H1209" s="257"/>
    </row>
    <row r="1210" spans="1:8" ht="43.5" customHeight="1">
      <c r="A1210" s="491"/>
      <c r="B1210" s="492"/>
      <c r="C1210" s="491"/>
      <c r="D1210" s="241" t="s">
        <v>975</v>
      </c>
      <c r="E1210" s="239" t="s">
        <v>1325</v>
      </c>
      <c r="F1210" s="242"/>
      <c r="G1210" s="245"/>
      <c r="H1210" s="257"/>
    </row>
    <row r="1211" spans="1:8" ht="6" customHeight="1">
      <c r="A1211" s="491"/>
      <c r="B1211" s="492"/>
      <c r="C1211" s="491"/>
      <c r="D1211" s="241"/>
      <c r="E1211" s="239"/>
      <c r="F1211" s="242"/>
      <c r="G1211" s="245"/>
      <c r="H1211" s="257"/>
    </row>
    <row r="1212" spans="1:8" ht="57.95" customHeight="1">
      <c r="A1212" s="491"/>
      <c r="B1212" s="492"/>
      <c r="C1212" s="491"/>
      <c r="D1212" s="241" t="s">
        <v>976</v>
      </c>
      <c r="E1212" s="239" t="s">
        <v>977</v>
      </c>
      <c r="F1212" s="242"/>
      <c r="G1212" s="245"/>
      <c r="H1212" s="257"/>
    </row>
    <row r="1213" spans="1:8" ht="83.1" customHeight="1">
      <c r="A1213" s="491"/>
      <c r="B1213" s="492"/>
      <c r="C1213" s="491"/>
      <c r="D1213" s="241" t="s">
        <v>1014</v>
      </c>
      <c r="E1213" s="239" t="s">
        <v>1016</v>
      </c>
      <c r="F1213" s="242"/>
      <c r="G1213" s="245"/>
      <c r="H1213" s="508" t="s">
        <v>1015</v>
      </c>
    </row>
    <row r="1214" spans="1:8" ht="6" customHeight="1">
      <c r="A1214" s="14"/>
      <c r="B1214" s="13"/>
      <c r="C1214" s="14"/>
      <c r="D1214" s="15"/>
      <c r="E1214" s="13"/>
      <c r="F1214" s="30"/>
      <c r="G1214" s="52"/>
      <c r="H1214" s="17"/>
    </row>
    <row r="1215" spans="1:8" ht="104.45" customHeight="1">
      <c r="A1215" s="254">
        <v>17</v>
      </c>
      <c r="B1215" s="239" t="s">
        <v>371</v>
      </c>
      <c r="C1215" s="254"/>
      <c r="D1215" s="241"/>
      <c r="E1215" s="239" t="s">
        <v>1327</v>
      </c>
      <c r="F1215" s="242"/>
      <c r="G1215" s="243" t="s">
        <v>65</v>
      </c>
      <c r="H1215" s="508" t="s">
        <v>1328</v>
      </c>
    </row>
    <row r="1216" spans="1:8" ht="21" customHeight="1">
      <c r="A1216" s="491"/>
      <c r="B1216" s="492"/>
      <c r="C1216" s="491"/>
      <c r="D1216" s="36"/>
      <c r="E1216" s="492" t="s">
        <v>885</v>
      </c>
      <c r="F1216" s="37"/>
      <c r="G1216" s="43"/>
      <c r="H1216" s="549" t="s">
        <v>870</v>
      </c>
    </row>
    <row r="1217" spans="1:8" ht="69" customHeight="1">
      <c r="A1217" s="491"/>
      <c r="B1217" s="492"/>
      <c r="C1217" s="491"/>
      <c r="D1217" s="36"/>
      <c r="E1217" s="492" t="s">
        <v>372</v>
      </c>
      <c r="F1217" s="37"/>
      <c r="G1217" s="505" t="s">
        <v>65</v>
      </c>
      <c r="H1217" s="549"/>
    </row>
    <row r="1218" spans="1:8" ht="69.75" customHeight="1">
      <c r="A1218" s="491"/>
      <c r="B1218" s="492"/>
      <c r="C1218" s="491"/>
      <c r="D1218" s="36"/>
      <c r="E1218" s="512" t="s">
        <v>1504</v>
      </c>
      <c r="F1218" s="37"/>
      <c r="G1218" s="505" t="s">
        <v>65</v>
      </c>
      <c r="H1218" s="495"/>
    </row>
    <row r="1219" spans="1:8" ht="70.5" customHeight="1">
      <c r="A1219" s="491"/>
      <c r="B1219" s="492"/>
      <c r="C1219" s="491"/>
      <c r="D1219" s="36"/>
      <c r="E1219" s="492" t="s">
        <v>373</v>
      </c>
      <c r="F1219" s="37"/>
      <c r="G1219" s="505" t="s">
        <v>65</v>
      </c>
      <c r="H1219" s="495"/>
    </row>
    <row r="1220" spans="1:8" ht="44.45" customHeight="1">
      <c r="A1220" s="491"/>
      <c r="B1220" s="492"/>
      <c r="C1220" s="491"/>
      <c r="D1220" s="36"/>
      <c r="E1220" s="239" t="s">
        <v>941</v>
      </c>
      <c r="F1220" s="37"/>
      <c r="G1220" s="505" t="s">
        <v>65</v>
      </c>
      <c r="H1220" s="495"/>
    </row>
    <row r="1221" spans="1:8" ht="6" customHeight="1">
      <c r="A1221" s="491"/>
      <c r="B1221" s="492"/>
      <c r="C1221" s="491"/>
      <c r="D1221" s="36"/>
      <c r="E1221" s="492"/>
      <c r="F1221" s="37"/>
      <c r="G1221" s="43"/>
      <c r="H1221" s="495"/>
    </row>
    <row r="1222" spans="1:8" ht="21" customHeight="1">
      <c r="A1222" s="117"/>
      <c r="B1222" s="497"/>
      <c r="C1222" s="491"/>
      <c r="D1222" s="36"/>
      <c r="E1222" s="40" t="s">
        <v>374</v>
      </c>
      <c r="F1222" s="37"/>
      <c r="G1222" s="43"/>
      <c r="H1222" s="45"/>
    </row>
    <row r="1223" spans="1:8" ht="30" customHeight="1">
      <c r="A1223" s="117"/>
      <c r="B1223" s="501"/>
      <c r="C1223" s="491"/>
      <c r="D1223" s="36"/>
      <c r="E1223" s="492" t="s">
        <v>375</v>
      </c>
      <c r="F1223" s="37"/>
      <c r="G1223" s="43"/>
      <c r="H1223" s="549" t="s">
        <v>871</v>
      </c>
    </row>
    <row r="1224" spans="1:8" ht="6" customHeight="1">
      <c r="A1224" s="491"/>
      <c r="B1224" s="492"/>
      <c r="C1224" s="491"/>
      <c r="D1224" s="75"/>
      <c r="E1224" s="76"/>
      <c r="F1224" s="37"/>
      <c r="G1224" s="43"/>
      <c r="H1224" s="549"/>
    </row>
    <row r="1225" spans="1:8" ht="27" customHeight="1">
      <c r="A1225" s="491"/>
      <c r="B1225" s="492"/>
      <c r="C1225" s="491"/>
      <c r="D1225" s="491" t="s">
        <v>36</v>
      </c>
      <c r="E1225" s="497" t="s">
        <v>376</v>
      </c>
      <c r="F1225" s="37"/>
      <c r="G1225" s="43"/>
      <c r="H1225" s="508" t="s">
        <v>1328</v>
      </c>
    </row>
    <row r="1226" spans="1:8" ht="6" customHeight="1">
      <c r="A1226" s="491"/>
      <c r="B1226" s="492"/>
      <c r="C1226" s="491"/>
      <c r="D1226" s="124"/>
      <c r="E1226" s="129"/>
      <c r="F1226" s="37"/>
      <c r="G1226" s="43"/>
      <c r="H1226" s="508"/>
    </row>
    <row r="1227" spans="1:8" ht="6" customHeight="1">
      <c r="A1227" s="491"/>
      <c r="B1227" s="36"/>
      <c r="C1227" s="491"/>
      <c r="D1227" s="75"/>
      <c r="E1227" s="76"/>
      <c r="F1227" s="37"/>
      <c r="G1227" s="43"/>
      <c r="H1227" s="257"/>
    </row>
    <row r="1228" spans="1:8" ht="58.5" customHeight="1">
      <c r="A1228" s="117"/>
      <c r="B1228" s="36"/>
      <c r="C1228" s="491"/>
      <c r="D1228" s="491" t="s">
        <v>36</v>
      </c>
      <c r="E1228" s="497" t="s">
        <v>725</v>
      </c>
      <c r="F1228" s="37"/>
      <c r="G1228" s="43"/>
      <c r="H1228" s="508" t="s">
        <v>1329</v>
      </c>
    </row>
    <row r="1229" spans="1:8" ht="18.75" hidden="1" customHeight="1">
      <c r="A1229" s="117"/>
      <c r="B1229" s="36"/>
      <c r="C1229" s="491"/>
      <c r="D1229" s="117"/>
      <c r="E1229" s="119"/>
      <c r="F1229" s="37"/>
      <c r="G1229" s="43"/>
      <c r="H1229" s="77"/>
    </row>
    <row r="1230" spans="1:8" ht="84.75" customHeight="1">
      <c r="A1230" s="117"/>
      <c r="B1230" s="499"/>
      <c r="C1230" s="491"/>
      <c r="D1230" s="117"/>
      <c r="E1230" s="497" t="s">
        <v>726</v>
      </c>
      <c r="F1230" s="37"/>
      <c r="G1230" s="43"/>
      <c r="H1230" s="77"/>
    </row>
    <row r="1231" spans="1:8" ht="72.75" customHeight="1">
      <c r="A1231" s="117"/>
      <c r="B1231" s="36"/>
      <c r="C1231" s="491"/>
      <c r="D1231" s="117"/>
      <c r="E1231" s="497" t="s">
        <v>724</v>
      </c>
      <c r="F1231" s="37"/>
      <c r="G1231" s="43"/>
      <c r="H1231" s="560" t="s">
        <v>317</v>
      </c>
    </row>
    <row r="1232" spans="1:8" ht="45" customHeight="1">
      <c r="A1232" s="117"/>
      <c r="B1232" s="497"/>
      <c r="C1232" s="491"/>
      <c r="D1232" s="117"/>
      <c r="E1232" s="497" t="s">
        <v>377</v>
      </c>
      <c r="F1232" s="37"/>
      <c r="G1232" s="43"/>
      <c r="H1232" s="560"/>
    </row>
    <row r="1233" spans="1:8" ht="6" customHeight="1">
      <c r="A1233" s="117"/>
      <c r="B1233" s="497"/>
      <c r="C1233" s="491"/>
      <c r="D1233" s="124"/>
      <c r="E1233" s="24"/>
      <c r="F1233" s="37"/>
      <c r="G1233" s="43"/>
      <c r="H1233" s="498"/>
    </row>
    <row r="1234" spans="1:8" ht="6" hidden="1" customHeight="1">
      <c r="A1234" s="124"/>
      <c r="B1234" s="24"/>
      <c r="C1234" s="23"/>
      <c r="D1234" s="130"/>
      <c r="E1234" s="7"/>
      <c r="F1234" s="33"/>
      <c r="G1234" s="42"/>
      <c r="H1234" s="131"/>
    </row>
    <row r="1235" spans="1:8" ht="6" hidden="1" customHeight="1">
      <c r="A1235" s="117"/>
      <c r="B1235" s="497"/>
      <c r="C1235" s="491"/>
      <c r="D1235" s="121"/>
      <c r="E1235" s="26"/>
      <c r="F1235" s="37"/>
      <c r="G1235" s="43"/>
      <c r="H1235" s="498"/>
    </row>
    <row r="1236" spans="1:8" ht="6" customHeight="1">
      <c r="A1236" s="117"/>
      <c r="B1236" s="492"/>
      <c r="C1236" s="491"/>
      <c r="D1236" s="75"/>
      <c r="E1236" s="76"/>
      <c r="F1236" s="37"/>
      <c r="G1236" s="43"/>
      <c r="H1236" s="77"/>
    </row>
    <row r="1237" spans="1:8" ht="111.75" customHeight="1">
      <c r="A1237" s="117"/>
      <c r="B1237" s="497"/>
      <c r="C1237" s="491"/>
      <c r="D1237" s="491" t="s">
        <v>36</v>
      </c>
      <c r="E1237" s="497" t="s">
        <v>378</v>
      </c>
      <c r="F1237" s="37"/>
      <c r="G1237" s="43"/>
      <c r="H1237" s="508" t="s">
        <v>1330</v>
      </c>
    </row>
    <row r="1238" spans="1:8" ht="43.5" customHeight="1">
      <c r="A1238" s="117"/>
      <c r="B1238" s="492"/>
      <c r="C1238" s="491"/>
      <c r="D1238" s="117"/>
      <c r="E1238" s="497" t="s">
        <v>319</v>
      </c>
      <c r="F1238" s="37"/>
      <c r="G1238" s="43"/>
      <c r="H1238" s="557" t="s">
        <v>320</v>
      </c>
    </row>
    <row r="1239" spans="1:8" ht="57" customHeight="1">
      <c r="A1239" s="117"/>
      <c r="B1239" s="492"/>
      <c r="C1239" s="491"/>
      <c r="D1239" s="117"/>
      <c r="E1239" s="497" t="s">
        <v>379</v>
      </c>
      <c r="F1239" s="37"/>
      <c r="G1239" s="43"/>
      <c r="H1239" s="558"/>
    </row>
    <row r="1240" spans="1:8" ht="6" customHeight="1">
      <c r="A1240" s="117"/>
      <c r="B1240" s="492"/>
      <c r="C1240" s="491"/>
      <c r="D1240" s="124"/>
      <c r="E1240" s="24"/>
      <c r="F1240" s="37"/>
      <c r="G1240" s="43"/>
      <c r="H1240" s="496"/>
    </row>
    <row r="1241" spans="1:8" ht="6" customHeight="1">
      <c r="A1241" s="117"/>
      <c r="B1241" s="492"/>
      <c r="C1241" s="491"/>
      <c r="D1241" s="75"/>
      <c r="E1241" s="76"/>
      <c r="F1241" s="37"/>
      <c r="G1241" s="43"/>
      <c r="H1241" s="77"/>
    </row>
    <row r="1242" spans="1:8" ht="86.25" customHeight="1">
      <c r="A1242" s="117"/>
      <c r="B1242" s="562"/>
      <c r="C1242" s="491"/>
      <c r="D1242" s="491" t="s">
        <v>36</v>
      </c>
      <c r="E1242" s="509" t="s">
        <v>727</v>
      </c>
      <c r="F1242" s="242"/>
      <c r="G1242" s="245"/>
      <c r="H1242" s="508" t="s">
        <v>1331</v>
      </c>
    </row>
    <row r="1243" spans="1:8" ht="97.5" customHeight="1">
      <c r="A1243" s="117"/>
      <c r="B1243" s="562"/>
      <c r="C1243" s="491"/>
      <c r="D1243" s="491"/>
      <c r="E1243" s="509" t="s">
        <v>1332</v>
      </c>
      <c r="F1243" s="242"/>
      <c r="G1243" s="245"/>
      <c r="H1243" s="508"/>
    </row>
    <row r="1244" spans="1:8" ht="6" customHeight="1">
      <c r="A1244" s="117"/>
      <c r="B1244" s="562"/>
      <c r="C1244" s="491"/>
      <c r="D1244" s="23"/>
      <c r="E1244" s="24"/>
      <c r="F1244" s="37"/>
      <c r="G1244" s="43"/>
      <c r="H1244" s="495"/>
    </row>
    <row r="1245" spans="1:8" ht="6" customHeight="1">
      <c r="A1245" s="117"/>
      <c r="B1245" s="36"/>
      <c r="C1245" s="491"/>
      <c r="D1245" s="75"/>
      <c r="E1245" s="76"/>
      <c r="F1245" s="37"/>
      <c r="G1245" s="43"/>
      <c r="H1245" s="77"/>
    </row>
    <row r="1246" spans="1:8" ht="141.75" customHeight="1">
      <c r="A1246" s="117"/>
      <c r="B1246" s="36"/>
      <c r="C1246" s="491"/>
      <c r="D1246" s="491" t="s">
        <v>36</v>
      </c>
      <c r="E1246" s="497" t="s">
        <v>101</v>
      </c>
      <c r="F1246" s="37"/>
      <c r="G1246" s="43"/>
      <c r="H1246" s="508" t="s">
        <v>1333</v>
      </c>
    </row>
    <row r="1247" spans="1:8" ht="6" customHeight="1">
      <c r="A1247" s="117"/>
      <c r="B1247" s="158"/>
      <c r="C1247" s="491"/>
      <c r="D1247" s="23"/>
      <c r="E1247" s="24"/>
      <c r="F1247" s="37"/>
      <c r="G1247" s="43"/>
      <c r="H1247" s="508"/>
    </row>
    <row r="1248" spans="1:8" ht="6" customHeight="1">
      <c r="A1248" s="117"/>
      <c r="B1248" s="492"/>
      <c r="C1248" s="491"/>
      <c r="D1248" s="75"/>
      <c r="E1248" s="76"/>
      <c r="F1248" s="37"/>
      <c r="G1248" s="43"/>
      <c r="H1248" s="281"/>
    </row>
    <row r="1249" spans="1:11" ht="59.25" customHeight="1">
      <c r="A1249" s="117"/>
      <c r="B1249" s="492"/>
      <c r="C1249" s="491"/>
      <c r="D1249" s="491" t="s">
        <v>36</v>
      </c>
      <c r="E1249" s="497" t="s">
        <v>380</v>
      </c>
      <c r="F1249" s="37"/>
      <c r="G1249" s="43"/>
      <c r="H1249" s="508" t="s">
        <v>1334</v>
      </c>
      <c r="K1249" s="297"/>
    </row>
    <row r="1250" spans="1:11" ht="6" customHeight="1">
      <c r="A1250" s="117"/>
      <c r="B1250" s="492"/>
      <c r="C1250" s="491"/>
      <c r="D1250" s="23"/>
      <c r="E1250" s="24"/>
      <c r="F1250" s="37"/>
      <c r="G1250" s="43"/>
      <c r="H1250" s="495"/>
      <c r="K1250" s="297"/>
    </row>
    <row r="1251" spans="1:11" ht="6" customHeight="1">
      <c r="A1251" s="117"/>
      <c r="B1251" s="492"/>
      <c r="C1251" s="491"/>
      <c r="D1251" s="75"/>
      <c r="E1251" s="76"/>
      <c r="F1251" s="37"/>
      <c r="G1251" s="43"/>
      <c r="H1251" s="77"/>
    </row>
    <row r="1252" spans="1:11" ht="110.1" customHeight="1">
      <c r="A1252" s="117"/>
      <c r="B1252" s="36"/>
      <c r="C1252" s="491"/>
      <c r="D1252" s="254" t="s">
        <v>36</v>
      </c>
      <c r="E1252" s="509" t="s">
        <v>991</v>
      </c>
      <c r="F1252" s="242"/>
      <c r="G1252" s="245"/>
      <c r="H1252" s="508" t="s">
        <v>992</v>
      </c>
    </row>
    <row r="1253" spans="1:11" ht="6" customHeight="1">
      <c r="A1253" s="117"/>
      <c r="B1253" s="36"/>
      <c r="C1253" s="491"/>
      <c r="D1253" s="248"/>
      <c r="E1253" s="237"/>
      <c r="F1253" s="242"/>
      <c r="G1253" s="245"/>
      <c r="H1253" s="508"/>
    </row>
    <row r="1254" spans="1:11" ht="6" hidden="1" customHeight="1">
      <c r="A1254" s="117"/>
      <c r="B1254" s="492"/>
      <c r="C1254" s="491"/>
      <c r="D1254" s="277"/>
      <c r="E1254" s="286"/>
      <c r="F1254" s="242"/>
      <c r="G1254" s="245"/>
      <c r="H1254" s="281"/>
    </row>
    <row r="1255" spans="1:11" ht="96.6" customHeight="1">
      <c r="A1255" s="117"/>
      <c r="B1255" s="493"/>
      <c r="C1255" s="491"/>
      <c r="D1255" s="248" t="s">
        <v>36</v>
      </c>
      <c r="E1255" s="237" t="s">
        <v>979</v>
      </c>
      <c r="F1255" s="250"/>
      <c r="G1255" s="283"/>
      <c r="H1255" s="252" t="s">
        <v>1335</v>
      </c>
    </row>
    <row r="1256" spans="1:11" ht="6" customHeight="1">
      <c r="A1256" s="491"/>
      <c r="B1256" s="492"/>
      <c r="C1256" s="491"/>
      <c r="D1256" s="36"/>
      <c r="E1256" s="492"/>
      <c r="F1256" s="37"/>
      <c r="G1256" s="43"/>
      <c r="H1256" s="45"/>
    </row>
    <row r="1257" spans="1:11" ht="69.75" customHeight="1">
      <c r="A1257" s="117"/>
      <c r="B1257" s="493" t="s">
        <v>180</v>
      </c>
      <c r="C1257" s="491"/>
      <c r="D1257" s="160" t="s">
        <v>36</v>
      </c>
      <c r="E1257" s="98" t="s">
        <v>381</v>
      </c>
      <c r="F1257" s="37"/>
      <c r="G1257" s="43"/>
      <c r="H1257" s="508" t="s">
        <v>1336</v>
      </c>
    </row>
    <row r="1258" spans="1:11" ht="6" hidden="1" customHeight="1">
      <c r="A1258" s="117"/>
      <c r="B1258" s="492"/>
      <c r="C1258" s="491"/>
      <c r="D1258" s="36"/>
      <c r="E1258" s="492"/>
      <c r="F1258" s="37"/>
      <c r="G1258" s="43"/>
      <c r="H1258" s="508"/>
    </row>
    <row r="1259" spans="1:11" ht="6" hidden="1" customHeight="1">
      <c r="A1259" s="117"/>
      <c r="B1259" s="497"/>
      <c r="C1259" s="491"/>
      <c r="D1259" s="25"/>
      <c r="E1259" s="26"/>
      <c r="F1259" s="33"/>
      <c r="G1259" s="42"/>
      <c r="H1259" s="252"/>
    </row>
    <row r="1260" spans="1:11" ht="6" customHeight="1">
      <c r="A1260" s="117"/>
      <c r="B1260" s="492"/>
      <c r="C1260" s="45"/>
      <c r="D1260" s="75"/>
      <c r="E1260" s="76"/>
      <c r="F1260" s="37"/>
      <c r="G1260" s="43"/>
      <c r="H1260" s="281"/>
    </row>
    <row r="1261" spans="1:11" ht="44.25" customHeight="1">
      <c r="A1261" s="117"/>
      <c r="B1261" s="493" t="s">
        <v>180</v>
      </c>
      <c r="C1261" s="491"/>
      <c r="D1261" s="491" t="s">
        <v>36</v>
      </c>
      <c r="E1261" s="497" t="s">
        <v>382</v>
      </c>
      <c r="F1261" s="37"/>
      <c r="G1261" s="43"/>
      <c r="H1261" s="508" t="s">
        <v>1337</v>
      </c>
    </row>
    <row r="1262" spans="1:11" ht="59.25" customHeight="1">
      <c r="A1262" s="117"/>
      <c r="B1262" s="132"/>
      <c r="C1262" s="491"/>
      <c r="D1262" s="491"/>
      <c r="E1262" s="497" t="s">
        <v>383</v>
      </c>
      <c r="F1262" s="37"/>
      <c r="G1262" s="43"/>
      <c r="H1262" s="495" t="s">
        <v>384</v>
      </c>
    </row>
    <row r="1263" spans="1:11" ht="6" customHeight="1">
      <c r="A1263" s="117"/>
      <c r="B1263" s="492"/>
      <c r="C1263" s="491"/>
      <c r="D1263" s="23"/>
      <c r="E1263" s="24"/>
      <c r="F1263" s="37"/>
      <c r="G1263" s="43"/>
      <c r="H1263" s="495"/>
    </row>
    <row r="1264" spans="1:11" ht="6" customHeight="1">
      <c r="A1264" s="124"/>
      <c r="B1264" s="26"/>
      <c r="C1264" s="23"/>
      <c r="D1264" s="25"/>
      <c r="E1264" s="123"/>
      <c r="F1264" s="33"/>
      <c r="G1264" s="42"/>
      <c r="H1264" s="56"/>
    </row>
    <row r="1265" spans="1:8" ht="6" customHeight="1">
      <c r="A1265" s="491"/>
      <c r="B1265" s="497"/>
      <c r="C1265" s="491"/>
      <c r="D1265" s="36"/>
      <c r="E1265" s="492"/>
      <c r="F1265" s="37"/>
      <c r="G1265" s="54"/>
      <c r="H1265" s="45"/>
    </row>
    <row r="1266" spans="1:8" ht="96.6" customHeight="1">
      <c r="A1266" s="254">
        <v>18</v>
      </c>
      <c r="B1266" s="509" t="s">
        <v>385</v>
      </c>
      <c r="C1266" s="254"/>
      <c r="D1266" s="241"/>
      <c r="E1266" s="239" t="s">
        <v>1338</v>
      </c>
      <c r="F1266" s="242"/>
      <c r="G1266" s="243" t="s">
        <v>910</v>
      </c>
      <c r="H1266" s="508" t="s">
        <v>1339</v>
      </c>
    </row>
    <row r="1267" spans="1:8" ht="21" customHeight="1">
      <c r="A1267" s="491"/>
      <c r="B1267" s="501"/>
      <c r="C1267" s="491"/>
      <c r="D1267" s="36"/>
      <c r="E1267" s="40" t="s">
        <v>368</v>
      </c>
      <c r="F1267" s="37"/>
      <c r="G1267" s="43"/>
      <c r="H1267" s="495"/>
    </row>
    <row r="1268" spans="1:8" ht="30.75" customHeight="1">
      <c r="A1268" s="491"/>
      <c r="B1268" s="492"/>
      <c r="C1268" s="491"/>
      <c r="D1268" s="25"/>
      <c r="E1268" s="26" t="s">
        <v>386</v>
      </c>
      <c r="F1268" s="37"/>
      <c r="G1268" s="43"/>
      <c r="H1268" s="495" t="s">
        <v>872</v>
      </c>
    </row>
    <row r="1269" spans="1:8" ht="7.5" customHeight="1">
      <c r="A1269" s="491"/>
      <c r="B1269" s="492"/>
      <c r="C1269" s="491"/>
      <c r="D1269" s="14"/>
      <c r="E1269" s="31"/>
      <c r="F1269" s="37"/>
      <c r="G1269" s="43"/>
      <c r="H1269" s="495"/>
    </row>
    <row r="1270" spans="1:8" ht="45.75" customHeight="1">
      <c r="A1270" s="254"/>
      <c r="B1270" s="239"/>
      <c r="C1270" s="254"/>
      <c r="D1270" s="254" t="s">
        <v>36</v>
      </c>
      <c r="E1270" s="509" t="s">
        <v>387</v>
      </c>
      <c r="F1270" s="242"/>
      <c r="G1270" s="245"/>
      <c r="H1270" s="508" t="s">
        <v>1340</v>
      </c>
    </row>
    <row r="1271" spans="1:8" ht="6" customHeight="1">
      <c r="A1271" s="254"/>
      <c r="B1271" s="239"/>
      <c r="C1271" s="254"/>
      <c r="D1271" s="254"/>
      <c r="E1271" s="509"/>
      <c r="F1271" s="242"/>
      <c r="G1271" s="245"/>
      <c r="H1271" s="508"/>
    </row>
    <row r="1272" spans="1:8" ht="6" customHeight="1">
      <c r="A1272" s="254"/>
      <c r="B1272" s="509"/>
      <c r="C1272" s="254"/>
      <c r="D1272" s="244"/>
      <c r="E1272" s="240"/>
      <c r="F1272" s="242"/>
      <c r="G1272" s="245"/>
      <c r="H1272" s="257"/>
    </row>
    <row r="1273" spans="1:8" ht="30.75" customHeight="1">
      <c r="A1273" s="254"/>
      <c r="B1273" s="239"/>
      <c r="C1273" s="254"/>
      <c r="D1273" s="254" t="s">
        <v>36</v>
      </c>
      <c r="E1273" s="509" t="s">
        <v>388</v>
      </c>
      <c r="F1273" s="242"/>
      <c r="G1273" s="245"/>
      <c r="H1273" s="508" t="s">
        <v>1339</v>
      </c>
    </row>
    <row r="1274" spans="1:8" ht="6" customHeight="1">
      <c r="A1274" s="254"/>
      <c r="B1274" s="239"/>
      <c r="C1274" s="254"/>
      <c r="D1274" s="248"/>
      <c r="E1274" s="237"/>
      <c r="F1274" s="242"/>
      <c r="G1274" s="245"/>
      <c r="H1274" s="508"/>
    </row>
    <row r="1275" spans="1:8" ht="6" customHeight="1">
      <c r="A1275" s="248"/>
      <c r="B1275" s="238"/>
      <c r="C1275" s="248"/>
      <c r="D1275" s="249"/>
      <c r="E1275" s="238"/>
      <c r="F1275" s="250"/>
      <c r="G1275" s="283"/>
      <c r="H1275" s="287"/>
    </row>
    <row r="1276" spans="1:8" ht="6" customHeight="1">
      <c r="A1276" s="244"/>
      <c r="B1276" s="282"/>
      <c r="C1276" s="244"/>
      <c r="D1276" s="288"/>
      <c r="E1276" s="282"/>
      <c r="F1276" s="289"/>
      <c r="G1276" s="290"/>
      <c r="H1276" s="291"/>
    </row>
    <row r="1277" spans="1:8" ht="122.1" customHeight="1">
      <c r="A1277" s="254">
        <v>19</v>
      </c>
      <c r="B1277" s="239" t="s">
        <v>389</v>
      </c>
      <c r="C1277" s="254"/>
      <c r="D1277" s="241"/>
      <c r="E1277" s="239" t="s">
        <v>1341</v>
      </c>
      <c r="F1277" s="242"/>
      <c r="G1277" s="243" t="s">
        <v>910</v>
      </c>
      <c r="H1277" s="508" t="s">
        <v>1342</v>
      </c>
    </row>
    <row r="1278" spans="1:8" ht="195" customHeight="1">
      <c r="A1278" s="491"/>
      <c r="B1278" s="492"/>
      <c r="C1278" s="491"/>
      <c r="D1278" s="36"/>
      <c r="E1278" s="492" t="s">
        <v>777</v>
      </c>
      <c r="F1278" s="37"/>
      <c r="G1278" s="50"/>
      <c r="H1278" s="495"/>
    </row>
    <row r="1279" spans="1:8" ht="6" hidden="1" customHeight="1">
      <c r="A1279" s="23"/>
      <c r="B1279" s="26"/>
      <c r="C1279" s="23"/>
      <c r="D1279" s="25"/>
      <c r="E1279" s="26"/>
      <c r="F1279" s="33"/>
      <c r="G1279" s="51"/>
      <c r="H1279" s="28"/>
    </row>
    <row r="1280" spans="1:8" ht="6" customHeight="1">
      <c r="A1280" s="491"/>
      <c r="B1280" s="492"/>
      <c r="C1280" s="491"/>
      <c r="D1280" s="36"/>
      <c r="E1280" s="492"/>
      <c r="F1280" s="37"/>
      <c r="G1280" s="50"/>
      <c r="H1280" s="495"/>
    </row>
    <row r="1281" spans="1:8" ht="21" customHeight="1">
      <c r="A1281" s="491"/>
      <c r="B1281" s="497"/>
      <c r="C1281" s="491"/>
      <c r="D1281" s="36"/>
      <c r="E1281" s="40" t="s">
        <v>368</v>
      </c>
      <c r="F1281" s="37"/>
      <c r="G1281" s="43"/>
      <c r="H1281" s="495"/>
    </row>
    <row r="1282" spans="1:8" ht="31.5" customHeight="1">
      <c r="A1282" s="491"/>
      <c r="B1282" s="497"/>
      <c r="C1282" s="491"/>
      <c r="D1282" s="36"/>
      <c r="E1282" s="492" t="s">
        <v>390</v>
      </c>
      <c r="F1282" s="37"/>
      <c r="G1282" s="43"/>
      <c r="H1282" s="495" t="s">
        <v>873</v>
      </c>
    </row>
    <row r="1283" spans="1:8" ht="6" customHeight="1">
      <c r="A1283" s="491"/>
      <c r="B1283" s="497"/>
      <c r="C1283" s="491"/>
      <c r="D1283" s="14"/>
      <c r="E1283" s="31"/>
      <c r="F1283" s="37"/>
      <c r="G1283" s="43"/>
      <c r="H1283" s="45"/>
    </row>
    <row r="1284" spans="1:8" ht="45.75" customHeight="1">
      <c r="A1284" s="491"/>
      <c r="B1284" s="492"/>
      <c r="C1284" s="491"/>
      <c r="D1284" s="491" t="s">
        <v>36</v>
      </c>
      <c r="E1284" s="497" t="s">
        <v>391</v>
      </c>
      <c r="F1284" s="37"/>
      <c r="G1284" s="50"/>
      <c r="H1284" s="508" t="s">
        <v>1343</v>
      </c>
    </row>
    <row r="1285" spans="1:8" ht="6" customHeight="1">
      <c r="A1285" s="491"/>
      <c r="B1285" s="492"/>
      <c r="C1285" s="491"/>
      <c r="D1285" s="23"/>
      <c r="E1285" s="24"/>
      <c r="F1285" s="37"/>
      <c r="G1285" s="50"/>
      <c r="H1285" s="508"/>
    </row>
    <row r="1286" spans="1:8" ht="6" customHeight="1">
      <c r="A1286" s="491"/>
      <c r="B1286" s="492"/>
      <c r="C1286" s="491"/>
      <c r="D1286" s="491"/>
      <c r="E1286" s="497"/>
      <c r="F1286" s="37"/>
      <c r="G1286" s="43"/>
      <c r="H1286" s="257"/>
    </row>
    <row r="1287" spans="1:8" ht="130.5" customHeight="1">
      <c r="A1287" s="491"/>
      <c r="B1287" s="492"/>
      <c r="C1287" s="491"/>
      <c r="D1287" s="491" t="s">
        <v>36</v>
      </c>
      <c r="E1287" s="497" t="s">
        <v>392</v>
      </c>
      <c r="F1287" s="37"/>
      <c r="G1287" s="50"/>
      <c r="H1287" s="508" t="s">
        <v>1344</v>
      </c>
    </row>
    <row r="1288" spans="1:8" ht="6" customHeight="1">
      <c r="A1288" s="491"/>
      <c r="B1288" s="492"/>
      <c r="C1288" s="491"/>
      <c r="D1288" s="23"/>
      <c r="E1288" s="24"/>
      <c r="F1288" s="37"/>
      <c r="G1288" s="50"/>
      <c r="H1288" s="508"/>
    </row>
    <row r="1289" spans="1:8" ht="6" customHeight="1">
      <c r="A1289" s="491"/>
      <c r="B1289" s="36"/>
      <c r="C1289" s="491"/>
      <c r="D1289" s="491"/>
      <c r="E1289" s="497"/>
      <c r="F1289" s="37"/>
      <c r="G1289" s="43"/>
      <c r="H1289" s="257"/>
    </row>
    <row r="1290" spans="1:8" ht="140.25" customHeight="1">
      <c r="A1290" s="491"/>
      <c r="B1290" s="36"/>
      <c r="C1290" s="491"/>
      <c r="D1290" s="491" t="s">
        <v>36</v>
      </c>
      <c r="E1290" s="497" t="s">
        <v>746</v>
      </c>
      <c r="F1290" s="37"/>
      <c r="G1290" s="50"/>
      <c r="H1290" s="508" t="s">
        <v>1345</v>
      </c>
    </row>
    <row r="1291" spans="1:8" ht="99" customHeight="1">
      <c r="A1291" s="491"/>
      <c r="B1291" s="36"/>
      <c r="C1291" s="491"/>
      <c r="D1291" s="491"/>
      <c r="E1291" s="497" t="s">
        <v>747</v>
      </c>
      <c r="F1291" s="37"/>
      <c r="G1291" s="50"/>
      <c r="H1291" s="495"/>
    </row>
    <row r="1292" spans="1:8" ht="6" customHeight="1">
      <c r="A1292" s="491"/>
      <c r="B1292" s="36"/>
      <c r="C1292" s="491"/>
      <c r="D1292" s="23"/>
      <c r="E1292" s="24"/>
      <c r="F1292" s="37"/>
      <c r="G1292" s="50"/>
      <c r="H1292" s="495"/>
    </row>
    <row r="1293" spans="1:8" ht="6" customHeight="1">
      <c r="A1293" s="491"/>
      <c r="B1293" s="492"/>
      <c r="C1293" s="491"/>
      <c r="D1293" s="14"/>
      <c r="E1293" s="31"/>
      <c r="F1293" s="37"/>
      <c r="G1293" s="43"/>
      <c r="H1293" s="45"/>
    </row>
    <row r="1294" spans="1:8" ht="119.25" customHeight="1">
      <c r="A1294" s="491"/>
      <c r="B1294" s="492"/>
      <c r="C1294" s="491"/>
      <c r="D1294" s="491" t="s">
        <v>36</v>
      </c>
      <c r="E1294" s="497" t="s">
        <v>393</v>
      </c>
      <c r="F1294" s="37"/>
      <c r="G1294" s="50"/>
      <c r="H1294" s="508" t="s">
        <v>1346</v>
      </c>
    </row>
    <row r="1295" spans="1:8" ht="6" customHeight="1">
      <c r="A1295" s="491"/>
      <c r="B1295" s="492"/>
      <c r="C1295" s="491"/>
      <c r="D1295" s="23"/>
      <c r="E1295" s="24"/>
      <c r="F1295" s="37"/>
      <c r="G1295" s="50"/>
      <c r="H1295" s="508"/>
    </row>
    <row r="1296" spans="1:8" ht="6" customHeight="1">
      <c r="A1296" s="491"/>
      <c r="B1296" s="492"/>
      <c r="C1296" s="491"/>
      <c r="D1296" s="14"/>
      <c r="E1296" s="31"/>
      <c r="F1296" s="37"/>
      <c r="G1296" s="43"/>
      <c r="H1296" s="257"/>
    </row>
    <row r="1297" spans="1:8" ht="31.5" customHeight="1">
      <c r="A1297" s="491"/>
      <c r="B1297" s="492"/>
      <c r="C1297" s="491"/>
      <c r="D1297" s="491" t="s">
        <v>36</v>
      </c>
      <c r="E1297" s="497" t="s">
        <v>394</v>
      </c>
      <c r="F1297" s="37"/>
      <c r="G1297" s="50"/>
      <c r="H1297" s="508" t="s">
        <v>1347</v>
      </c>
    </row>
    <row r="1298" spans="1:8" ht="6" customHeight="1">
      <c r="A1298" s="491"/>
      <c r="B1298" s="492"/>
      <c r="C1298" s="491"/>
      <c r="D1298" s="23"/>
      <c r="E1298" s="24"/>
      <c r="F1298" s="37"/>
      <c r="G1298" s="50"/>
      <c r="H1298" s="508"/>
    </row>
    <row r="1299" spans="1:8" ht="6" customHeight="1">
      <c r="A1299" s="23"/>
      <c r="B1299" s="26"/>
      <c r="C1299" s="23"/>
      <c r="D1299" s="8"/>
      <c r="E1299" s="7"/>
      <c r="F1299" s="33"/>
      <c r="G1299" s="42"/>
      <c r="H1299" s="287"/>
    </row>
    <row r="1300" spans="1:8" ht="6" customHeight="1">
      <c r="A1300" s="491"/>
      <c r="B1300" s="492"/>
      <c r="C1300" s="491"/>
      <c r="D1300" s="36"/>
      <c r="E1300" s="492"/>
      <c r="F1300" s="37"/>
      <c r="G1300" s="43"/>
      <c r="H1300" s="257"/>
    </row>
    <row r="1301" spans="1:8" ht="230.1" customHeight="1">
      <c r="A1301" s="254">
        <v>20</v>
      </c>
      <c r="B1301" s="492" t="s">
        <v>395</v>
      </c>
      <c r="C1301" s="491"/>
      <c r="D1301" s="36"/>
      <c r="E1301" s="239" t="s">
        <v>1506</v>
      </c>
      <c r="F1301" s="37"/>
      <c r="G1301" s="505" t="s">
        <v>910</v>
      </c>
      <c r="H1301" s="508" t="s">
        <v>1348</v>
      </c>
    </row>
    <row r="1302" spans="1:8" ht="6" customHeight="1">
      <c r="A1302" s="491"/>
      <c r="B1302" s="497"/>
      <c r="C1302" s="491"/>
      <c r="D1302" s="36"/>
      <c r="E1302" s="492"/>
      <c r="F1302" s="37"/>
      <c r="G1302" s="43"/>
      <c r="H1302" s="45"/>
    </row>
    <row r="1303" spans="1:8" ht="6" customHeight="1">
      <c r="A1303" s="491"/>
      <c r="B1303" s="497"/>
      <c r="C1303" s="491"/>
      <c r="D1303" s="14"/>
      <c r="E1303" s="31"/>
      <c r="F1303" s="37"/>
      <c r="G1303" s="43"/>
      <c r="H1303" s="45"/>
    </row>
    <row r="1304" spans="1:8" ht="47.25" customHeight="1">
      <c r="A1304" s="491"/>
      <c r="B1304" s="36"/>
      <c r="C1304" s="491"/>
      <c r="D1304" s="491" t="s">
        <v>36</v>
      </c>
      <c r="E1304" s="497" t="s">
        <v>396</v>
      </c>
      <c r="F1304" s="37"/>
      <c r="G1304" s="50"/>
      <c r="H1304" s="508" t="s">
        <v>1349</v>
      </c>
    </row>
    <row r="1305" spans="1:8" ht="6" customHeight="1">
      <c r="A1305" s="491"/>
      <c r="B1305" s="492"/>
      <c r="C1305" s="491"/>
      <c r="D1305" s="23"/>
      <c r="E1305" s="24"/>
      <c r="F1305" s="37"/>
      <c r="G1305" s="50"/>
      <c r="H1305" s="508"/>
    </row>
    <row r="1306" spans="1:8" ht="6" customHeight="1">
      <c r="A1306" s="491"/>
      <c r="B1306" s="492"/>
      <c r="C1306" s="491"/>
      <c r="D1306" s="36"/>
      <c r="E1306" s="492"/>
      <c r="F1306" s="37"/>
      <c r="G1306" s="50"/>
      <c r="H1306" s="508"/>
    </row>
    <row r="1307" spans="1:8" ht="124.5" customHeight="1">
      <c r="A1307" s="491"/>
      <c r="B1307" s="492"/>
      <c r="C1307" s="491"/>
      <c r="D1307" s="36"/>
      <c r="E1307" s="492" t="s">
        <v>553</v>
      </c>
      <c r="F1307" s="37"/>
      <c r="G1307" s="505" t="s">
        <v>65</v>
      </c>
      <c r="H1307" s="508" t="s">
        <v>1350</v>
      </c>
    </row>
    <row r="1308" spans="1:8" ht="54.75" customHeight="1">
      <c r="A1308" s="491"/>
      <c r="B1308" s="492"/>
      <c r="C1308" s="491"/>
      <c r="D1308" s="36"/>
      <c r="E1308" s="492" t="s">
        <v>397</v>
      </c>
      <c r="F1308" s="37"/>
      <c r="G1308" s="505" t="s">
        <v>65</v>
      </c>
      <c r="H1308" s="495"/>
    </row>
    <row r="1309" spans="1:8" ht="57" customHeight="1">
      <c r="A1309" s="491"/>
      <c r="B1309" s="492"/>
      <c r="C1309" s="491"/>
      <c r="D1309" s="36"/>
      <c r="E1309" s="492" t="s">
        <v>398</v>
      </c>
      <c r="F1309" s="37"/>
      <c r="G1309" s="505" t="s">
        <v>65</v>
      </c>
      <c r="H1309" s="495"/>
    </row>
    <row r="1310" spans="1:8" ht="28.5" customHeight="1">
      <c r="A1310" s="491"/>
      <c r="B1310" s="492"/>
      <c r="C1310" s="491"/>
      <c r="D1310" s="36"/>
      <c r="E1310" s="492" t="s">
        <v>399</v>
      </c>
      <c r="F1310" s="37"/>
      <c r="G1310" s="505" t="s">
        <v>65</v>
      </c>
      <c r="H1310" s="495"/>
    </row>
    <row r="1311" spans="1:8" ht="29.25" customHeight="1">
      <c r="A1311" s="491"/>
      <c r="B1311" s="492"/>
      <c r="C1311" s="491"/>
      <c r="D1311" s="36"/>
      <c r="E1311" s="492" t="s">
        <v>400</v>
      </c>
      <c r="F1311" s="37"/>
      <c r="G1311" s="505" t="s">
        <v>65</v>
      </c>
      <c r="H1311" s="495" t="s">
        <v>874</v>
      </c>
    </row>
    <row r="1312" spans="1:8" ht="6.75" customHeight="1">
      <c r="A1312" s="491"/>
      <c r="B1312" s="492"/>
      <c r="C1312" s="491"/>
      <c r="D1312" s="36"/>
      <c r="E1312" s="492"/>
      <c r="F1312" s="37"/>
      <c r="G1312" s="43"/>
      <c r="H1312" s="495"/>
    </row>
    <row r="1313" spans="1:8" ht="21" customHeight="1">
      <c r="A1313" s="491"/>
      <c r="B1313" s="492"/>
      <c r="C1313" s="491"/>
      <c r="D1313" s="36"/>
      <c r="E1313" s="492" t="s">
        <v>887</v>
      </c>
      <c r="F1313" s="37"/>
      <c r="G1313" s="43"/>
      <c r="H1313" s="495"/>
    </row>
    <row r="1314" spans="1:8" ht="43.5" customHeight="1">
      <c r="A1314" s="491"/>
      <c r="B1314" s="492"/>
      <c r="C1314" s="491"/>
      <c r="D1314" s="36"/>
      <c r="E1314" s="492" t="s">
        <v>401</v>
      </c>
      <c r="F1314" s="37"/>
      <c r="G1314" s="505" t="s">
        <v>910</v>
      </c>
      <c r="H1314" s="508" t="s">
        <v>1351</v>
      </c>
    </row>
    <row r="1315" spans="1:8" ht="138.75" customHeight="1">
      <c r="A1315" s="491"/>
      <c r="B1315" s="492"/>
      <c r="C1315" s="491"/>
      <c r="D1315" s="36"/>
      <c r="E1315" s="492" t="s">
        <v>749</v>
      </c>
      <c r="F1315" s="37"/>
      <c r="G1315" s="43"/>
      <c r="H1315" s="495"/>
    </row>
    <row r="1316" spans="1:8" ht="6" hidden="1" customHeight="1">
      <c r="A1316" s="23"/>
      <c r="B1316" s="26"/>
      <c r="C1316" s="23"/>
      <c r="D1316" s="25"/>
      <c r="E1316" s="26"/>
      <c r="F1316" s="33"/>
      <c r="G1316" s="42"/>
      <c r="H1316" s="28"/>
    </row>
    <row r="1317" spans="1:8" ht="6" hidden="1" customHeight="1">
      <c r="A1317" s="491"/>
      <c r="B1317" s="492"/>
      <c r="C1317" s="491"/>
      <c r="D1317" s="36"/>
      <c r="E1317" s="492"/>
      <c r="F1317" s="37"/>
      <c r="G1317" s="43"/>
      <c r="H1317" s="495"/>
    </row>
    <row r="1318" spans="1:8" ht="6" customHeight="1">
      <c r="A1318" s="491"/>
      <c r="B1318" s="497"/>
      <c r="C1318" s="491"/>
      <c r="D1318" s="14"/>
      <c r="E1318" s="31"/>
      <c r="F1318" s="37"/>
      <c r="G1318" s="43"/>
      <c r="H1318" s="495"/>
    </row>
    <row r="1319" spans="1:8" ht="43.5" customHeight="1">
      <c r="A1319" s="491"/>
      <c r="B1319" s="497"/>
      <c r="C1319" s="491"/>
      <c r="D1319" s="491" t="s">
        <v>36</v>
      </c>
      <c r="E1319" s="497" t="s">
        <v>402</v>
      </c>
      <c r="F1319" s="37"/>
      <c r="G1319" s="43"/>
      <c r="H1319" s="495"/>
    </row>
    <row r="1320" spans="1:8" ht="205.5" customHeight="1">
      <c r="A1320" s="491"/>
      <c r="B1320" s="492"/>
      <c r="C1320" s="491"/>
      <c r="D1320" s="23"/>
      <c r="E1320" s="24" t="s">
        <v>888</v>
      </c>
      <c r="F1320" s="37"/>
      <c r="G1320" s="43"/>
      <c r="H1320" s="45"/>
    </row>
    <row r="1321" spans="1:8" ht="6" customHeight="1">
      <c r="A1321" s="491"/>
      <c r="B1321" s="492"/>
      <c r="C1321" s="491"/>
      <c r="D1321" s="15"/>
      <c r="E1321" s="13"/>
      <c r="F1321" s="37"/>
      <c r="G1321" s="43"/>
      <c r="H1321" s="45"/>
    </row>
    <row r="1322" spans="1:8" ht="21" customHeight="1">
      <c r="A1322" s="491"/>
      <c r="B1322" s="497"/>
      <c r="C1322" s="491"/>
      <c r="D1322" s="36"/>
      <c r="E1322" s="492" t="s">
        <v>889</v>
      </c>
      <c r="F1322" s="37"/>
      <c r="G1322" s="43"/>
      <c r="H1322" s="45"/>
    </row>
    <row r="1323" spans="1:8" ht="29.25" customHeight="1">
      <c r="A1323" s="491"/>
      <c r="B1323" s="497"/>
      <c r="C1323" s="491"/>
      <c r="D1323" s="36" t="s">
        <v>66</v>
      </c>
      <c r="E1323" s="492" t="s">
        <v>403</v>
      </c>
      <c r="F1323" s="37"/>
      <c r="G1323" s="505" t="s">
        <v>909</v>
      </c>
      <c r="H1323" s="508" t="s">
        <v>1352</v>
      </c>
    </row>
    <row r="1324" spans="1:8" ht="57" customHeight="1">
      <c r="A1324" s="491"/>
      <c r="B1324" s="492"/>
      <c r="C1324" s="491"/>
      <c r="D1324" s="36" t="s">
        <v>67</v>
      </c>
      <c r="E1324" s="492" t="s">
        <v>404</v>
      </c>
      <c r="F1324" s="37"/>
      <c r="G1324" s="505" t="s">
        <v>909</v>
      </c>
      <c r="H1324" s="45"/>
    </row>
    <row r="1325" spans="1:8" ht="72.75" customHeight="1">
      <c r="A1325" s="491"/>
      <c r="B1325" s="492"/>
      <c r="C1325" s="491"/>
      <c r="D1325" s="36" t="s">
        <v>69</v>
      </c>
      <c r="E1325" s="492" t="s">
        <v>405</v>
      </c>
      <c r="F1325" s="37"/>
      <c r="G1325" s="505" t="s">
        <v>909</v>
      </c>
      <c r="H1325" s="45"/>
    </row>
    <row r="1326" spans="1:8" ht="45" customHeight="1">
      <c r="A1326" s="491"/>
      <c r="B1326" s="492"/>
      <c r="C1326" s="491"/>
      <c r="D1326" s="36" t="s">
        <v>70</v>
      </c>
      <c r="E1326" s="492" t="s">
        <v>406</v>
      </c>
      <c r="F1326" s="37"/>
      <c r="G1326" s="505" t="s">
        <v>909</v>
      </c>
      <c r="H1326" s="45"/>
    </row>
    <row r="1327" spans="1:8" ht="6" customHeight="1">
      <c r="A1327" s="491"/>
      <c r="B1327" s="492"/>
      <c r="C1327" s="491"/>
      <c r="D1327" s="36"/>
      <c r="E1327" s="492"/>
      <c r="F1327" s="37"/>
      <c r="G1327" s="43"/>
      <c r="H1327" s="45"/>
    </row>
    <row r="1328" spans="1:8" ht="6" customHeight="1">
      <c r="A1328" s="491"/>
      <c r="B1328" s="492"/>
      <c r="C1328" s="491"/>
      <c r="D1328" s="14"/>
      <c r="E1328" s="31"/>
      <c r="F1328" s="37"/>
      <c r="G1328" s="43"/>
      <c r="H1328" s="45"/>
    </row>
    <row r="1329" spans="1:8" ht="44.25" customHeight="1">
      <c r="A1329" s="491"/>
      <c r="B1329" s="492"/>
      <c r="C1329" s="491"/>
      <c r="D1329" s="491" t="s">
        <v>36</v>
      </c>
      <c r="E1329" s="497" t="s">
        <v>407</v>
      </c>
      <c r="F1329" s="37"/>
      <c r="G1329" s="43"/>
      <c r="H1329" s="45"/>
    </row>
    <row r="1330" spans="1:8" ht="6" customHeight="1">
      <c r="A1330" s="491"/>
      <c r="B1330" s="492"/>
      <c r="C1330" s="491"/>
      <c r="D1330" s="23"/>
      <c r="E1330" s="24"/>
      <c r="F1330" s="37"/>
      <c r="G1330" s="43"/>
      <c r="H1330" s="45"/>
    </row>
    <row r="1331" spans="1:8" ht="6" customHeight="1">
      <c r="A1331" s="491"/>
      <c r="B1331" s="492"/>
      <c r="C1331" s="491"/>
      <c r="D1331" s="36"/>
      <c r="E1331" s="492"/>
      <c r="F1331" s="37"/>
      <c r="G1331" s="43"/>
      <c r="H1331" s="45"/>
    </row>
    <row r="1332" spans="1:8" ht="30" customHeight="1">
      <c r="A1332" s="491"/>
      <c r="B1332" s="492"/>
      <c r="C1332" s="491"/>
      <c r="D1332" s="36" t="s">
        <v>107</v>
      </c>
      <c r="E1332" s="492" t="s">
        <v>408</v>
      </c>
      <c r="F1332" s="37"/>
      <c r="G1332" s="505" t="s">
        <v>909</v>
      </c>
      <c r="H1332" s="45"/>
    </row>
    <row r="1333" spans="1:8" ht="30" customHeight="1">
      <c r="A1333" s="491"/>
      <c r="B1333" s="492"/>
      <c r="C1333" s="491"/>
      <c r="D1333" s="36" t="s">
        <v>171</v>
      </c>
      <c r="E1333" s="492" t="s">
        <v>409</v>
      </c>
      <c r="F1333" s="37"/>
      <c r="G1333" s="505" t="s">
        <v>909</v>
      </c>
      <c r="H1333" s="45"/>
    </row>
    <row r="1334" spans="1:8" ht="98.25" customHeight="1">
      <c r="A1334" s="491"/>
      <c r="B1334" s="492"/>
      <c r="C1334" s="491"/>
      <c r="D1334" s="36" t="s">
        <v>172</v>
      </c>
      <c r="E1334" s="492" t="s">
        <v>410</v>
      </c>
      <c r="F1334" s="37"/>
      <c r="G1334" s="505" t="s">
        <v>909</v>
      </c>
      <c r="H1334" s="45"/>
    </row>
    <row r="1335" spans="1:8" ht="41.25" customHeight="1">
      <c r="A1335" s="491"/>
      <c r="B1335" s="497"/>
      <c r="C1335" s="491"/>
      <c r="D1335" s="36" t="s">
        <v>370</v>
      </c>
      <c r="E1335" s="492" t="s">
        <v>411</v>
      </c>
      <c r="F1335" s="37"/>
      <c r="G1335" s="505" t="s">
        <v>909</v>
      </c>
      <c r="H1335" s="495"/>
    </row>
    <row r="1336" spans="1:8" ht="43.5" customHeight="1">
      <c r="A1336" s="491"/>
      <c r="B1336" s="36"/>
      <c r="C1336" s="491"/>
      <c r="D1336" s="36" t="s">
        <v>412</v>
      </c>
      <c r="E1336" s="492" t="s">
        <v>686</v>
      </c>
      <c r="F1336" s="37"/>
      <c r="G1336" s="505" t="s">
        <v>909</v>
      </c>
      <c r="H1336" s="495"/>
    </row>
    <row r="1337" spans="1:8" ht="69" customHeight="1">
      <c r="A1337" s="491"/>
      <c r="B1337" s="497"/>
      <c r="C1337" s="491"/>
      <c r="D1337" s="36" t="s">
        <v>413</v>
      </c>
      <c r="E1337" s="239" t="s">
        <v>687</v>
      </c>
      <c r="F1337" s="242"/>
      <c r="G1337" s="243" t="s">
        <v>909</v>
      </c>
      <c r="H1337" s="508" t="s">
        <v>1353</v>
      </c>
    </row>
    <row r="1338" spans="1:8" ht="6" hidden="1" customHeight="1">
      <c r="A1338" s="23"/>
      <c r="B1338" s="133"/>
      <c r="C1338" s="23"/>
      <c r="D1338" s="25"/>
      <c r="E1338" s="238"/>
      <c r="F1338" s="250"/>
      <c r="G1338" s="283"/>
      <c r="H1338" s="252"/>
    </row>
    <row r="1339" spans="1:8" ht="6" hidden="1" customHeight="1">
      <c r="A1339" s="491"/>
      <c r="B1339" s="493"/>
      <c r="C1339" s="491"/>
      <c r="D1339" s="36"/>
      <c r="E1339" s="239"/>
      <c r="F1339" s="242"/>
      <c r="G1339" s="245"/>
      <c r="H1339" s="508"/>
    </row>
    <row r="1340" spans="1:8" ht="6" customHeight="1">
      <c r="A1340" s="491"/>
      <c r="B1340" s="497"/>
      <c r="C1340" s="491"/>
      <c r="D1340" s="14"/>
      <c r="E1340" s="240"/>
      <c r="F1340" s="242"/>
      <c r="G1340" s="245"/>
      <c r="H1340" s="508"/>
    </row>
    <row r="1341" spans="1:8" ht="69.75" customHeight="1">
      <c r="A1341" s="491"/>
      <c r="B1341" s="497"/>
      <c r="C1341" s="491"/>
      <c r="D1341" s="491" t="s">
        <v>36</v>
      </c>
      <c r="E1341" s="509" t="s">
        <v>414</v>
      </c>
      <c r="F1341" s="242"/>
      <c r="G1341" s="245"/>
      <c r="H1341" s="508"/>
    </row>
    <row r="1342" spans="1:8" ht="6" customHeight="1">
      <c r="A1342" s="491"/>
      <c r="B1342" s="492"/>
      <c r="C1342" s="491"/>
      <c r="D1342" s="23"/>
      <c r="E1342" s="237"/>
      <c r="F1342" s="242"/>
      <c r="G1342" s="245"/>
      <c r="H1342" s="508"/>
    </row>
    <row r="1343" spans="1:8" ht="6" customHeight="1">
      <c r="A1343" s="491"/>
      <c r="B1343" s="492"/>
      <c r="C1343" s="491"/>
      <c r="D1343" s="14"/>
      <c r="E1343" s="240"/>
      <c r="F1343" s="242"/>
      <c r="G1343" s="245"/>
      <c r="H1343" s="257"/>
    </row>
    <row r="1344" spans="1:8" ht="72.95" customHeight="1">
      <c r="A1344" s="491"/>
      <c r="B1344" s="492"/>
      <c r="C1344" s="491"/>
      <c r="D1344" s="254" t="s">
        <v>36</v>
      </c>
      <c r="E1344" s="509" t="s">
        <v>1354</v>
      </c>
      <c r="F1344" s="242"/>
      <c r="G1344" s="253"/>
      <c r="H1344" s="508"/>
    </row>
    <row r="1345" spans="1:8" ht="6" customHeight="1">
      <c r="A1345" s="491"/>
      <c r="B1345" s="492"/>
      <c r="C1345" s="491"/>
      <c r="D1345" s="23"/>
      <c r="E1345" s="24"/>
      <c r="F1345" s="37"/>
      <c r="G1345" s="43"/>
      <c r="H1345" s="495"/>
    </row>
    <row r="1346" spans="1:8" ht="6" customHeight="1">
      <c r="A1346" s="23"/>
      <c r="B1346" s="26"/>
      <c r="C1346" s="23"/>
      <c r="D1346" s="25"/>
      <c r="E1346" s="26"/>
      <c r="F1346" s="33"/>
      <c r="G1346" s="42"/>
      <c r="H1346" s="28"/>
    </row>
    <row r="1347" spans="1:8" ht="6" customHeight="1">
      <c r="A1347" s="14"/>
      <c r="B1347" s="13"/>
      <c r="C1347" s="14"/>
      <c r="D1347" s="15"/>
      <c r="E1347" s="13"/>
      <c r="F1347" s="30"/>
      <c r="G1347" s="52"/>
      <c r="H1347" s="17"/>
    </row>
    <row r="1348" spans="1:8" ht="96.75" customHeight="1">
      <c r="A1348" s="254">
        <v>21</v>
      </c>
      <c r="B1348" s="239" t="s">
        <v>415</v>
      </c>
      <c r="C1348" s="254"/>
      <c r="D1348" s="241"/>
      <c r="E1348" s="239" t="s">
        <v>658</v>
      </c>
      <c r="F1348" s="242"/>
      <c r="G1348" s="243" t="s">
        <v>910</v>
      </c>
      <c r="H1348" s="508" t="s">
        <v>1355</v>
      </c>
    </row>
    <row r="1349" spans="1:8" ht="70.5" customHeight="1">
      <c r="A1349" s="491"/>
      <c r="B1349" s="492"/>
      <c r="C1349" s="491"/>
      <c r="D1349" s="36"/>
      <c r="E1349" s="492" t="s">
        <v>659</v>
      </c>
      <c r="F1349" s="37"/>
      <c r="G1349" s="50"/>
      <c r="H1349" s="495"/>
    </row>
    <row r="1350" spans="1:8" ht="24.95" customHeight="1">
      <c r="A1350" s="491"/>
      <c r="B1350" s="492"/>
      <c r="C1350" s="491"/>
      <c r="D1350" s="36"/>
      <c r="E1350" s="492" t="s">
        <v>750</v>
      </c>
      <c r="F1350" s="37"/>
      <c r="G1350" s="505" t="s">
        <v>65</v>
      </c>
      <c r="H1350" s="495"/>
    </row>
    <row r="1351" spans="1:8" ht="24.95" customHeight="1">
      <c r="A1351" s="491"/>
      <c r="B1351" s="492"/>
      <c r="C1351" s="491"/>
      <c r="D1351" s="36"/>
      <c r="E1351" s="492" t="s">
        <v>751</v>
      </c>
      <c r="F1351" s="37"/>
      <c r="G1351" s="505" t="s">
        <v>65</v>
      </c>
      <c r="H1351" s="495"/>
    </row>
    <row r="1352" spans="1:8" ht="21" customHeight="1">
      <c r="A1352" s="491"/>
      <c r="B1352" s="501"/>
      <c r="C1352" s="491"/>
      <c r="D1352" s="36"/>
      <c r="E1352" s="40" t="s">
        <v>368</v>
      </c>
      <c r="F1352" s="37"/>
      <c r="G1352" s="43"/>
      <c r="H1352" s="495"/>
    </row>
    <row r="1353" spans="1:8" ht="21" customHeight="1">
      <c r="A1353" s="491"/>
      <c r="B1353" s="492"/>
      <c r="C1353" s="491"/>
      <c r="D1353" s="36"/>
      <c r="E1353" s="40" t="s">
        <v>416</v>
      </c>
      <c r="F1353" s="37"/>
      <c r="G1353" s="43"/>
      <c r="H1353" s="549" t="s">
        <v>875</v>
      </c>
    </row>
    <row r="1354" spans="1:8" ht="111.75" customHeight="1">
      <c r="A1354" s="491"/>
      <c r="B1354" s="492"/>
      <c r="C1354" s="491"/>
      <c r="D1354" s="36"/>
      <c r="E1354" s="492" t="s">
        <v>942</v>
      </c>
      <c r="F1354" s="37"/>
      <c r="G1354" s="43"/>
      <c r="H1354" s="549"/>
    </row>
    <row r="1355" spans="1:8" ht="83.25" customHeight="1">
      <c r="A1355" s="491"/>
      <c r="B1355" s="492"/>
      <c r="C1355" s="491"/>
      <c r="D1355" s="36"/>
      <c r="E1355" s="492" t="s">
        <v>752</v>
      </c>
      <c r="F1355" s="37"/>
      <c r="G1355" s="43"/>
      <c r="H1355" s="495"/>
    </row>
    <row r="1356" spans="1:8" ht="30" customHeight="1">
      <c r="A1356" s="491"/>
      <c r="B1356" s="492"/>
      <c r="C1356" s="491"/>
      <c r="D1356" s="36"/>
      <c r="E1356" s="492" t="s">
        <v>753</v>
      </c>
      <c r="F1356" s="37"/>
      <c r="G1356" s="43"/>
      <c r="H1356" s="495"/>
    </row>
    <row r="1357" spans="1:8" ht="276.75" customHeight="1">
      <c r="A1357" s="491"/>
      <c r="B1357" s="36"/>
      <c r="C1357" s="491"/>
      <c r="D1357" s="36"/>
      <c r="E1357" s="239" t="s">
        <v>957</v>
      </c>
      <c r="F1357" s="37"/>
      <c r="G1357" s="43"/>
      <c r="H1357" s="495"/>
    </row>
    <row r="1358" spans="1:8" ht="20.100000000000001" customHeight="1">
      <c r="A1358" s="491"/>
      <c r="B1358" s="36"/>
      <c r="C1358" s="491"/>
      <c r="D1358" s="36"/>
      <c r="E1358" s="239" t="s">
        <v>943</v>
      </c>
      <c r="F1358" s="37"/>
      <c r="G1358" s="43"/>
      <c r="H1358" s="495"/>
    </row>
    <row r="1359" spans="1:8" ht="6" hidden="1" customHeight="1">
      <c r="A1359" s="23"/>
      <c r="B1359" s="24"/>
      <c r="C1359" s="23"/>
      <c r="D1359" s="25"/>
      <c r="E1359" s="26"/>
      <c r="F1359" s="33"/>
      <c r="G1359" s="42"/>
      <c r="H1359" s="28"/>
    </row>
    <row r="1360" spans="1:8" ht="6" hidden="1" customHeight="1">
      <c r="A1360" s="491"/>
      <c r="B1360" s="497"/>
      <c r="C1360" s="491"/>
      <c r="D1360" s="36"/>
      <c r="E1360" s="492"/>
      <c r="F1360" s="37"/>
      <c r="G1360" s="43"/>
      <c r="H1360" s="45"/>
    </row>
    <row r="1361" spans="1:8" ht="21" customHeight="1">
      <c r="A1361" s="491"/>
      <c r="B1361" s="497"/>
      <c r="C1361" s="491"/>
      <c r="D1361" s="36"/>
      <c r="E1361" s="40" t="s">
        <v>417</v>
      </c>
      <c r="F1361" s="37"/>
      <c r="G1361" s="43"/>
      <c r="H1361" s="549" t="s">
        <v>875</v>
      </c>
    </row>
    <row r="1362" spans="1:8" ht="58.5" customHeight="1">
      <c r="A1362" s="491"/>
      <c r="B1362" s="497"/>
      <c r="C1362" s="491"/>
      <c r="D1362" s="36"/>
      <c r="E1362" s="492" t="s">
        <v>754</v>
      </c>
      <c r="F1362" s="37"/>
      <c r="G1362" s="43"/>
      <c r="H1362" s="549"/>
    </row>
    <row r="1363" spans="1:8" ht="123" customHeight="1">
      <c r="A1363" s="491"/>
      <c r="B1363" s="499"/>
      <c r="C1363" s="491"/>
      <c r="D1363" s="36"/>
      <c r="E1363" s="239" t="s">
        <v>1356</v>
      </c>
      <c r="F1363" s="37"/>
      <c r="G1363" s="43"/>
      <c r="H1363" s="494"/>
    </row>
    <row r="1364" spans="1:8" ht="57.6" customHeight="1">
      <c r="A1364" s="491"/>
      <c r="B1364" s="499"/>
      <c r="C1364" s="491"/>
      <c r="D1364" s="36"/>
      <c r="E1364" s="492" t="s">
        <v>755</v>
      </c>
      <c r="F1364" s="37"/>
      <c r="G1364" s="43"/>
      <c r="H1364" s="494"/>
    </row>
    <row r="1365" spans="1:8" ht="42.75" customHeight="1">
      <c r="A1365" s="491"/>
      <c r="B1365" s="492"/>
      <c r="C1365" s="491"/>
      <c r="D1365" s="36"/>
      <c r="E1365" s="492" t="s">
        <v>756</v>
      </c>
      <c r="F1365" s="37"/>
      <c r="G1365" s="43"/>
      <c r="H1365" s="495"/>
    </row>
    <row r="1366" spans="1:8" ht="69" customHeight="1">
      <c r="A1366" s="491"/>
      <c r="B1366" s="492"/>
      <c r="C1366" s="491"/>
      <c r="D1366" s="36"/>
      <c r="E1366" s="492" t="s">
        <v>757</v>
      </c>
      <c r="F1366" s="37"/>
      <c r="G1366" s="43"/>
      <c r="H1366" s="495"/>
    </row>
    <row r="1367" spans="1:8" ht="123" customHeight="1">
      <c r="A1367" s="491"/>
      <c r="B1367" s="492"/>
      <c r="C1367" s="491"/>
      <c r="D1367" s="36"/>
      <c r="E1367" s="239" t="s">
        <v>1357</v>
      </c>
      <c r="F1367" s="37"/>
      <c r="G1367" s="43"/>
      <c r="H1367" s="495"/>
    </row>
    <row r="1368" spans="1:8" ht="18.600000000000001" customHeight="1">
      <c r="A1368" s="491"/>
      <c r="B1368" s="492"/>
      <c r="C1368" s="491"/>
      <c r="D1368" s="36"/>
      <c r="E1368" s="239" t="s">
        <v>1358</v>
      </c>
      <c r="F1368" s="37"/>
      <c r="G1368" s="43"/>
      <c r="H1368" s="495"/>
    </row>
    <row r="1369" spans="1:8" ht="6" customHeight="1">
      <c r="A1369" s="491"/>
      <c r="B1369" s="492"/>
      <c r="C1369" s="491"/>
      <c r="D1369" s="14"/>
      <c r="E1369" s="31"/>
      <c r="F1369" s="37"/>
      <c r="G1369" s="43"/>
      <c r="H1369" s="45"/>
    </row>
    <row r="1370" spans="1:8" ht="108.6" customHeight="1">
      <c r="A1370" s="491"/>
      <c r="B1370" s="492"/>
      <c r="C1370" s="491"/>
      <c r="D1370" s="491" t="s">
        <v>36</v>
      </c>
      <c r="E1370" s="509" t="s">
        <v>1359</v>
      </c>
      <c r="F1370" s="242"/>
      <c r="G1370" s="245"/>
      <c r="H1370" s="508" t="s">
        <v>1360</v>
      </c>
    </row>
    <row r="1371" spans="1:8" ht="6" customHeight="1">
      <c r="A1371" s="491"/>
      <c r="B1371" s="492"/>
      <c r="C1371" s="491"/>
      <c r="D1371" s="23"/>
      <c r="E1371" s="24"/>
      <c r="F1371" s="37"/>
      <c r="G1371" s="43"/>
      <c r="H1371" s="495"/>
    </row>
    <row r="1372" spans="1:8" ht="6" customHeight="1">
      <c r="A1372" s="491"/>
      <c r="B1372" s="492"/>
      <c r="C1372" s="491"/>
      <c r="D1372" s="14"/>
      <c r="E1372" s="31"/>
      <c r="F1372" s="37"/>
      <c r="G1372" s="43"/>
      <c r="H1372" s="45"/>
    </row>
    <row r="1373" spans="1:8" ht="84.75" customHeight="1">
      <c r="A1373" s="491"/>
      <c r="B1373" s="492"/>
      <c r="C1373" s="491"/>
      <c r="D1373" s="491" t="s">
        <v>36</v>
      </c>
      <c r="E1373" s="509" t="s">
        <v>758</v>
      </c>
      <c r="F1373" s="242"/>
      <c r="G1373" s="247"/>
      <c r="H1373" s="508" t="s">
        <v>1361</v>
      </c>
    </row>
    <row r="1374" spans="1:8" ht="6" customHeight="1">
      <c r="A1374" s="491"/>
      <c r="B1374" s="492"/>
      <c r="C1374" s="491"/>
      <c r="D1374" s="23"/>
      <c r="E1374" s="237"/>
      <c r="F1374" s="242"/>
      <c r="G1374" s="247"/>
      <c r="H1374" s="508"/>
    </row>
    <row r="1375" spans="1:8" ht="6" customHeight="1">
      <c r="A1375" s="491"/>
      <c r="B1375" s="492"/>
      <c r="C1375" s="491"/>
      <c r="D1375" s="14"/>
      <c r="E1375" s="240"/>
      <c r="F1375" s="242"/>
      <c r="G1375" s="245"/>
      <c r="H1375" s="257"/>
    </row>
    <row r="1376" spans="1:8" ht="108.6" customHeight="1">
      <c r="A1376" s="491"/>
      <c r="B1376" s="36"/>
      <c r="C1376" s="491"/>
      <c r="D1376" s="23" t="s">
        <v>36</v>
      </c>
      <c r="E1376" s="237" t="s">
        <v>1362</v>
      </c>
      <c r="F1376" s="242"/>
      <c r="G1376" s="247"/>
      <c r="H1376" s="508" t="s">
        <v>1363</v>
      </c>
    </row>
    <row r="1377" spans="1:8" s="36" customFormat="1" ht="6" customHeight="1">
      <c r="A1377" s="491"/>
      <c r="B1377" s="492"/>
      <c r="C1377" s="491"/>
      <c r="D1377" s="25"/>
      <c r="E1377" s="26"/>
      <c r="F1377" s="37"/>
      <c r="G1377" s="50"/>
      <c r="H1377" s="495"/>
    </row>
    <row r="1378" spans="1:8" ht="71.25" customHeight="1">
      <c r="A1378" s="491"/>
      <c r="B1378" s="497"/>
      <c r="C1378" s="491"/>
      <c r="D1378" s="491"/>
      <c r="E1378" s="497" t="s">
        <v>728</v>
      </c>
      <c r="F1378" s="37"/>
      <c r="G1378" s="50"/>
      <c r="H1378" s="495"/>
    </row>
    <row r="1379" spans="1:8" ht="126" customHeight="1">
      <c r="A1379" s="491"/>
      <c r="B1379" s="497"/>
      <c r="C1379" s="491"/>
      <c r="D1379" s="491"/>
      <c r="E1379" s="497" t="s">
        <v>778</v>
      </c>
      <c r="F1379" s="37"/>
      <c r="G1379" s="50"/>
      <c r="H1379" s="495"/>
    </row>
    <row r="1380" spans="1:8" ht="6" customHeight="1">
      <c r="A1380" s="491"/>
      <c r="B1380" s="497"/>
      <c r="C1380" s="491"/>
      <c r="D1380" s="23"/>
      <c r="E1380" s="24"/>
      <c r="F1380" s="37"/>
      <c r="G1380" s="50"/>
      <c r="H1380" s="495"/>
    </row>
    <row r="1381" spans="1:8" ht="6" hidden="1" customHeight="1">
      <c r="A1381" s="23"/>
      <c r="B1381" s="24"/>
      <c r="C1381" s="23"/>
      <c r="D1381" s="8"/>
      <c r="E1381" s="7"/>
      <c r="F1381" s="33"/>
      <c r="G1381" s="51"/>
      <c r="H1381" s="28"/>
    </row>
    <row r="1382" spans="1:8" ht="6" hidden="1" customHeight="1">
      <c r="A1382" s="491"/>
      <c r="B1382" s="497"/>
      <c r="C1382" s="491"/>
      <c r="D1382" s="25"/>
      <c r="E1382" s="26"/>
      <c r="F1382" s="37"/>
      <c r="G1382" s="50"/>
      <c r="H1382" s="495"/>
    </row>
    <row r="1383" spans="1:8" ht="6" customHeight="1">
      <c r="A1383" s="491"/>
      <c r="B1383" s="497"/>
      <c r="C1383" s="491"/>
      <c r="D1383" s="14"/>
      <c r="E1383" s="31"/>
      <c r="F1383" s="37"/>
      <c r="G1383" s="43"/>
      <c r="H1383" s="45"/>
    </row>
    <row r="1384" spans="1:8" ht="69.75" customHeight="1">
      <c r="A1384" s="491"/>
      <c r="B1384" s="497"/>
      <c r="C1384" s="491"/>
      <c r="D1384" s="491" t="s">
        <v>36</v>
      </c>
      <c r="E1384" s="509" t="s">
        <v>418</v>
      </c>
      <c r="F1384" s="242"/>
      <c r="G1384" s="247"/>
      <c r="H1384" s="508" t="s">
        <v>1364</v>
      </c>
    </row>
    <row r="1385" spans="1:8" ht="6" customHeight="1">
      <c r="A1385" s="491"/>
      <c r="B1385" s="492"/>
      <c r="C1385" s="491"/>
      <c r="D1385" s="23"/>
      <c r="E1385" s="237"/>
      <c r="F1385" s="242"/>
      <c r="G1385" s="247"/>
      <c r="H1385" s="508"/>
    </row>
    <row r="1386" spans="1:8" ht="6" customHeight="1">
      <c r="A1386" s="491"/>
      <c r="B1386" s="492"/>
      <c r="C1386" s="491"/>
      <c r="D1386" s="14"/>
      <c r="E1386" s="240"/>
      <c r="F1386" s="242"/>
      <c r="G1386" s="245"/>
      <c r="H1386" s="257"/>
    </row>
    <row r="1387" spans="1:8" ht="96.75" customHeight="1">
      <c r="A1387" s="491"/>
      <c r="B1387" s="492"/>
      <c r="C1387" s="491"/>
      <c r="D1387" s="491" t="s">
        <v>36</v>
      </c>
      <c r="E1387" s="509" t="s">
        <v>419</v>
      </c>
      <c r="F1387" s="242"/>
      <c r="G1387" s="247"/>
      <c r="H1387" s="508" t="s">
        <v>1365</v>
      </c>
    </row>
    <row r="1388" spans="1:8" ht="6" customHeight="1">
      <c r="A1388" s="491"/>
      <c r="B1388" s="492"/>
      <c r="C1388" s="491"/>
      <c r="D1388" s="23"/>
      <c r="E1388" s="237"/>
      <c r="F1388" s="242"/>
      <c r="G1388" s="247"/>
      <c r="H1388" s="508"/>
    </row>
    <row r="1389" spans="1:8" ht="6" customHeight="1">
      <c r="A1389" s="491"/>
      <c r="B1389" s="492"/>
      <c r="C1389" s="491"/>
      <c r="D1389" s="14"/>
      <c r="E1389" s="240"/>
      <c r="F1389" s="242"/>
      <c r="G1389" s="245"/>
      <c r="H1389" s="257"/>
    </row>
    <row r="1390" spans="1:8" ht="71.45" customHeight="1">
      <c r="A1390" s="491"/>
      <c r="B1390" s="492"/>
      <c r="C1390" s="491"/>
      <c r="D1390" s="23"/>
      <c r="E1390" s="237" t="s">
        <v>1366</v>
      </c>
      <c r="F1390" s="241"/>
      <c r="G1390" s="284"/>
      <c r="H1390" s="509"/>
    </row>
    <row r="1391" spans="1:8" ht="6" customHeight="1">
      <c r="A1391" s="23"/>
      <c r="B1391" s="24"/>
      <c r="C1391" s="23"/>
      <c r="D1391" s="25"/>
      <c r="E1391" s="26"/>
      <c r="F1391" s="25"/>
      <c r="G1391" s="27"/>
      <c r="H1391" s="28"/>
    </row>
    <row r="1392" spans="1:8" ht="6" customHeight="1">
      <c r="A1392" s="14"/>
      <c r="B1392" s="31"/>
      <c r="C1392" s="14"/>
      <c r="D1392" s="15"/>
      <c r="E1392" s="13"/>
      <c r="F1392" s="15"/>
      <c r="G1392" s="16"/>
      <c r="H1392" s="39"/>
    </row>
    <row r="1393" spans="1:8" ht="204.75" customHeight="1">
      <c r="A1393" s="254">
        <v>22</v>
      </c>
      <c r="B1393" s="239" t="s">
        <v>420</v>
      </c>
      <c r="C1393" s="254"/>
      <c r="D1393" s="241"/>
      <c r="E1393" s="292" t="s">
        <v>1367</v>
      </c>
      <c r="F1393" s="241"/>
      <c r="G1393" s="243" t="s">
        <v>910</v>
      </c>
      <c r="H1393" s="508" t="s">
        <v>1368</v>
      </c>
    </row>
    <row r="1394" spans="1:8" ht="42" customHeight="1">
      <c r="A1394" s="491"/>
      <c r="B1394" s="492"/>
      <c r="C1394" s="491"/>
      <c r="D1394" s="36"/>
      <c r="E1394" s="492" t="s">
        <v>421</v>
      </c>
      <c r="F1394" s="36"/>
      <c r="G1394" s="135"/>
      <c r="H1394" s="45"/>
    </row>
    <row r="1395" spans="1:8" ht="70.5" customHeight="1">
      <c r="A1395" s="491"/>
      <c r="B1395" s="492"/>
      <c r="C1395" s="491"/>
      <c r="D1395" s="36"/>
      <c r="E1395" s="492" t="s">
        <v>422</v>
      </c>
      <c r="F1395" s="36"/>
      <c r="G1395" s="565" t="s">
        <v>65</v>
      </c>
      <c r="H1395" s="45"/>
    </row>
    <row r="1396" spans="1:8" ht="17.25" customHeight="1">
      <c r="A1396" s="491"/>
      <c r="B1396" s="492"/>
      <c r="C1396" s="491"/>
      <c r="D1396" s="36"/>
      <c r="E1396" s="492" t="s">
        <v>554</v>
      </c>
      <c r="F1396" s="36"/>
      <c r="G1396" s="565"/>
      <c r="H1396" s="45"/>
    </row>
    <row r="1397" spans="1:8" ht="16.5" customHeight="1">
      <c r="A1397" s="491"/>
      <c r="B1397" s="492"/>
      <c r="C1397" s="491"/>
      <c r="D1397" s="36"/>
      <c r="E1397" s="492" t="s">
        <v>555</v>
      </c>
      <c r="F1397" s="36"/>
      <c r="G1397" s="559" t="s">
        <v>87</v>
      </c>
      <c r="H1397" s="45"/>
    </row>
    <row r="1398" spans="1:8" ht="21" customHeight="1">
      <c r="A1398" s="491"/>
      <c r="B1398" s="136"/>
      <c r="C1398" s="137"/>
      <c r="D1398" s="138"/>
      <c r="E1398" s="40" t="s">
        <v>368</v>
      </c>
      <c r="F1398" s="36"/>
      <c r="G1398" s="559"/>
      <c r="H1398" s="549" t="s">
        <v>876</v>
      </c>
    </row>
    <row r="1399" spans="1:8" ht="21" customHeight="1">
      <c r="A1399" s="491"/>
      <c r="B1399" s="136"/>
      <c r="C1399" s="137"/>
      <c r="D1399" s="120" t="s">
        <v>75</v>
      </c>
      <c r="E1399" s="492" t="s">
        <v>890</v>
      </c>
      <c r="F1399" s="37"/>
      <c r="G1399" s="43"/>
      <c r="H1399" s="549"/>
    </row>
    <row r="1400" spans="1:8" ht="17.25" customHeight="1">
      <c r="A1400" s="491"/>
      <c r="B1400" s="136"/>
      <c r="C1400" s="137"/>
      <c r="D1400" s="120"/>
      <c r="E1400" s="492" t="s">
        <v>99</v>
      </c>
      <c r="F1400" s="37"/>
      <c r="G1400" s="43"/>
      <c r="H1400" s="494"/>
    </row>
    <row r="1401" spans="1:8" ht="29.25" customHeight="1">
      <c r="A1401" s="491"/>
      <c r="B1401" s="497"/>
      <c r="C1401" s="491"/>
      <c r="D1401" s="36"/>
      <c r="E1401" s="492" t="s">
        <v>759</v>
      </c>
      <c r="F1401" s="36"/>
      <c r="G1401" s="505" t="s">
        <v>77</v>
      </c>
      <c r="H1401" s="139"/>
    </row>
    <row r="1402" spans="1:8" ht="69.75" customHeight="1">
      <c r="A1402" s="491"/>
      <c r="B1402" s="492"/>
      <c r="C1402" s="491"/>
      <c r="D1402" s="36"/>
      <c r="E1402" s="492" t="s">
        <v>763</v>
      </c>
      <c r="F1402" s="36"/>
      <c r="G1402" s="505" t="s">
        <v>77</v>
      </c>
      <c r="H1402" s="139"/>
    </row>
    <row r="1403" spans="1:8" ht="56.25" customHeight="1">
      <c r="A1403" s="491"/>
      <c r="B1403" s="492"/>
      <c r="C1403" s="491"/>
      <c r="D1403" s="36"/>
      <c r="E1403" s="492" t="s">
        <v>760</v>
      </c>
      <c r="F1403" s="36"/>
      <c r="G1403" s="505" t="s">
        <v>77</v>
      </c>
      <c r="H1403" s="139"/>
    </row>
    <row r="1404" spans="1:8" ht="28.5" customHeight="1">
      <c r="A1404" s="491"/>
      <c r="B1404" s="492"/>
      <c r="C1404" s="491"/>
      <c r="D1404" s="36"/>
      <c r="E1404" s="492" t="s">
        <v>761</v>
      </c>
      <c r="F1404" s="36"/>
      <c r="G1404" s="505" t="s">
        <v>77</v>
      </c>
      <c r="H1404" s="139"/>
    </row>
    <row r="1405" spans="1:8" ht="28.5" customHeight="1">
      <c r="A1405" s="491"/>
      <c r="B1405" s="492"/>
      <c r="C1405" s="491"/>
      <c r="D1405" s="492"/>
      <c r="E1405" s="492" t="s">
        <v>762</v>
      </c>
      <c r="F1405" s="36"/>
      <c r="G1405" s="505" t="s">
        <v>77</v>
      </c>
      <c r="H1405" s="140"/>
    </row>
    <row r="1406" spans="1:8" ht="6" hidden="1" customHeight="1">
      <c r="A1406" s="23"/>
      <c r="B1406" s="26"/>
      <c r="C1406" s="23"/>
      <c r="D1406" s="26"/>
      <c r="E1406" s="26"/>
      <c r="F1406" s="25"/>
      <c r="G1406" s="27"/>
      <c r="H1406" s="141"/>
    </row>
    <row r="1407" spans="1:8" ht="6" customHeight="1">
      <c r="A1407" s="491"/>
      <c r="B1407" s="136"/>
      <c r="C1407" s="137"/>
      <c r="D1407" s="138"/>
      <c r="E1407" s="40"/>
      <c r="F1407" s="36"/>
      <c r="G1407" s="54"/>
      <c r="H1407" s="140"/>
    </row>
    <row r="1408" spans="1:8" ht="21" customHeight="1">
      <c r="A1408" s="491"/>
      <c r="B1408" s="497"/>
      <c r="C1408" s="491"/>
      <c r="D1408" s="40" t="s">
        <v>76</v>
      </c>
      <c r="E1408" s="492" t="s">
        <v>891</v>
      </c>
      <c r="F1408" s="36"/>
      <c r="G1408" s="46"/>
      <c r="H1408" s="140"/>
    </row>
    <row r="1409" spans="1:8" ht="15.75" customHeight="1">
      <c r="A1409" s="491"/>
      <c r="B1409" s="497"/>
      <c r="C1409" s="137"/>
      <c r="D1409" s="120"/>
      <c r="E1409" s="492" t="s">
        <v>99</v>
      </c>
      <c r="F1409" s="37"/>
      <c r="G1409" s="43"/>
      <c r="H1409" s="494"/>
    </row>
    <row r="1410" spans="1:8" ht="30" customHeight="1">
      <c r="A1410" s="491"/>
      <c r="B1410" s="497"/>
      <c r="C1410" s="491"/>
      <c r="D1410" s="492"/>
      <c r="E1410" s="492" t="s">
        <v>772</v>
      </c>
      <c r="F1410" s="36"/>
      <c r="G1410" s="505" t="s">
        <v>77</v>
      </c>
      <c r="H1410" s="140"/>
    </row>
    <row r="1411" spans="1:8" ht="72" customHeight="1">
      <c r="A1411" s="491"/>
      <c r="B1411" s="492"/>
      <c r="C1411" s="491"/>
      <c r="D1411" s="492"/>
      <c r="E1411" s="492" t="s">
        <v>773</v>
      </c>
      <c r="F1411" s="36"/>
      <c r="G1411" s="505" t="s">
        <v>77</v>
      </c>
      <c r="H1411" s="140"/>
    </row>
    <row r="1412" spans="1:8" ht="6" customHeight="1">
      <c r="A1412" s="491"/>
      <c r="B1412" s="492"/>
      <c r="C1412" s="491"/>
      <c r="D1412" s="492"/>
      <c r="E1412" s="492"/>
      <c r="F1412" s="36"/>
      <c r="G1412" s="46"/>
      <c r="H1412" s="495"/>
    </row>
    <row r="1413" spans="1:8" ht="18" customHeight="1">
      <c r="A1413" s="491"/>
      <c r="B1413" s="36"/>
      <c r="C1413" s="491"/>
      <c r="D1413" s="492"/>
      <c r="E1413" s="492" t="s">
        <v>892</v>
      </c>
      <c r="F1413" s="36"/>
      <c r="G1413" s="46"/>
      <c r="H1413" s="495"/>
    </row>
    <row r="1414" spans="1:8" ht="58.5" customHeight="1">
      <c r="A1414" s="491"/>
      <c r="B1414" s="36"/>
      <c r="C1414" s="491"/>
      <c r="D1414" s="492" t="s">
        <v>66</v>
      </c>
      <c r="E1414" s="239" t="s">
        <v>423</v>
      </c>
      <c r="F1414" s="241"/>
      <c r="G1414" s="243" t="s">
        <v>909</v>
      </c>
      <c r="H1414" s="508" t="s">
        <v>1369</v>
      </c>
    </row>
    <row r="1415" spans="1:8" ht="111" customHeight="1">
      <c r="A1415" s="491"/>
      <c r="B1415" s="497"/>
      <c r="C1415" s="36"/>
      <c r="D1415" s="36"/>
      <c r="E1415" s="239" t="s">
        <v>1370</v>
      </c>
      <c r="F1415" s="241"/>
      <c r="G1415" s="253"/>
      <c r="H1415" s="508"/>
    </row>
    <row r="1416" spans="1:8" ht="6" customHeight="1">
      <c r="A1416" s="491"/>
      <c r="B1416" s="497"/>
      <c r="C1416" s="36"/>
      <c r="D1416" s="25"/>
      <c r="E1416" s="238"/>
      <c r="F1416" s="241"/>
      <c r="G1416" s="253"/>
      <c r="H1416" s="257"/>
    </row>
    <row r="1417" spans="1:8" ht="6" customHeight="1">
      <c r="A1417" s="491"/>
      <c r="B1417" s="497"/>
      <c r="C1417" s="36"/>
      <c r="D1417" s="491"/>
      <c r="E1417" s="509"/>
      <c r="F1417" s="241"/>
      <c r="G1417" s="253"/>
      <c r="H1417" s="257"/>
    </row>
    <row r="1418" spans="1:8" ht="107.45" customHeight="1">
      <c r="A1418" s="491"/>
      <c r="B1418" s="497"/>
      <c r="C1418" s="36"/>
      <c r="D1418" s="491" t="s">
        <v>36</v>
      </c>
      <c r="E1418" s="509" t="s">
        <v>1371</v>
      </c>
      <c r="F1418" s="241"/>
      <c r="G1418" s="253"/>
      <c r="H1418" s="508" t="s">
        <v>1372</v>
      </c>
    </row>
    <row r="1419" spans="1:8" ht="6" customHeight="1">
      <c r="A1419" s="491"/>
      <c r="B1419" s="497"/>
      <c r="C1419" s="36"/>
      <c r="D1419" s="23"/>
      <c r="E1419" s="24"/>
      <c r="F1419" s="36"/>
      <c r="G1419" s="46"/>
      <c r="H1419" s="495"/>
    </row>
    <row r="1420" spans="1:8" ht="6" customHeight="1">
      <c r="A1420" s="491"/>
      <c r="B1420" s="497"/>
      <c r="C1420" s="491"/>
      <c r="D1420" s="36"/>
      <c r="E1420" s="492"/>
      <c r="F1420" s="37"/>
      <c r="G1420" s="43"/>
      <c r="H1420" s="495"/>
    </row>
    <row r="1421" spans="1:8" ht="21" customHeight="1">
      <c r="A1421" s="491"/>
      <c r="B1421" s="492"/>
      <c r="C1421" s="491"/>
      <c r="D1421" s="36"/>
      <c r="E1421" s="492" t="s">
        <v>893</v>
      </c>
      <c r="F1421" s="37"/>
      <c r="G1421" s="43"/>
      <c r="H1421" s="495"/>
    </row>
    <row r="1422" spans="1:8" ht="29.25" customHeight="1">
      <c r="A1422" s="491"/>
      <c r="B1422" s="497"/>
      <c r="C1422" s="36"/>
      <c r="D1422" s="36" t="s">
        <v>66</v>
      </c>
      <c r="E1422" s="239" t="s">
        <v>1373</v>
      </c>
      <c r="F1422" s="242"/>
      <c r="G1422" s="243" t="s">
        <v>909</v>
      </c>
      <c r="H1422" s="508" t="s">
        <v>1374</v>
      </c>
    </row>
    <row r="1423" spans="1:8" ht="54" customHeight="1">
      <c r="A1423" s="491"/>
      <c r="B1423" s="497"/>
      <c r="C1423" s="36"/>
      <c r="D1423" s="36" t="s">
        <v>67</v>
      </c>
      <c r="E1423" s="492" t="s">
        <v>424</v>
      </c>
      <c r="F1423" s="37"/>
      <c r="G1423" s="505" t="s">
        <v>909</v>
      </c>
      <c r="H1423" s="495"/>
    </row>
    <row r="1424" spans="1:8" ht="56.25" customHeight="1">
      <c r="A1424" s="491"/>
      <c r="B1424" s="497"/>
      <c r="C1424" s="36"/>
      <c r="D1424" s="36" t="s">
        <v>69</v>
      </c>
      <c r="E1424" s="492" t="s">
        <v>425</v>
      </c>
      <c r="F1424" s="37"/>
      <c r="G1424" s="505" t="s">
        <v>909</v>
      </c>
      <c r="H1424" s="495"/>
    </row>
    <row r="1425" spans="1:8" ht="43.5" customHeight="1">
      <c r="A1425" s="491"/>
      <c r="B1425" s="497"/>
      <c r="C1425" s="36"/>
      <c r="D1425" s="36" t="s">
        <v>70</v>
      </c>
      <c r="E1425" s="492" t="s">
        <v>426</v>
      </c>
      <c r="F1425" s="37"/>
      <c r="G1425" s="505" t="s">
        <v>909</v>
      </c>
      <c r="H1425" s="495"/>
    </row>
    <row r="1426" spans="1:8" ht="6" customHeight="1">
      <c r="A1426" s="491"/>
      <c r="B1426" s="497"/>
      <c r="C1426" s="36"/>
      <c r="D1426" s="36"/>
      <c r="E1426" s="492"/>
      <c r="F1426" s="37"/>
      <c r="G1426" s="43"/>
      <c r="H1426" s="495"/>
    </row>
    <row r="1427" spans="1:8" ht="6" customHeight="1">
      <c r="A1427" s="491"/>
      <c r="B1427" s="497"/>
      <c r="C1427" s="36"/>
      <c r="D1427" s="14"/>
      <c r="E1427" s="31"/>
      <c r="F1427" s="37"/>
      <c r="G1427" s="43"/>
      <c r="H1427" s="495"/>
    </row>
    <row r="1428" spans="1:8" ht="56.25" customHeight="1">
      <c r="A1428" s="491"/>
      <c r="B1428" s="497"/>
      <c r="C1428" s="36"/>
      <c r="D1428" s="491" t="s">
        <v>36</v>
      </c>
      <c r="E1428" s="497" t="s">
        <v>427</v>
      </c>
      <c r="F1428" s="37"/>
      <c r="G1428" s="43"/>
      <c r="H1428" s="495"/>
    </row>
    <row r="1429" spans="1:8" ht="6" customHeight="1">
      <c r="A1429" s="491"/>
      <c r="B1429" s="497"/>
      <c r="C1429" s="36"/>
      <c r="D1429" s="23"/>
      <c r="E1429" s="24"/>
      <c r="F1429" s="37"/>
      <c r="G1429" s="43"/>
      <c r="H1429" s="495"/>
    </row>
    <row r="1430" spans="1:8" ht="6" hidden="1" customHeight="1">
      <c r="A1430" s="23"/>
      <c r="B1430" s="24"/>
      <c r="C1430" s="25"/>
      <c r="D1430" s="25"/>
      <c r="E1430" s="26"/>
      <c r="F1430" s="33"/>
      <c r="G1430" s="42"/>
      <c r="H1430" s="28"/>
    </row>
    <row r="1431" spans="1:8" ht="7.5" customHeight="1">
      <c r="A1431" s="491"/>
      <c r="B1431" s="497"/>
      <c r="C1431" s="36"/>
      <c r="D1431" s="36"/>
      <c r="E1431" s="492"/>
      <c r="F1431" s="37"/>
      <c r="G1431" s="43"/>
      <c r="H1431" s="495"/>
    </row>
    <row r="1432" spans="1:8" ht="41.25" customHeight="1">
      <c r="A1432" s="491"/>
      <c r="B1432" s="497"/>
      <c r="C1432" s="36"/>
      <c r="D1432" s="36" t="s">
        <v>107</v>
      </c>
      <c r="E1432" s="492" t="s">
        <v>428</v>
      </c>
      <c r="F1432" s="37"/>
      <c r="G1432" s="505" t="s">
        <v>909</v>
      </c>
      <c r="H1432" s="495"/>
    </row>
    <row r="1433" spans="1:8" ht="27.75" customHeight="1">
      <c r="A1433" s="491"/>
      <c r="B1433" s="37"/>
      <c r="C1433" s="36"/>
      <c r="D1433" s="36" t="s">
        <v>171</v>
      </c>
      <c r="E1433" s="492" t="s">
        <v>429</v>
      </c>
      <c r="F1433" s="37"/>
      <c r="G1433" s="505" t="s">
        <v>909</v>
      </c>
      <c r="H1433" s="495"/>
    </row>
    <row r="1434" spans="1:8" ht="41.25" customHeight="1">
      <c r="A1434" s="491"/>
      <c r="B1434" s="37"/>
      <c r="C1434" s="36"/>
      <c r="D1434" s="36" t="s">
        <v>172</v>
      </c>
      <c r="E1434" s="492" t="s">
        <v>430</v>
      </c>
      <c r="F1434" s="37"/>
      <c r="G1434" s="505" t="s">
        <v>909</v>
      </c>
      <c r="H1434" s="495"/>
    </row>
    <row r="1435" spans="1:8" ht="42" customHeight="1">
      <c r="A1435" s="491"/>
      <c r="B1435" s="497"/>
      <c r="C1435" s="36"/>
      <c r="D1435" s="36" t="s">
        <v>370</v>
      </c>
      <c r="E1435" s="492" t="s">
        <v>688</v>
      </c>
      <c r="F1435" s="37"/>
      <c r="G1435" s="505" t="s">
        <v>909</v>
      </c>
      <c r="H1435" s="495"/>
    </row>
    <row r="1436" spans="1:8" ht="83.25" customHeight="1">
      <c r="A1436" s="491"/>
      <c r="B1436" s="497"/>
      <c r="C1436" s="36"/>
      <c r="D1436" s="241" t="s">
        <v>412</v>
      </c>
      <c r="E1436" s="239" t="s">
        <v>689</v>
      </c>
      <c r="F1436" s="242"/>
      <c r="G1436" s="243" t="s">
        <v>909</v>
      </c>
      <c r="H1436" s="508" t="s">
        <v>1375</v>
      </c>
    </row>
    <row r="1437" spans="1:8" ht="57" customHeight="1">
      <c r="A1437" s="491"/>
      <c r="B1437" s="497"/>
      <c r="C1437" s="491"/>
      <c r="D1437" s="241"/>
      <c r="E1437" s="239" t="s">
        <v>431</v>
      </c>
      <c r="F1437" s="242"/>
      <c r="G1437" s="245"/>
      <c r="H1437" s="508"/>
    </row>
    <row r="1438" spans="1:8" ht="57" customHeight="1">
      <c r="A1438" s="491"/>
      <c r="B1438" s="497"/>
      <c r="C1438" s="36"/>
      <c r="D1438" s="239" t="s">
        <v>980</v>
      </c>
      <c r="E1438" s="239" t="s">
        <v>982</v>
      </c>
      <c r="F1438" s="242"/>
      <c r="G1438" s="245"/>
      <c r="H1438" s="508" t="s">
        <v>981</v>
      </c>
    </row>
    <row r="1439" spans="1:8" ht="42.95" customHeight="1">
      <c r="A1439" s="491"/>
      <c r="B1439" s="497"/>
      <c r="C1439" s="36"/>
      <c r="D1439" s="239" t="s">
        <v>1039</v>
      </c>
      <c r="E1439" s="239" t="s">
        <v>432</v>
      </c>
      <c r="F1439" s="242"/>
      <c r="G1439" s="253"/>
      <c r="H1439" s="508" t="s">
        <v>1376</v>
      </c>
    </row>
    <row r="1440" spans="1:8" ht="6" customHeight="1">
      <c r="A1440" s="491"/>
      <c r="B1440" s="497"/>
      <c r="C1440" s="36"/>
      <c r="D1440" s="25"/>
      <c r="E1440" s="26"/>
      <c r="F1440" s="37"/>
      <c r="G1440" s="46"/>
      <c r="H1440" s="495"/>
    </row>
    <row r="1441" spans="1:8" ht="6" customHeight="1">
      <c r="A1441" s="491"/>
      <c r="B1441" s="497"/>
      <c r="C1441" s="45"/>
      <c r="D1441" s="14"/>
      <c r="E1441" s="31"/>
      <c r="F1441" s="45"/>
      <c r="G1441" s="43"/>
      <c r="H1441" s="495"/>
    </row>
    <row r="1442" spans="1:8" ht="87.75" customHeight="1">
      <c r="A1442" s="491"/>
      <c r="B1442" s="158"/>
      <c r="C1442" s="491"/>
      <c r="D1442" s="491" t="s">
        <v>36</v>
      </c>
      <c r="E1442" s="497" t="s">
        <v>433</v>
      </c>
      <c r="F1442" s="37"/>
      <c r="G1442" s="43"/>
      <c r="H1442" s="495"/>
    </row>
    <row r="1443" spans="1:8" ht="6" customHeight="1">
      <c r="A1443" s="491"/>
      <c r="B1443" s="158"/>
      <c r="C1443" s="491"/>
      <c r="D1443" s="23"/>
      <c r="E1443" s="24"/>
      <c r="F1443" s="37"/>
      <c r="G1443" s="43"/>
      <c r="H1443" s="495"/>
    </row>
    <row r="1444" spans="1:8" ht="6" customHeight="1">
      <c r="A1444" s="491"/>
      <c r="B1444" s="492"/>
      <c r="C1444" s="491"/>
      <c r="D1444" s="14"/>
      <c r="E1444" s="31"/>
      <c r="F1444" s="45"/>
      <c r="G1444" s="43"/>
      <c r="H1444" s="495"/>
    </row>
    <row r="1445" spans="1:8" ht="71.45" customHeight="1">
      <c r="A1445" s="254"/>
      <c r="B1445" s="239"/>
      <c r="C1445" s="254"/>
      <c r="D1445" s="248" t="s">
        <v>1040</v>
      </c>
      <c r="E1445" s="237" t="s">
        <v>1377</v>
      </c>
      <c r="F1445" s="242"/>
      <c r="G1445" s="284"/>
      <c r="H1445" s="509"/>
    </row>
    <row r="1446" spans="1:8" ht="6" customHeight="1">
      <c r="A1446" s="248"/>
      <c r="B1446" s="238"/>
      <c r="C1446" s="248"/>
      <c r="D1446" s="249"/>
      <c r="E1446" s="238"/>
      <c r="F1446" s="250"/>
      <c r="G1446" s="293"/>
      <c r="H1446" s="250"/>
    </row>
    <row r="1447" spans="1:8" ht="6" customHeight="1">
      <c r="A1447" s="244"/>
      <c r="B1447" s="240"/>
      <c r="C1447" s="244"/>
      <c r="D1447" s="288"/>
      <c r="E1447" s="282"/>
      <c r="F1447" s="289"/>
      <c r="G1447" s="290"/>
      <c r="H1447" s="294"/>
    </row>
    <row r="1448" spans="1:8" ht="161.44999999999999" customHeight="1">
      <c r="A1448" s="254">
        <v>23</v>
      </c>
      <c r="B1448" s="239" t="s">
        <v>434</v>
      </c>
      <c r="C1448" s="254"/>
      <c r="D1448" s="241"/>
      <c r="E1448" s="292" t="s">
        <v>1378</v>
      </c>
      <c r="F1448" s="242"/>
      <c r="G1448" s="243" t="s">
        <v>65</v>
      </c>
      <c r="H1448" s="508" t="s">
        <v>1379</v>
      </c>
    </row>
    <row r="1449" spans="1:8" ht="58.5" customHeight="1">
      <c r="A1449" s="491"/>
      <c r="B1449" s="492"/>
      <c r="C1449" s="491"/>
      <c r="D1449" s="36"/>
      <c r="E1449" s="134" t="s">
        <v>729</v>
      </c>
      <c r="F1449" s="37"/>
      <c r="G1449" s="50"/>
      <c r="H1449" s="495"/>
    </row>
    <row r="1450" spans="1:8" ht="6" customHeight="1">
      <c r="A1450" s="23"/>
      <c r="B1450" s="26"/>
      <c r="C1450" s="23"/>
      <c r="D1450" s="25"/>
      <c r="E1450" s="83"/>
      <c r="F1450" s="33"/>
      <c r="G1450" s="51"/>
      <c r="H1450" s="28"/>
    </row>
    <row r="1451" spans="1:8" ht="6" customHeight="1">
      <c r="A1451" s="14"/>
      <c r="B1451" s="31"/>
      <c r="C1451" s="14"/>
      <c r="D1451" s="15"/>
      <c r="E1451" s="13"/>
      <c r="F1451" s="30"/>
      <c r="G1451" s="52"/>
      <c r="H1451" s="39"/>
    </row>
    <row r="1452" spans="1:8" ht="97.5" customHeight="1">
      <c r="A1452" s="254">
        <v>24</v>
      </c>
      <c r="B1452" s="509" t="s">
        <v>435</v>
      </c>
      <c r="C1452" s="241"/>
      <c r="D1452" s="241"/>
      <c r="E1452" s="239" t="s">
        <v>436</v>
      </c>
      <c r="F1452" s="242"/>
      <c r="G1452" s="243" t="s">
        <v>910</v>
      </c>
      <c r="H1452" s="508" t="s">
        <v>1380</v>
      </c>
    </row>
    <row r="1453" spans="1:8" ht="6" customHeight="1">
      <c r="A1453" s="254"/>
      <c r="B1453" s="509"/>
      <c r="C1453" s="241"/>
      <c r="D1453" s="241"/>
      <c r="E1453" s="239"/>
      <c r="F1453" s="242"/>
      <c r="G1453" s="247"/>
      <c r="H1453" s="509"/>
    </row>
    <row r="1454" spans="1:8" ht="6" customHeight="1">
      <c r="A1454" s="254"/>
      <c r="B1454" s="509"/>
      <c r="C1454" s="241"/>
      <c r="D1454" s="244"/>
      <c r="E1454" s="240"/>
      <c r="F1454" s="242"/>
      <c r="G1454" s="284"/>
      <c r="H1454" s="509"/>
    </row>
    <row r="1455" spans="1:8" ht="123.75" customHeight="1">
      <c r="A1455" s="254"/>
      <c r="B1455" s="239"/>
      <c r="C1455" s="254"/>
      <c r="D1455" s="254" t="s">
        <v>36</v>
      </c>
      <c r="E1455" s="509" t="s">
        <v>437</v>
      </c>
      <c r="F1455" s="242"/>
      <c r="G1455" s="245"/>
      <c r="H1455" s="508" t="s">
        <v>1381</v>
      </c>
    </row>
    <row r="1456" spans="1:8" ht="6" customHeight="1">
      <c r="A1456" s="491"/>
      <c r="B1456" s="492"/>
      <c r="C1456" s="491"/>
      <c r="D1456" s="23"/>
      <c r="E1456" s="24"/>
      <c r="F1456" s="37"/>
      <c r="G1456" s="43"/>
      <c r="H1456" s="495"/>
    </row>
    <row r="1457" spans="1:8" ht="6" customHeight="1">
      <c r="A1457" s="491"/>
      <c r="B1457" s="36"/>
      <c r="C1457" s="491"/>
      <c r="D1457" s="14"/>
      <c r="E1457" s="31"/>
      <c r="F1457" s="37"/>
      <c r="G1457" s="43"/>
      <c r="H1457" s="495"/>
    </row>
    <row r="1458" spans="1:8" ht="54" customHeight="1">
      <c r="A1458" s="491"/>
      <c r="B1458" s="36"/>
      <c r="C1458" s="491"/>
      <c r="D1458" s="491" t="s">
        <v>36</v>
      </c>
      <c r="E1458" s="497" t="s">
        <v>730</v>
      </c>
      <c r="F1458" s="37"/>
      <c r="G1458" s="43"/>
      <c r="H1458" s="508" t="s">
        <v>1382</v>
      </c>
    </row>
    <row r="1459" spans="1:8" ht="82.5" customHeight="1">
      <c r="A1459" s="491"/>
      <c r="B1459" s="36"/>
      <c r="C1459" s="491"/>
      <c r="D1459" s="491"/>
      <c r="E1459" s="497" t="s">
        <v>731</v>
      </c>
      <c r="F1459" s="37"/>
      <c r="G1459" s="43"/>
      <c r="H1459" s="495"/>
    </row>
    <row r="1460" spans="1:8" ht="96.75" customHeight="1">
      <c r="A1460" s="491"/>
      <c r="B1460" s="497"/>
      <c r="C1460" s="491"/>
      <c r="D1460" s="64"/>
      <c r="E1460" s="24" t="s">
        <v>732</v>
      </c>
      <c r="F1460" s="60"/>
      <c r="G1460" s="112"/>
      <c r="H1460" s="504"/>
    </row>
    <row r="1461" spans="1:8" ht="6" customHeight="1">
      <c r="A1461" s="491"/>
      <c r="B1461" s="497"/>
      <c r="C1461" s="491"/>
      <c r="D1461" s="58"/>
      <c r="E1461" s="59"/>
      <c r="F1461" s="60"/>
      <c r="G1461" s="112"/>
      <c r="H1461" s="504"/>
    </row>
    <row r="1462" spans="1:8" ht="6" customHeight="1">
      <c r="A1462" s="14"/>
      <c r="B1462" s="31"/>
      <c r="C1462" s="14"/>
      <c r="D1462" s="106"/>
      <c r="E1462" s="107"/>
      <c r="F1462" s="142"/>
      <c r="G1462" s="143"/>
      <c r="H1462" s="109"/>
    </row>
    <row r="1463" spans="1:8" ht="48" customHeight="1">
      <c r="A1463" s="254">
        <v>25</v>
      </c>
      <c r="B1463" s="239" t="s">
        <v>438</v>
      </c>
      <c r="C1463" s="254"/>
      <c r="D1463" s="241"/>
      <c r="E1463" s="239" t="s">
        <v>439</v>
      </c>
      <c r="F1463" s="242"/>
      <c r="G1463" s="243" t="s">
        <v>910</v>
      </c>
      <c r="H1463" s="508" t="s">
        <v>1383</v>
      </c>
    </row>
    <row r="1464" spans="1:8" ht="6" customHeight="1">
      <c r="A1464" s="254"/>
      <c r="B1464" s="239"/>
      <c r="C1464" s="254"/>
      <c r="D1464" s="244"/>
      <c r="E1464" s="240"/>
      <c r="F1464" s="242"/>
      <c r="G1464" s="295"/>
      <c r="H1464" s="508"/>
    </row>
    <row r="1465" spans="1:8" ht="120.95" customHeight="1">
      <c r="A1465" s="254"/>
      <c r="B1465" s="239"/>
      <c r="C1465" s="254"/>
      <c r="D1465" s="254" t="s">
        <v>36</v>
      </c>
      <c r="E1465" s="509" t="s">
        <v>660</v>
      </c>
      <c r="F1465" s="242"/>
      <c r="G1465" s="295"/>
      <c r="H1465" s="508" t="s">
        <v>1384</v>
      </c>
    </row>
    <row r="1466" spans="1:8" ht="6" customHeight="1">
      <c r="A1466" s="491"/>
      <c r="B1466" s="492"/>
      <c r="C1466" s="491"/>
      <c r="D1466" s="23"/>
      <c r="E1466" s="24"/>
      <c r="F1466" s="37"/>
      <c r="G1466" s="84"/>
      <c r="H1466" s="495"/>
    </row>
    <row r="1467" spans="1:8" ht="6" customHeight="1">
      <c r="A1467" s="491"/>
      <c r="B1467" s="492"/>
      <c r="C1467" s="491"/>
      <c r="D1467" s="14"/>
      <c r="E1467" s="31"/>
      <c r="F1467" s="37"/>
      <c r="G1467" s="84"/>
      <c r="H1467" s="495"/>
    </row>
    <row r="1468" spans="1:8" ht="121.5" customHeight="1">
      <c r="A1468" s="491"/>
      <c r="B1468" s="492"/>
      <c r="C1468" s="491"/>
      <c r="D1468" s="491" t="s">
        <v>36</v>
      </c>
      <c r="E1468" s="497" t="s">
        <v>556</v>
      </c>
      <c r="F1468" s="37"/>
      <c r="G1468" s="84"/>
      <c r="H1468" s="495" t="s">
        <v>440</v>
      </c>
    </row>
    <row r="1469" spans="1:8" ht="6" customHeight="1">
      <c r="A1469" s="491"/>
      <c r="B1469" s="492"/>
      <c r="C1469" s="491"/>
      <c r="D1469" s="23"/>
      <c r="E1469" s="24"/>
      <c r="F1469" s="37"/>
      <c r="G1469" s="84"/>
      <c r="H1469" s="495" t="s">
        <v>1013</v>
      </c>
    </row>
    <row r="1470" spans="1:8" ht="6" customHeight="1">
      <c r="A1470" s="491"/>
      <c r="B1470" s="492"/>
      <c r="C1470" s="491"/>
      <c r="D1470" s="14"/>
      <c r="E1470" s="31"/>
      <c r="F1470" s="37"/>
      <c r="G1470" s="84"/>
      <c r="H1470" s="495"/>
    </row>
    <row r="1471" spans="1:8" ht="84.95" customHeight="1">
      <c r="A1471" s="491"/>
      <c r="B1471" s="492"/>
      <c r="C1471" s="491"/>
      <c r="D1471" s="254" t="s">
        <v>1010</v>
      </c>
      <c r="E1471" s="509" t="s">
        <v>1011</v>
      </c>
      <c r="F1471" s="242"/>
      <c r="G1471" s="295"/>
      <c r="H1471" s="508" t="s">
        <v>1012</v>
      </c>
    </row>
    <row r="1472" spans="1:8" ht="6" customHeight="1">
      <c r="A1472" s="491"/>
      <c r="B1472" s="492"/>
      <c r="C1472" s="491"/>
      <c r="D1472" s="23"/>
      <c r="E1472" s="24"/>
      <c r="F1472" s="37"/>
      <c r="G1472" s="84"/>
      <c r="H1472" s="495"/>
    </row>
    <row r="1473" spans="1:8" ht="6" customHeight="1">
      <c r="A1473" s="23"/>
      <c r="B1473" s="26"/>
      <c r="C1473" s="23"/>
      <c r="D1473" s="25"/>
      <c r="E1473" s="26"/>
      <c r="F1473" s="33"/>
      <c r="G1473" s="144"/>
      <c r="H1473" s="28"/>
    </row>
    <row r="1474" spans="1:8" ht="6" customHeight="1">
      <c r="A1474" s="14"/>
      <c r="B1474" s="13"/>
      <c r="C1474" s="14"/>
      <c r="D1474" s="15"/>
      <c r="E1474" s="13"/>
      <c r="F1474" s="30"/>
      <c r="G1474" s="52"/>
      <c r="H1474" s="17"/>
    </row>
    <row r="1475" spans="1:8" ht="121.5" customHeight="1">
      <c r="A1475" s="254">
        <v>26</v>
      </c>
      <c r="B1475" s="509" t="s">
        <v>1385</v>
      </c>
      <c r="C1475" s="254"/>
      <c r="D1475" s="241"/>
      <c r="E1475" s="239" t="s">
        <v>1386</v>
      </c>
      <c r="F1475" s="37"/>
      <c r="G1475" s="43"/>
      <c r="H1475" s="495" t="s">
        <v>441</v>
      </c>
    </row>
    <row r="1476" spans="1:8" ht="24.95" customHeight="1">
      <c r="A1476" s="491"/>
      <c r="B1476" s="501"/>
      <c r="C1476" s="491"/>
      <c r="D1476" s="36"/>
      <c r="E1476" s="492" t="s">
        <v>557</v>
      </c>
      <c r="F1476" s="37"/>
      <c r="G1476" s="505" t="s">
        <v>65</v>
      </c>
      <c r="H1476" s="495"/>
    </row>
    <row r="1477" spans="1:8" ht="24.95" customHeight="1">
      <c r="A1477" s="491"/>
      <c r="B1477" s="492"/>
      <c r="C1477" s="491"/>
      <c r="D1477" s="36"/>
      <c r="E1477" s="492" t="s">
        <v>558</v>
      </c>
      <c r="F1477" s="37"/>
      <c r="G1477" s="505" t="s">
        <v>65</v>
      </c>
      <c r="H1477" s="495"/>
    </row>
    <row r="1478" spans="1:8" ht="24.95" customHeight="1">
      <c r="A1478" s="491"/>
      <c r="B1478" s="492"/>
      <c r="C1478" s="491"/>
      <c r="D1478" s="36"/>
      <c r="E1478" s="492" t="s">
        <v>559</v>
      </c>
      <c r="F1478" s="37"/>
      <c r="G1478" s="505" t="s">
        <v>65</v>
      </c>
      <c r="H1478" s="495"/>
    </row>
    <row r="1479" spans="1:8" ht="21" customHeight="1">
      <c r="A1479" s="491"/>
      <c r="B1479" s="492"/>
      <c r="C1479" s="491"/>
      <c r="D1479" s="36"/>
      <c r="E1479" s="40" t="s">
        <v>293</v>
      </c>
      <c r="F1479" s="37"/>
      <c r="G1479" s="50"/>
      <c r="H1479" s="495"/>
    </row>
    <row r="1480" spans="1:8" ht="6" customHeight="1">
      <c r="A1480" s="491"/>
      <c r="B1480" s="497"/>
      <c r="C1480" s="491"/>
      <c r="D1480" s="36"/>
      <c r="E1480" s="36"/>
      <c r="F1480" s="37"/>
      <c r="G1480" s="43"/>
      <c r="H1480" s="549" t="s">
        <v>877</v>
      </c>
    </row>
    <row r="1481" spans="1:8" ht="15" customHeight="1">
      <c r="A1481" s="491"/>
      <c r="B1481" s="497"/>
      <c r="C1481" s="491"/>
      <c r="D1481" s="120" t="s">
        <v>75</v>
      </c>
      <c r="E1481" s="492" t="s">
        <v>894</v>
      </c>
      <c r="F1481" s="37"/>
      <c r="G1481" s="43"/>
      <c r="H1481" s="549"/>
    </row>
    <row r="1482" spans="1:8" ht="111.75" customHeight="1">
      <c r="A1482" s="491"/>
      <c r="B1482" s="497"/>
      <c r="C1482" s="491"/>
      <c r="D1482" s="36"/>
      <c r="E1482" s="577" t="s">
        <v>774</v>
      </c>
      <c r="F1482" s="552"/>
      <c r="G1482" s="43"/>
      <c r="H1482" s="549"/>
    </row>
    <row r="1483" spans="1:8" ht="15" customHeight="1">
      <c r="A1483" s="491"/>
      <c r="B1483" s="497"/>
      <c r="C1483" s="36"/>
      <c r="D1483" s="120" t="s">
        <v>76</v>
      </c>
      <c r="E1483" s="492" t="s">
        <v>895</v>
      </c>
      <c r="F1483" s="37"/>
      <c r="G1483" s="43"/>
      <c r="H1483" s="495"/>
    </row>
    <row r="1484" spans="1:8" ht="46.5" customHeight="1">
      <c r="A1484" s="491"/>
      <c r="B1484" s="497"/>
      <c r="C1484" s="36"/>
      <c r="D1484" s="120"/>
      <c r="E1484" s="577" t="s">
        <v>775</v>
      </c>
      <c r="F1484" s="552"/>
      <c r="G1484" s="43"/>
      <c r="H1484" s="495"/>
    </row>
    <row r="1485" spans="1:8" ht="15" customHeight="1">
      <c r="A1485" s="491"/>
      <c r="B1485" s="497"/>
      <c r="C1485" s="36"/>
      <c r="D1485" s="120" t="s">
        <v>82</v>
      </c>
      <c r="E1485" s="492" t="s">
        <v>896</v>
      </c>
      <c r="F1485" s="37"/>
      <c r="G1485" s="43"/>
      <c r="H1485" s="495"/>
    </row>
    <row r="1486" spans="1:8" ht="101.25" customHeight="1">
      <c r="A1486" s="491"/>
      <c r="B1486" s="497"/>
      <c r="C1486" s="36"/>
      <c r="D1486" s="120"/>
      <c r="E1486" s="577" t="s">
        <v>776</v>
      </c>
      <c r="F1486" s="552"/>
      <c r="G1486" s="43"/>
      <c r="H1486" s="495"/>
    </row>
    <row r="1487" spans="1:8" ht="6" customHeight="1">
      <c r="A1487" s="491"/>
      <c r="B1487" s="497"/>
      <c r="C1487" s="36"/>
      <c r="D1487" s="120"/>
      <c r="E1487" s="492"/>
      <c r="F1487" s="37"/>
      <c r="G1487" s="43"/>
      <c r="H1487" s="495"/>
    </row>
    <row r="1488" spans="1:8" ht="6" customHeight="1">
      <c r="A1488" s="491"/>
      <c r="B1488" s="497"/>
      <c r="C1488" s="37"/>
      <c r="D1488" s="14"/>
      <c r="E1488" s="31" t="s">
        <v>86</v>
      </c>
      <c r="F1488" s="37"/>
      <c r="G1488" s="43"/>
      <c r="H1488" s="495"/>
    </row>
    <row r="1489" spans="1:8" ht="39" customHeight="1">
      <c r="A1489" s="491"/>
      <c r="B1489" s="497"/>
      <c r="C1489" s="491"/>
      <c r="D1489" s="491" t="s">
        <v>36</v>
      </c>
      <c r="E1489" s="509" t="s">
        <v>442</v>
      </c>
      <c r="F1489" s="242"/>
      <c r="G1489" s="253"/>
      <c r="H1489" s="508" t="s">
        <v>1387</v>
      </c>
    </row>
    <row r="1490" spans="1:8" ht="6" customHeight="1">
      <c r="A1490" s="491"/>
      <c r="B1490" s="497"/>
      <c r="C1490" s="491"/>
      <c r="D1490" s="491"/>
      <c r="E1490" s="509"/>
      <c r="F1490" s="242"/>
      <c r="G1490" s="253"/>
      <c r="H1490" s="508"/>
    </row>
    <row r="1491" spans="1:8" ht="6" customHeight="1">
      <c r="A1491" s="491"/>
      <c r="B1491" s="497"/>
      <c r="C1491" s="491"/>
      <c r="D1491" s="14"/>
      <c r="E1491" s="240"/>
      <c r="F1491" s="242"/>
      <c r="G1491" s="253"/>
      <c r="H1491" s="508"/>
    </row>
    <row r="1492" spans="1:8" ht="141" customHeight="1">
      <c r="A1492" s="491"/>
      <c r="B1492" s="497"/>
      <c r="C1492" s="491"/>
      <c r="D1492" s="491" t="s">
        <v>36</v>
      </c>
      <c r="E1492" s="509" t="s">
        <v>1388</v>
      </c>
      <c r="F1492" s="242"/>
      <c r="G1492" s="253"/>
      <c r="H1492" s="508" t="s">
        <v>1387</v>
      </c>
    </row>
    <row r="1493" spans="1:8" ht="6" customHeight="1">
      <c r="A1493" s="491"/>
      <c r="B1493" s="497"/>
      <c r="C1493" s="491"/>
      <c r="D1493" s="23"/>
      <c r="E1493" s="24"/>
      <c r="F1493" s="37"/>
      <c r="G1493" s="46"/>
      <c r="H1493" s="495"/>
    </row>
    <row r="1494" spans="1:8" ht="6" customHeight="1">
      <c r="A1494" s="491"/>
      <c r="B1494" s="493"/>
      <c r="C1494" s="491"/>
      <c r="D1494" s="14"/>
      <c r="E1494" s="31"/>
      <c r="F1494" s="37"/>
      <c r="G1494" s="46"/>
      <c r="H1494" s="495"/>
    </row>
    <row r="1495" spans="1:8" ht="30" customHeight="1">
      <c r="A1495" s="491" t="s">
        <v>86</v>
      </c>
      <c r="B1495" s="493"/>
      <c r="C1495" s="491"/>
      <c r="D1495" s="48" t="s">
        <v>279</v>
      </c>
      <c r="E1495" s="497" t="s">
        <v>443</v>
      </c>
      <c r="F1495" s="37"/>
      <c r="G1495" s="46"/>
      <c r="H1495" s="495"/>
    </row>
    <row r="1496" spans="1:8" ht="6" customHeight="1">
      <c r="A1496" s="491"/>
      <c r="B1496" s="493"/>
      <c r="C1496" s="491"/>
      <c r="D1496" s="49"/>
      <c r="E1496" s="24"/>
      <c r="F1496" s="37"/>
      <c r="G1496" s="46"/>
      <c r="H1496" s="495"/>
    </row>
    <row r="1497" spans="1:8" ht="6" customHeight="1">
      <c r="A1497" s="491"/>
      <c r="B1497" s="493"/>
      <c r="C1497" s="491"/>
      <c r="D1497" s="14"/>
      <c r="E1497" s="31"/>
      <c r="F1497" s="37"/>
      <c r="G1497" s="46"/>
      <c r="H1497" s="495"/>
    </row>
    <row r="1498" spans="1:8" ht="39.950000000000003" customHeight="1">
      <c r="A1498" s="491" t="s">
        <v>86</v>
      </c>
      <c r="B1498" s="493"/>
      <c r="C1498" s="491"/>
      <c r="D1498" s="48" t="s">
        <v>279</v>
      </c>
      <c r="E1498" s="497" t="s">
        <v>444</v>
      </c>
      <c r="F1498" s="37"/>
      <c r="G1498" s="46"/>
      <c r="H1498" s="508" t="s">
        <v>1389</v>
      </c>
    </row>
    <row r="1499" spans="1:8" ht="6" customHeight="1">
      <c r="A1499" s="491"/>
      <c r="B1499" s="493"/>
      <c r="C1499" s="491"/>
      <c r="D1499" s="49"/>
      <c r="E1499" s="24"/>
      <c r="F1499" s="37"/>
      <c r="G1499" s="46"/>
      <c r="H1499" s="508"/>
    </row>
    <row r="1500" spans="1:8" ht="6" customHeight="1">
      <c r="A1500" s="491"/>
      <c r="B1500" s="497"/>
      <c r="C1500" s="491"/>
      <c r="D1500" s="14"/>
      <c r="E1500" s="31"/>
      <c r="F1500" s="37"/>
      <c r="G1500" s="46"/>
      <c r="H1500" s="508"/>
    </row>
    <row r="1501" spans="1:8" ht="69.75" customHeight="1">
      <c r="A1501" s="491" t="s">
        <v>86</v>
      </c>
      <c r="B1501" s="497"/>
      <c r="C1501" s="491"/>
      <c r="D1501" s="48" t="s">
        <v>279</v>
      </c>
      <c r="E1501" s="497" t="s">
        <v>445</v>
      </c>
      <c r="F1501" s="37"/>
      <c r="G1501" s="46"/>
      <c r="H1501" s="508" t="s">
        <v>1390</v>
      </c>
    </row>
    <row r="1502" spans="1:8" ht="6" customHeight="1">
      <c r="A1502" s="491"/>
      <c r="B1502" s="497"/>
      <c r="C1502" s="36"/>
      <c r="D1502" s="49"/>
      <c r="E1502" s="24"/>
      <c r="F1502" s="37"/>
      <c r="G1502" s="43"/>
      <c r="H1502" s="495"/>
    </row>
    <row r="1503" spans="1:8" ht="6" customHeight="1">
      <c r="A1503" s="23"/>
      <c r="B1503" s="24"/>
      <c r="C1503" s="25"/>
      <c r="D1503" s="25"/>
      <c r="E1503" s="26"/>
      <c r="F1503" s="33"/>
      <c r="G1503" s="42"/>
      <c r="H1503" s="28"/>
    </row>
    <row r="1504" spans="1:8" ht="135.94999999999999" customHeight="1">
      <c r="A1504" s="254">
        <v>27</v>
      </c>
      <c r="B1504" s="509" t="s">
        <v>944</v>
      </c>
      <c r="C1504" s="254"/>
      <c r="D1504" s="241"/>
      <c r="E1504" s="239" t="s">
        <v>1392</v>
      </c>
      <c r="F1504" s="242"/>
      <c r="G1504" s="245"/>
      <c r="H1504" s="508"/>
    </row>
    <row r="1505" spans="1:8" ht="131.25" customHeight="1">
      <c r="A1505" s="254"/>
      <c r="B1505" s="509"/>
      <c r="C1505" s="241"/>
      <c r="D1505" s="241"/>
      <c r="E1505" s="239" t="s">
        <v>1391</v>
      </c>
      <c r="F1505" s="242"/>
      <c r="G1505" s="243" t="s">
        <v>910</v>
      </c>
      <c r="H1505" s="509" t="s">
        <v>1393</v>
      </c>
    </row>
    <row r="1506" spans="1:8" ht="42.75" customHeight="1">
      <c r="A1506" s="491"/>
      <c r="B1506" s="497"/>
      <c r="C1506" s="36"/>
      <c r="D1506" s="36"/>
      <c r="E1506" s="239" t="s">
        <v>1048</v>
      </c>
      <c r="F1506" s="37"/>
      <c r="G1506" s="50"/>
      <c r="H1506" s="495"/>
    </row>
    <row r="1507" spans="1:8" ht="42.6" customHeight="1">
      <c r="A1507" s="491"/>
      <c r="B1507" s="497"/>
      <c r="C1507" s="36"/>
      <c r="D1507" s="36"/>
      <c r="E1507" s="239" t="s">
        <v>1049</v>
      </c>
      <c r="F1507" s="37"/>
      <c r="G1507" s="50"/>
      <c r="H1507" s="495"/>
    </row>
    <row r="1508" spans="1:8" ht="42.75" customHeight="1">
      <c r="A1508" s="491"/>
      <c r="B1508" s="497"/>
      <c r="C1508" s="36"/>
      <c r="D1508" s="36"/>
      <c r="E1508" s="239" t="s">
        <v>1050</v>
      </c>
      <c r="F1508" s="37"/>
      <c r="G1508" s="50"/>
      <c r="H1508" s="495"/>
    </row>
    <row r="1509" spans="1:8" ht="42.75" customHeight="1">
      <c r="A1509" s="491"/>
      <c r="B1509" s="497"/>
      <c r="C1509" s="36"/>
      <c r="D1509" s="36"/>
      <c r="E1509" s="239" t="s">
        <v>1051</v>
      </c>
      <c r="F1509" s="37"/>
      <c r="G1509" s="50"/>
      <c r="H1509" s="495"/>
    </row>
    <row r="1510" spans="1:8" ht="18" customHeight="1">
      <c r="A1510" s="491"/>
      <c r="B1510" s="492"/>
      <c r="C1510" s="491"/>
      <c r="D1510" s="241"/>
      <c r="E1510" s="276" t="s">
        <v>748</v>
      </c>
      <c r="F1510" s="242"/>
      <c r="G1510" s="296"/>
      <c r="H1510" s="509"/>
    </row>
    <row r="1511" spans="1:8" ht="122.1" customHeight="1">
      <c r="A1511" s="491"/>
      <c r="B1511" s="492"/>
      <c r="C1511" s="491"/>
      <c r="D1511" s="241" t="s">
        <v>945</v>
      </c>
      <c r="E1511" s="239" t="s">
        <v>1394</v>
      </c>
      <c r="F1511" s="242"/>
      <c r="G1511" s="245"/>
      <c r="H1511" s="508" t="s">
        <v>946</v>
      </c>
    </row>
    <row r="1512" spans="1:8" ht="57.95" customHeight="1">
      <c r="A1512" s="491"/>
      <c r="B1512" s="492"/>
      <c r="C1512" s="491"/>
      <c r="D1512" s="241"/>
      <c r="E1512" s="239" t="s">
        <v>947</v>
      </c>
      <c r="F1512" s="242"/>
      <c r="G1512" s="245"/>
      <c r="H1512" s="508"/>
    </row>
    <row r="1513" spans="1:8" ht="107.45" customHeight="1">
      <c r="A1513" s="491"/>
      <c r="B1513" s="492"/>
      <c r="C1513" s="491"/>
      <c r="D1513" s="156"/>
      <c r="E1513" s="239" t="s">
        <v>958</v>
      </c>
      <c r="F1513" s="37"/>
      <c r="G1513" s="43"/>
      <c r="H1513" s="157"/>
    </row>
    <row r="1514" spans="1:8" ht="81" customHeight="1">
      <c r="A1514" s="491"/>
      <c r="B1514" s="492"/>
      <c r="C1514" s="491"/>
      <c r="D1514" s="36"/>
      <c r="E1514" s="239" t="s">
        <v>1396</v>
      </c>
      <c r="F1514" s="37"/>
      <c r="G1514" s="43"/>
      <c r="H1514" s="495"/>
    </row>
    <row r="1515" spans="1:8" ht="93.95" customHeight="1">
      <c r="A1515" s="491"/>
      <c r="B1515" s="492"/>
      <c r="C1515" s="491"/>
      <c r="D1515" s="36"/>
      <c r="E1515" s="239" t="s">
        <v>1395</v>
      </c>
      <c r="F1515" s="37"/>
      <c r="G1515" s="43"/>
      <c r="H1515" s="495"/>
    </row>
    <row r="1516" spans="1:8" ht="42.6" customHeight="1">
      <c r="A1516" s="491"/>
      <c r="B1516" s="492"/>
      <c r="C1516" s="491"/>
      <c r="D1516" s="36"/>
      <c r="E1516" s="239" t="s">
        <v>1018</v>
      </c>
      <c r="F1516" s="37"/>
      <c r="G1516" s="43"/>
      <c r="H1516" s="495"/>
    </row>
    <row r="1517" spans="1:8" ht="68.45" customHeight="1">
      <c r="A1517" s="491"/>
      <c r="B1517" s="492"/>
      <c r="C1517" s="491"/>
      <c r="D1517" s="36"/>
      <c r="E1517" s="239" t="s">
        <v>1019</v>
      </c>
      <c r="F1517" s="37"/>
      <c r="G1517" s="43"/>
      <c r="H1517" s="495"/>
    </row>
    <row r="1518" spans="1:8" ht="32.1" customHeight="1">
      <c r="A1518" s="491"/>
      <c r="B1518" s="492"/>
      <c r="C1518" s="491"/>
      <c r="D1518" s="36"/>
      <c r="E1518" s="239" t="s">
        <v>1020</v>
      </c>
      <c r="F1518" s="37"/>
      <c r="G1518" s="43"/>
      <c r="H1518" s="495"/>
    </row>
    <row r="1519" spans="1:8" ht="81.95" customHeight="1">
      <c r="A1519" s="491"/>
      <c r="B1519" s="492"/>
      <c r="C1519" s="491"/>
      <c r="D1519" s="36"/>
      <c r="E1519" s="239" t="s">
        <v>948</v>
      </c>
      <c r="F1519" s="37"/>
      <c r="G1519" s="43"/>
      <c r="H1519" s="495"/>
    </row>
    <row r="1520" spans="1:8" ht="69" customHeight="1">
      <c r="A1520" s="491"/>
      <c r="B1520" s="492"/>
      <c r="C1520" s="491"/>
      <c r="D1520" s="36"/>
      <c r="E1520" s="239" t="s">
        <v>560</v>
      </c>
      <c r="F1520" s="37"/>
      <c r="G1520" s="43"/>
      <c r="H1520" s="495"/>
    </row>
    <row r="1521" spans="1:8" ht="69.95" customHeight="1">
      <c r="A1521" s="491"/>
      <c r="B1521" s="492"/>
      <c r="C1521" s="491"/>
      <c r="D1521" s="36"/>
      <c r="E1521" s="239" t="s">
        <v>561</v>
      </c>
      <c r="F1521" s="37"/>
      <c r="G1521" s="43"/>
      <c r="H1521" s="495"/>
    </row>
    <row r="1522" spans="1:8" ht="57.6" customHeight="1">
      <c r="A1522" s="491"/>
      <c r="B1522" s="492"/>
      <c r="C1522" s="491"/>
      <c r="D1522" s="36"/>
      <c r="E1522" s="239" t="s">
        <v>1021</v>
      </c>
      <c r="F1522" s="37"/>
      <c r="G1522" s="43"/>
      <c r="H1522" s="495"/>
    </row>
    <row r="1523" spans="1:8" ht="43.5" customHeight="1">
      <c r="A1523" s="491"/>
      <c r="B1523" s="492"/>
      <c r="C1523" s="491"/>
      <c r="D1523" s="241"/>
      <c r="E1523" s="239" t="s">
        <v>949</v>
      </c>
      <c r="F1523" s="37"/>
      <c r="G1523" s="43"/>
      <c r="H1523" s="495"/>
    </row>
    <row r="1524" spans="1:8" ht="41.45" customHeight="1">
      <c r="A1524" s="491"/>
      <c r="B1524" s="492"/>
      <c r="C1524" s="491"/>
      <c r="D1524" s="241"/>
      <c r="E1524" s="239" t="s">
        <v>1022</v>
      </c>
      <c r="F1524" s="37"/>
      <c r="G1524" s="43"/>
      <c r="H1524" s="495"/>
    </row>
    <row r="1525" spans="1:8" ht="6" customHeight="1">
      <c r="A1525" s="491"/>
      <c r="B1525" s="492"/>
      <c r="C1525" s="491"/>
      <c r="D1525" s="241"/>
      <c r="E1525" s="239"/>
      <c r="F1525" s="37"/>
      <c r="G1525" s="43"/>
      <c r="H1525" s="495"/>
    </row>
    <row r="1526" spans="1:8" ht="43.5" customHeight="1">
      <c r="A1526" s="491"/>
      <c r="B1526" s="492"/>
      <c r="C1526" s="491"/>
      <c r="D1526" s="241" t="s">
        <v>950</v>
      </c>
      <c r="E1526" s="239" t="s">
        <v>951</v>
      </c>
      <c r="F1526" s="37"/>
      <c r="G1526" s="43"/>
      <c r="H1526" s="495"/>
    </row>
    <row r="1527" spans="1:8" ht="6" customHeight="1">
      <c r="A1527" s="491"/>
      <c r="B1527" s="492"/>
      <c r="C1527" s="491"/>
      <c r="D1527" s="241"/>
      <c r="E1527" s="239"/>
      <c r="F1527" s="37"/>
      <c r="G1527" s="43"/>
      <c r="H1527" s="495"/>
    </row>
    <row r="1528" spans="1:8" ht="42" customHeight="1">
      <c r="A1528" s="491"/>
      <c r="B1528" s="492"/>
      <c r="C1528" s="491"/>
      <c r="D1528" s="241" t="s">
        <v>952</v>
      </c>
      <c r="E1528" s="239" t="s">
        <v>953</v>
      </c>
      <c r="F1528" s="37"/>
      <c r="G1528" s="43"/>
      <c r="H1528" s="495"/>
    </row>
    <row r="1529" spans="1:8" ht="6" customHeight="1">
      <c r="A1529" s="491"/>
      <c r="B1529" s="492"/>
      <c r="C1529" s="491"/>
      <c r="D1529" s="241"/>
      <c r="E1529" s="239"/>
      <c r="F1529" s="37"/>
      <c r="G1529" s="43"/>
      <c r="H1529" s="495"/>
    </row>
    <row r="1530" spans="1:8" ht="56.1" customHeight="1">
      <c r="A1530" s="491"/>
      <c r="B1530" s="492"/>
      <c r="C1530" s="491"/>
      <c r="D1530" s="241" t="s">
        <v>954</v>
      </c>
      <c r="E1530" s="239" t="s">
        <v>955</v>
      </c>
      <c r="F1530" s="37"/>
      <c r="G1530" s="43"/>
      <c r="H1530" s="495"/>
    </row>
    <row r="1531" spans="1:8" ht="6" customHeight="1">
      <c r="A1531" s="491"/>
      <c r="B1531" s="492"/>
      <c r="C1531" s="491"/>
      <c r="D1531" s="36"/>
      <c r="E1531" s="492"/>
      <c r="F1531" s="37"/>
      <c r="G1531" s="43"/>
      <c r="H1531" s="495"/>
    </row>
    <row r="1532" spans="1:8" ht="93" customHeight="1">
      <c r="A1532" s="246">
        <v>28</v>
      </c>
      <c r="B1532" s="26" t="s">
        <v>446</v>
      </c>
      <c r="C1532" s="23"/>
      <c r="D1532" s="25"/>
      <c r="E1532" s="26" t="s">
        <v>447</v>
      </c>
      <c r="F1532" s="33"/>
      <c r="G1532" s="44" t="s">
        <v>65</v>
      </c>
      <c r="H1532" s="28" t="s">
        <v>448</v>
      </c>
    </row>
    <row r="1533" spans="1:8" ht="39" customHeight="1">
      <c r="A1533" s="41" t="s">
        <v>449</v>
      </c>
      <c r="B1533" s="78"/>
      <c r="C1533" s="25"/>
      <c r="D1533" s="25"/>
      <c r="E1533" s="26"/>
      <c r="F1533" s="25"/>
      <c r="G1533" s="42"/>
      <c r="H1533" s="24"/>
    </row>
    <row r="1534" spans="1:8" ht="9" customHeight="1">
      <c r="A1534" s="491"/>
      <c r="B1534" s="497"/>
      <c r="C1534" s="15"/>
      <c r="D1534" s="36"/>
      <c r="E1534" s="492"/>
      <c r="F1534" s="37"/>
      <c r="G1534" s="43"/>
      <c r="H1534" s="39"/>
    </row>
    <row r="1535" spans="1:8" ht="58.5" customHeight="1">
      <c r="A1535" s="491">
        <v>1</v>
      </c>
      <c r="B1535" s="497" t="s">
        <v>47</v>
      </c>
      <c r="C1535" s="36"/>
      <c r="D1535" s="36"/>
      <c r="E1535" s="492" t="s">
        <v>48</v>
      </c>
      <c r="F1535" s="37"/>
      <c r="G1535" s="505" t="s">
        <v>77</v>
      </c>
      <c r="H1535" s="497"/>
    </row>
    <row r="1536" spans="1:8" ht="6" customHeight="1">
      <c r="A1536" s="491"/>
      <c r="B1536" s="497"/>
      <c r="C1536" s="36"/>
      <c r="D1536" s="36"/>
      <c r="E1536" s="492"/>
      <c r="F1536" s="37"/>
      <c r="G1536" s="80"/>
      <c r="H1536" s="497"/>
    </row>
    <row r="1537" spans="1:8" ht="23.25" customHeight="1">
      <c r="A1537" s="491"/>
      <c r="B1537" s="497"/>
      <c r="C1537" s="36"/>
      <c r="D1537" s="145" t="s">
        <v>49</v>
      </c>
      <c r="E1537" s="146" t="s">
        <v>50</v>
      </c>
      <c r="F1537" s="45"/>
      <c r="G1537" s="79"/>
      <c r="H1537" s="37"/>
    </row>
    <row r="1538" spans="1:8" ht="69" customHeight="1">
      <c r="A1538" s="491"/>
      <c r="B1538" s="497"/>
      <c r="C1538" s="45"/>
      <c r="D1538" s="23"/>
      <c r="E1538" s="33"/>
      <c r="F1538" s="45"/>
      <c r="G1538" s="79"/>
      <c r="H1538" s="37"/>
    </row>
    <row r="1539" spans="1:8" ht="6" customHeight="1">
      <c r="A1539" s="491"/>
      <c r="B1539" s="497"/>
      <c r="C1539" s="36"/>
      <c r="D1539" s="36"/>
      <c r="E1539" s="36"/>
      <c r="F1539" s="37"/>
      <c r="G1539" s="43"/>
      <c r="H1539" s="45"/>
    </row>
    <row r="1540" spans="1:8" ht="6" customHeight="1">
      <c r="A1540" s="491"/>
      <c r="B1540" s="497"/>
      <c r="C1540" s="36"/>
      <c r="D1540" s="14"/>
      <c r="E1540" s="31"/>
      <c r="F1540" s="45"/>
      <c r="G1540" s="43"/>
      <c r="H1540" s="45"/>
    </row>
    <row r="1541" spans="1:8" ht="192.75" customHeight="1">
      <c r="A1541" s="491"/>
      <c r="B1541" s="497"/>
      <c r="C1541" s="36"/>
      <c r="D1541" s="23" t="s">
        <v>36</v>
      </c>
      <c r="E1541" s="24" t="s">
        <v>450</v>
      </c>
      <c r="F1541" s="37"/>
      <c r="G1541" s="43"/>
      <c r="H1541" s="495"/>
    </row>
    <row r="1542" spans="1:8" ht="6" customHeight="1">
      <c r="A1542" s="491"/>
      <c r="B1542" s="497"/>
      <c r="C1542" s="36"/>
      <c r="D1542" s="36"/>
      <c r="E1542" s="492"/>
      <c r="F1542" s="37"/>
      <c r="G1542" s="43"/>
      <c r="H1542" s="495"/>
    </row>
    <row r="1543" spans="1:8" ht="6" customHeight="1">
      <c r="A1543" s="23"/>
      <c r="B1543" s="24"/>
      <c r="C1543" s="25"/>
      <c r="D1543" s="25"/>
      <c r="E1543" s="26"/>
      <c r="F1543" s="33"/>
      <c r="G1543" s="42"/>
      <c r="H1543" s="28"/>
    </row>
    <row r="1544" spans="1:8" ht="6" customHeight="1">
      <c r="A1544" s="14"/>
      <c r="B1544" s="31"/>
      <c r="C1544" s="36"/>
      <c r="D1544" s="15"/>
      <c r="E1544" s="13"/>
      <c r="F1544" s="15"/>
      <c r="G1544" s="32"/>
      <c r="H1544" s="17"/>
    </row>
    <row r="1545" spans="1:8" ht="38.25" customHeight="1">
      <c r="A1545" s="491">
        <v>2</v>
      </c>
      <c r="B1545" s="497" t="s">
        <v>451</v>
      </c>
      <c r="C1545" s="36"/>
      <c r="D1545" s="25"/>
      <c r="E1545" s="26" t="s">
        <v>1397</v>
      </c>
      <c r="F1545" s="36"/>
      <c r="G1545" s="505" t="s">
        <v>910</v>
      </c>
      <c r="H1545" s="549" t="s">
        <v>452</v>
      </c>
    </row>
    <row r="1546" spans="1:8" ht="7.5" customHeight="1">
      <c r="A1546" s="491"/>
      <c r="B1546" s="497"/>
      <c r="C1546" s="36"/>
      <c r="D1546" s="14"/>
      <c r="E1546" s="31"/>
      <c r="F1546" s="36"/>
      <c r="G1546" s="46"/>
      <c r="H1546" s="549"/>
    </row>
    <row r="1547" spans="1:8" ht="44.25" customHeight="1">
      <c r="A1547" s="491"/>
      <c r="B1547" s="497"/>
      <c r="C1547" s="36"/>
      <c r="D1547" s="491" t="s">
        <v>36</v>
      </c>
      <c r="E1547" s="497" t="s">
        <v>453</v>
      </c>
      <c r="F1547" s="36"/>
      <c r="G1547" s="46"/>
      <c r="H1547" s="549"/>
    </row>
    <row r="1548" spans="1:8" ht="6" customHeight="1">
      <c r="A1548" s="491"/>
      <c r="B1548" s="497"/>
      <c r="C1548" s="36"/>
      <c r="D1548" s="23"/>
      <c r="E1548" s="24"/>
      <c r="F1548" s="36"/>
      <c r="G1548" s="46"/>
      <c r="H1548" s="494"/>
    </row>
    <row r="1549" spans="1:8" ht="6" customHeight="1">
      <c r="A1549" s="23"/>
      <c r="B1549" s="24"/>
      <c r="C1549" s="25"/>
      <c r="D1549" s="25"/>
      <c r="E1549" s="26"/>
      <c r="F1549" s="25"/>
      <c r="G1549" s="53"/>
      <c r="H1549" s="28"/>
    </row>
    <row r="1550" spans="1:8" ht="6" customHeight="1">
      <c r="A1550" s="491"/>
      <c r="B1550" s="497"/>
      <c r="C1550" s="36"/>
      <c r="D1550" s="36"/>
      <c r="E1550" s="492"/>
      <c r="F1550" s="37"/>
      <c r="G1550" s="43"/>
      <c r="H1550" s="495"/>
    </row>
    <row r="1551" spans="1:8" ht="61.5" customHeight="1">
      <c r="A1551" s="491">
        <v>3</v>
      </c>
      <c r="B1551" s="497" t="s">
        <v>454</v>
      </c>
      <c r="C1551" s="36"/>
      <c r="D1551" s="36" t="s">
        <v>66</v>
      </c>
      <c r="E1551" s="492" t="s">
        <v>455</v>
      </c>
      <c r="F1551" s="37"/>
      <c r="G1551" s="505" t="s">
        <v>909</v>
      </c>
      <c r="H1551" s="495" t="s">
        <v>456</v>
      </c>
    </row>
    <row r="1552" spans="1:8" ht="22.5" customHeight="1">
      <c r="A1552" s="491"/>
      <c r="B1552" s="497"/>
      <c r="C1552" s="36"/>
      <c r="D1552" s="36"/>
      <c r="E1552" s="170" t="s">
        <v>457</v>
      </c>
      <c r="F1552" s="37"/>
      <c r="G1552" s="43"/>
      <c r="H1552" s="495"/>
    </row>
    <row r="1553" spans="1:8" ht="38.25" customHeight="1">
      <c r="A1553" s="491"/>
      <c r="B1553" s="497"/>
      <c r="C1553" s="36"/>
      <c r="D1553" s="36"/>
      <c r="E1553" s="170" t="s">
        <v>458</v>
      </c>
      <c r="F1553" s="37"/>
      <c r="G1553" s="43"/>
      <c r="H1553" s="495"/>
    </row>
    <row r="1554" spans="1:8" ht="6" customHeight="1">
      <c r="A1554" s="491"/>
      <c r="B1554" s="497"/>
      <c r="C1554" s="36"/>
      <c r="D1554" s="36"/>
      <c r="E1554" s="492"/>
      <c r="F1554" s="37"/>
      <c r="G1554" s="43"/>
      <c r="H1554" s="495"/>
    </row>
    <row r="1555" spans="1:8" ht="7.5" customHeight="1">
      <c r="A1555" s="491"/>
      <c r="B1555" s="497"/>
      <c r="C1555" s="36"/>
      <c r="D1555" s="14"/>
      <c r="E1555" s="31"/>
      <c r="F1555" s="37"/>
      <c r="G1555" s="43"/>
      <c r="H1555" s="45"/>
    </row>
    <row r="1556" spans="1:8" ht="29.25" customHeight="1">
      <c r="A1556" s="491"/>
      <c r="B1556" s="497"/>
      <c r="C1556" s="36"/>
      <c r="D1556" s="491" t="s">
        <v>36</v>
      </c>
      <c r="E1556" s="147" t="s">
        <v>459</v>
      </c>
      <c r="F1556" s="37"/>
      <c r="G1556" s="43"/>
      <c r="H1556" s="495" t="s">
        <v>460</v>
      </c>
    </row>
    <row r="1557" spans="1:8" ht="244.5" customHeight="1">
      <c r="A1557" s="491"/>
      <c r="B1557" s="497"/>
      <c r="C1557" s="36"/>
      <c r="D1557" s="23"/>
      <c r="E1557" s="24" t="s">
        <v>897</v>
      </c>
      <c r="F1557" s="37"/>
      <c r="G1557" s="43"/>
      <c r="H1557" s="118"/>
    </row>
    <row r="1558" spans="1:8" ht="13.5" customHeight="1">
      <c r="A1558" s="491"/>
      <c r="B1558" s="497"/>
      <c r="C1558" s="36"/>
      <c r="D1558" s="36"/>
      <c r="E1558" s="492"/>
      <c r="F1558" s="37"/>
      <c r="G1558" s="43"/>
      <c r="H1558" s="495"/>
    </row>
    <row r="1559" spans="1:8" ht="33" customHeight="1">
      <c r="A1559" s="491" t="s">
        <v>180</v>
      </c>
      <c r="B1559" s="497" t="s">
        <v>180</v>
      </c>
      <c r="C1559" s="491"/>
      <c r="D1559" s="36" t="s">
        <v>67</v>
      </c>
      <c r="E1559" s="492" t="s">
        <v>461</v>
      </c>
      <c r="F1559" s="37"/>
      <c r="G1559" s="505" t="s">
        <v>909</v>
      </c>
      <c r="H1559" s="495"/>
    </row>
    <row r="1560" spans="1:8" ht="32.25" customHeight="1">
      <c r="A1560" s="491"/>
      <c r="B1560" s="497"/>
      <c r="C1560" s="491"/>
      <c r="D1560" s="36" t="s">
        <v>69</v>
      </c>
      <c r="E1560" s="492" t="s">
        <v>462</v>
      </c>
      <c r="F1560" s="37"/>
      <c r="G1560" s="505" t="s">
        <v>909</v>
      </c>
      <c r="H1560" s="495"/>
    </row>
    <row r="1561" spans="1:8" s="25" customFormat="1" ht="6" hidden="1" customHeight="1">
      <c r="A1561" s="23"/>
      <c r="B1561" s="26"/>
      <c r="C1561" s="23"/>
      <c r="E1561" s="26"/>
      <c r="F1561" s="33"/>
      <c r="G1561" s="51"/>
      <c r="H1561" s="28"/>
    </row>
    <row r="1562" spans="1:8" ht="6" customHeight="1">
      <c r="A1562" s="491"/>
      <c r="B1562" s="492"/>
      <c r="C1562" s="491"/>
      <c r="D1562" s="36"/>
      <c r="E1562" s="492"/>
      <c r="F1562" s="37"/>
      <c r="G1562" s="43"/>
      <c r="H1562" s="495"/>
    </row>
    <row r="1563" spans="1:8" ht="6" customHeight="1">
      <c r="A1563" s="574"/>
      <c r="B1563" s="571"/>
      <c r="C1563" s="491"/>
      <c r="D1563" s="14"/>
      <c r="E1563" s="31"/>
      <c r="F1563" s="37"/>
      <c r="G1563" s="43"/>
      <c r="H1563" s="495"/>
    </row>
    <row r="1564" spans="1:8" ht="195.75" customHeight="1">
      <c r="A1564" s="575"/>
      <c r="B1564" s="576"/>
      <c r="C1564" s="491"/>
      <c r="D1564" s="23" t="s">
        <v>36</v>
      </c>
      <c r="E1564" s="24" t="s">
        <v>463</v>
      </c>
      <c r="F1564" s="37"/>
      <c r="G1564" s="43"/>
      <c r="H1564" s="45"/>
    </row>
    <row r="1565" spans="1:8" ht="6" customHeight="1">
      <c r="A1565" s="491"/>
      <c r="B1565" s="492"/>
      <c r="C1565" s="491"/>
      <c r="D1565" s="36"/>
      <c r="E1565" s="492"/>
      <c r="F1565" s="37"/>
      <c r="G1565" s="43"/>
      <c r="H1565" s="45"/>
    </row>
    <row r="1566" spans="1:8" ht="30" customHeight="1">
      <c r="A1566" s="491"/>
      <c r="B1566" s="492"/>
      <c r="C1566" s="491"/>
      <c r="D1566" s="36" t="s">
        <v>70</v>
      </c>
      <c r="E1566" s="492" t="s">
        <v>464</v>
      </c>
      <c r="F1566" s="37"/>
      <c r="G1566" s="505" t="s">
        <v>909</v>
      </c>
      <c r="H1566" s="37"/>
    </row>
    <row r="1567" spans="1:8" ht="6" hidden="1" customHeight="1">
      <c r="A1567" s="23"/>
      <c r="B1567" s="26"/>
      <c r="C1567" s="23"/>
      <c r="D1567" s="25"/>
      <c r="E1567" s="26"/>
      <c r="F1567" s="33"/>
      <c r="G1567" s="27"/>
      <c r="H1567" s="33"/>
    </row>
  </sheetData>
  <mergeCells count="86">
    <mergeCell ref="A1563:A1564"/>
    <mergeCell ref="B1563:B1564"/>
    <mergeCell ref="B1172:B1173"/>
    <mergeCell ref="H1192:H1194"/>
    <mergeCell ref="H1216:H1217"/>
    <mergeCell ref="H1223:H1224"/>
    <mergeCell ref="H1238:H1239"/>
    <mergeCell ref="B1242:B1244"/>
    <mergeCell ref="H1361:H1362"/>
    <mergeCell ref="H1175:H1176"/>
    <mergeCell ref="H1231:H1232"/>
    <mergeCell ref="H1353:H1354"/>
    <mergeCell ref="H1480:H1482"/>
    <mergeCell ref="E1484:F1484"/>
    <mergeCell ref="E1486:F1486"/>
    <mergeCell ref="E1482:F1482"/>
    <mergeCell ref="K617:N617"/>
    <mergeCell ref="H653:H654"/>
    <mergeCell ref="H691:H693"/>
    <mergeCell ref="B465:B467"/>
    <mergeCell ref="H470:H471"/>
    <mergeCell ref="H504:H505"/>
    <mergeCell ref="H631:H634"/>
    <mergeCell ref="H644:H646"/>
    <mergeCell ref="H492:H494"/>
    <mergeCell ref="E481:E484"/>
    <mergeCell ref="A3:B3"/>
    <mergeCell ref="B69:B71"/>
    <mergeCell ref="B80:B81"/>
    <mergeCell ref="H84:H86"/>
    <mergeCell ref="B94:B99"/>
    <mergeCell ref="H94:H96"/>
    <mergeCell ref="H111:H114"/>
    <mergeCell ref="H141:H142"/>
    <mergeCell ref="B293:B294"/>
    <mergeCell ref="B173:B175"/>
    <mergeCell ref="B186:B191"/>
    <mergeCell ref="H186:H191"/>
    <mergeCell ref="H271:H273"/>
    <mergeCell ref="B125:B127"/>
    <mergeCell ref="B214:B215"/>
    <mergeCell ref="H220:H222"/>
    <mergeCell ref="H232:H233"/>
    <mergeCell ref="H242:H243"/>
    <mergeCell ref="B283:B284"/>
    <mergeCell ref="B140:B142"/>
    <mergeCell ref="B154:B156"/>
    <mergeCell ref="B980:B981"/>
    <mergeCell ref="H430:H433"/>
    <mergeCell ref="H387:H388"/>
    <mergeCell ref="G1395:G1396"/>
    <mergeCell ref="H439:H440"/>
    <mergeCell ref="H390:H391"/>
    <mergeCell ref="H405:H406"/>
    <mergeCell ref="H325:H326"/>
    <mergeCell ref="H305:H308"/>
    <mergeCell ref="B347:B350"/>
    <mergeCell ref="G1397:G1398"/>
    <mergeCell ref="H441:H443"/>
    <mergeCell ref="H972:H973"/>
    <mergeCell ref="H1122:H1123"/>
    <mergeCell ref="H1146:H1147"/>
    <mergeCell ref="H1116:H1117"/>
    <mergeCell ref="H1001:H1002"/>
    <mergeCell ref="H1084:H1086"/>
    <mergeCell ref="H1109:H1110"/>
    <mergeCell ref="B411:B412"/>
    <mergeCell ref="B1116:B1117"/>
    <mergeCell ref="H417:H418"/>
    <mergeCell ref="B430:B431"/>
    <mergeCell ref="H1545:H1547"/>
    <mergeCell ref="H910:H912"/>
    <mergeCell ref="H917:H919"/>
    <mergeCell ref="H1398:H1399"/>
    <mergeCell ref="B432:B433"/>
    <mergeCell ref="B947:B948"/>
    <mergeCell ref="B973:B975"/>
    <mergeCell ref="H740:H741"/>
    <mergeCell ref="B891:B892"/>
    <mergeCell ref="H698:H700"/>
    <mergeCell ref="H898:H904"/>
    <mergeCell ref="H957:H958"/>
    <mergeCell ref="B1133:B1134"/>
    <mergeCell ref="H1133:H1134"/>
    <mergeCell ref="H1140:H1141"/>
    <mergeCell ref="H977:H978"/>
  </mergeCells>
  <phoneticPr fontId="6"/>
  <dataValidations count="4">
    <dataValidation type="list" allowBlank="1" showInputMessage="1" sqref="G7 G9 G11 G13 G20 G69 G88 G94 G109:G111 G125 G140 G143 G154 G170 G173 G182 G184 G186 G196 G229 G232:G233 G236:G237 G240 G242:G243 G246 G250 G252 G261 G270 G276 G281 G292 G299:G302 G312 G314:G315 G317 G321:G322 G343 G351 G356 G361 G366 G372 G378 G385 G387:G388 G390 G425 G430 G439 G452 G470:G471 G502 G504 G510 G521 G547 G553 G559 G564 G580:G581 G586 G591 G596 G607 G612 G620 G622 G624 G626 G629 G634 G639 G644 G646 G691 G697:G698 G737 G745 G752:G754 G778 G801 G850 G856 G872 G876:G877 G891 G896:G897 G956 G999:G1000 G1081:G1083 G1117:G1119 G1110:G1112 G1123:G1127 G1134:G1137 G1141:G1143 G1151 G1190:G1191 G327:G328 G1266 G1277 G1301 G1314 G1323:G1326 G1332:G1337 G1348 G1393 G1414 G1422:G1425 G1432:G1436 G1452 G1463 G1566 G1545 G1551 G1559:G1561 G577 G332:G334 G830 G842 G1505" xr:uid="{162B83F1-6BBB-4B65-A5F5-F2A5D3AB813B}">
      <formula1>$M$2:$M$4</formula1>
    </dataValidation>
    <dataValidation type="list" allowBlank="1" showInputMessage="1" sqref="G220 G492 G523:G525 G572 G602 G605 G654:G657 G706 G722 G959:G961 G1113 G1120 G1147:G1150 G1532 G1307:G1311 G1350:G1351 G1395:G1398 G1410:G1411 G1448 G1476:G1478 G1535:G1536 G1217:G1220 G1401:G1405 G1215" xr:uid="{E157D7FE-DC38-4F36-8780-FFC655B4DEF9}">
      <formula1>$N$2:$N$4</formula1>
    </dataValidation>
    <dataValidation type="list" allowBlank="1" showInputMessage="1" sqref="G477:G478" xr:uid="{F8614600-2836-44D9-9207-E41A0EBB5589}">
      <formula1>$P$2:$P$3</formula1>
    </dataValidation>
    <dataValidation type="list" allowBlank="1" showInputMessage="1" sqref="G482 G484" xr:uid="{A2EEE641-D043-4262-9064-BF0D2F28F114}">
      <formula1>$Q$2:$Q$3</formula1>
    </dataValidation>
  </dataValidations>
  <printOptions horizontalCentered="1"/>
  <pageMargins left="0.59055118110236227" right="0.59055118110236227" top="0.62992125984251968" bottom="0.55118110236220474" header="0.31496062992125984" footer="0.31496062992125984"/>
  <pageSetup paperSize="9" scale="79" fitToHeight="0" orientation="portrait" useFirstPageNumber="1" r:id="rId1"/>
  <headerFooter scaleWithDoc="0" alignWithMargins="0">
    <oddFooter>&amp;C&amp;P/&amp;N</oddFooter>
  </headerFooter>
  <rowBreaks count="48" manualBreakCount="48">
    <brk id="41" max="7" man="1"/>
    <brk id="67" max="7" man="1"/>
    <brk id="87" max="7" man="1"/>
    <brk id="110" max="7" man="1"/>
    <brk id="131" max="7" man="1"/>
    <brk id="151" max="7" man="1"/>
    <brk id="182" max="7" man="1"/>
    <brk id="202" max="7" man="1"/>
    <brk id="218" max="7" man="1"/>
    <brk id="248" max="7" man="1"/>
    <brk id="282" max="7" man="1"/>
    <brk id="303" max="7" man="1"/>
    <brk id="365" max="7" man="1"/>
    <brk id="396" max="7" man="1"/>
    <brk id="429" max="7" man="1"/>
    <brk id="458" max="7" man="1"/>
    <brk id="474" max="7" man="1"/>
    <brk id="497" max="7" man="1"/>
    <brk id="545" max="7" man="1"/>
    <brk id="567" max="7" man="1"/>
    <brk id="601" max="7" man="1"/>
    <brk id="627" max="7" man="1"/>
    <brk id="675" max="7" man="1"/>
    <brk id="695" max="7" man="1"/>
    <brk id="749" max="7" man="1"/>
    <brk id="769" max="7" man="1"/>
    <brk id="792" max="7" man="1"/>
    <brk id="811" max="7" man="1"/>
    <brk id="829" max="7" man="1"/>
    <brk id="849" max="7" man="1"/>
    <brk id="870" max="7" man="1"/>
    <brk id="893" max="7" man="1"/>
    <brk id="909" max="7" man="1"/>
    <brk id="994" max="7" man="1"/>
    <brk id="1016" max="7" man="1"/>
    <brk id="1065" max="7" man="1"/>
    <brk id="1115" max="7" man="1"/>
    <brk id="1161" max="7" man="1"/>
    <brk id="1183" max="7" man="1"/>
    <brk id="1226" max="7" man="1"/>
    <brk id="1250" max="7" man="1"/>
    <brk id="1327" max="7" man="1"/>
    <brk id="1371" max="7" man="1"/>
    <brk id="1394" max="7" man="1"/>
    <brk id="1450" max="7" man="1"/>
    <brk id="1473" max="7" man="1"/>
    <brk id="1539" max="7" man="1"/>
    <brk id="155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180975</xdr:colOff>
                    <xdr:row>756</xdr:row>
                    <xdr:rowOff>523875</xdr:rowOff>
                  </from>
                  <to>
                    <xdr:col>4</xdr:col>
                    <xdr:colOff>619125</xdr:colOff>
                    <xdr:row>757</xdr:row>
                    <xdr:rowOff>219075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180975</xdr:colOff>
                    <xdr:row>757</xdr:row>
                    <xdr:rowOff>1228725</xdr:rowOff>
                  </from>
                  <to>
                    <xdr:col>4</xdr:col>
                    <xdr:colOff>619125</xdr:colOff>
                    <xdr:row>758</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161925</xdr:colOff>
                    <xdr:row>758</xdr:row>
                    <xdr:rowOff>723900</xdr:rowOff>
                  </from>
                  <to>
                    <xdr:col>4</xdr:col>
                    <xdr:colOff>619125</xdr:colOff>
                    <xdr:row>759</xdr:row>
                    <xdr:rowOff>219075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342900</xdr:colOff>
                    <xdr:row>871</xdr:row>
                    <xdr:rowOff>523875</xdr:rowOff>
                  </from>
                  <to>
                    <xdr:col>7</xdr:col>
                    <xdr:colOff>85725</xdr:colOff>
                    <xdr:row>872</xdr:row>
                    <xdr:rowOff>219075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342900</xdr:colOff>
                    <xdr:row>872</xdr:row>
                    <xdr:rowOff>466725</xdr:rowOff>
                  </from>
                  <to>
                    <xdr:col>7</xdr:col>
                    <xdr:colOff>95250</xdr:colOff>
                    <xdr:row>872</xdr:row>
                    <xdr:rowOff>695325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342900</xdr:colOff>
                    <xdr:row>872</xdr:row>
                    <xdr:rowOff>295275</xdr:rowOff>
                  </from>
                  <to>
                    <xdr:col>7</xdr:col>
                    <xdr:colOff>85725</xdr:colOff>
                    <xdr:row>872</xdr:row>
                    <xdr:rowOff>523875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342900</xdr:colOff>
                    <xdr:row>872</xdr:row>
                    <xdr:rowOff>638175</xdr:rowOff>
                  </from>
                  <to>
                    <xdr:col>7</xdr:col>
                    <xdr:colOff>95250</xdr:colOff>
                    <xdr:row>872</xdr:row>
                    <xdr:rowOff>876300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6</xdr:col>
                    <xdr:colOff>333375</xdr:colOff>
                    <xdr:row>1563</xdr:row>
                    <xdr:rowOff>1819275</xdr:rowOff>
                  </from>
                  <to>
                    <xdr:col>7</xdr:col>
                    <xdr:colOff>142875</xdr:colOff>
                    <xdr:row>1563</xdr:row>
                    <xdr:rowOff>2047875</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6</xdr:col>
                    <xdr:colOff>333375</xdr:colOff>
                    <xdr:row>1563</xdr:row>
                    <xdr:rowOff>1647825</xdr:rowOff>
                  </from>
                  <to>
                    <xdr:col>7</xdr:col>
                    <xdr:colOff>142875</xdr:colOff>
                    <xdr:row>1563</xdr:row>
                    <xdr:rowOff>1895475</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333375</xdr:colOff>
                    <xdr:row>1563</xdr:row>
                    <xdr:rowOff>1476375</xdr:rowOff>
                  </from>
                  <to>
                    <xdr:col>7</xdr:col>
                    <xdr:colOff>142875</xdr:colOff>
                    <xdr:row>1563</xdr:row>
                    <xdr:rowOff>1714500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6</xdr:col>
                    <xdr:colOff>342900</xdr:colOff>
                    <xdr:row>1563</xdr:row>
                    <xdr:rowOff>1133475</xdr:rowOff>
                  </from>
                  <to>
                    <xdr:col>7</xdr:col>
                    <xdr:colOff>152400</xdr:colOff>
                    <xdr:row>1563</xdr:row>
                    <xdr:rowOff>1371600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6</xdr:col>
                    <xdr:colOff>342900</xdr:colOff>
                    <xdr:row>1563</xdr:row>
                    <xdr:rowOff>647700</xdr:rowOff>
                  </from>
                  <to>
                    <xdr:col>7</xdr:col>
                    <xdr:colOff>152400</xdr:colOff>
                    <xdr:row>1563</xdr:row>
                    <xdr:rowOff>885825</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6</xdr:col>
                    <xdr:colOff>342900</xdr:colOff>
                    <xdr:row>1563</xdr:row>
                    <xdr:rowOff>304800</xdr:rowOff>
                  </from>
                  <to>
                    <xdr:col>7</xdr:col>
                    <xdr:colOff>152400</xdr:colOff>
                    <xdr:row>1563</xdr:row>
                    <xdr:rowOff>542925</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6</xdr:col>
                    <xdr:colOff>314325</xdr:colOff>
                    <xdr:row>1505</xdr:row>
                    <xdr:rowOff>161925</xdr:rowOff>
                  </from>
                  <to>
                    <xdr:col>7</xdr:col>
                    <xdr:colOff>142875</xdr:colOff>
                    <xdr:row>1505</xdr:row>
                    <xdr:rowOff>390525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6</xdr:col>
                    <xdr:colOff>314325</xdr:colOff>
                    <xdr:row>1505</xdr:row>
                    <xdr:rowOff>161925</xdr:rowOff>
                  </from>
                  <to>
                    <xdr:col>7</xdr:col>
                    <xdr:colOff>142875</xdr:colOff>
                    <xdr:row>1505</xdr:row>
                    <xdr:rowOff>390525</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6</xdr:col>
                    <xdr:colOff>314325</xdr:colOff>
                    <xdr:row>1506</xdr:row>
                    <xdr:rowOff>161925</xdr:rowOff>
                  </from>
                  <to>
                    <xdr:col>7</xdr:col>
                    <xdr:colOff>142875</xdr:colOff>
                    <xdr:row>1506</xdr:row>
                    <xdr:rowOff>390525</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6</xdr:col>
                    <xdr:colOff>314325</xdr:colOff>
                    <xdr:row>1506</xdr:row>
                    <xdr:rowOff>161925</xdr:rowOff>
                  </from>
                  <to>
                    <xdr:col>7</xdr:col>
                    <xdr:colOff>142875</xdr:colOff>
                    <xdr:row>1506</xdr:row>
                    <xdr:rowOff>390525</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6</xdr:col>
                    <xdr:colOff>314325</xdr:colOff>
                    <xdr:row>1508</xdr:row>
                    <xdr:rowOff>161925</xdr:rowOff>
                  </from>
                  <to>
                    <xdr:col>7</xdr:col>
                    <xdr:colOff>142875</xdr:colOff>
                    <xdr:row>1508</xdr:row>
                    <xdr:rowOff>390525</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314325</xdr:colOff>
                    <xdr:row>1508</xdr:row>
                    <xdr:rowOff>161925</xdr:rowOff>
                  </from>
                  <to>
                    <xdr:col>7</xdr:col>
                    <xdr:colOff>142875</xdr:colOff>
                    <xdr:row>1508</xdr:row>
                    <xdr:rowOff>390525</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6</xdr:col>
                    <xdr:colOff>314325</xdr:colOff>
                    <xdr:row>1507</xdr:row>
                    <xdr:rowOff>161925</xdr:rowOff>
                  </from>
                  <to>
                    <xdr:col>7</xdr:col>
                    <xdr:colOff>142875</xdr:colOff>
                    <xdr:row>1507</xdr:row>
                    <xdr:rowOff>390525</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6</xdr:col>
                    <xdr:colOff>314325</xdr:colOff>
                    <xdr:row>1507</xdr:row>
                    <xdr:rowOff>161925</xdr:rowOff>
                  </from>
                  <to>
                    <xdr:col>7</xdr:col>
                    <xdr:colOff>142875</xdr:colOff>
                    <xdr:row>1507</xdr:row>
                    <xdr:rowOff>390525</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79" r:id="rId38" name="Check Box 55">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0" r:id="rId39" name="Check Box 56">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3" r:id="rId42" name="Check Box 59">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4" r:id="rId43" name="Check Box 60">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5" r:id="rId44" name="Check Box 61">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0" r:id="rId49" name="Check Box 66">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1" r:id="rId50" name="Check Box 67">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4" r:id="rId53" name="Check Box 70">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5" r:id="rId54" name="Check Box 71">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6" r:id="rId55" name="Check Box 72">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7" r:id="rId56" name="Check Box 73">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8" r:id="rId57" name="Check Box 74">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099" r:id="rId58" name="Check Box 75">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0" r:id="rId59" name="Check Box 76">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1" r:id="rId60" name="Check Box 77">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2" r:id="rId61" name="Check Box 78">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4" r:id="rId63" name="Check Box 80">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5" r:id="rId64" name="Check Box 81">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6" r:id="rId65" name="Check Box 82">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7" r:id="rId66" name="Check Box 83">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8" r:id="rId67" name="Check Box 84">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09" r:id="rId68" name="Check Box 85">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0" r:id="rId69" name="Check Box 86">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1" r:id="rId70" name="Check Box 87">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2" r:id="rId71" name="Check Box 88">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4" r:id="rId73" name="Check Box 90">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5" r:id="rId74" name="Check Box 91">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6" r:id="rId75" name="Check Box 92">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7" r:id="rId76" name="Check Box 93">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8" r:id="rId77" name="Check Box 94">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mc:AlternateContent xmlns:mc="http://schemas.openxmlformats.org/markup-compatibility/2006">
          <mc:Choice Requires="x14">
            <control shapeId="1119" r:id="rId78" name="Check Box 95">
              <controlPr defaultSize="0" autoFill="0" autoLine="0" autoPict="0">
                <anchor moveWithCells="1">
                  <from>
                    <xdr:col>6</xdr:col>
                    <xdr:colOff>314325</xdr:colOff>
                    <xdr:row>1509</xdr:row>
                    <xdr:rowOff>0</xdr:rowOff>
                  </from>
                  <to>
                    <xdr:col>7</xdr:col>
                    <xdr:colOff>142875</xdr:colOff>
                    <xdr:row>1510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F4DC-1985-4479-B65F-4B67BFB3A669}">
  <sheetPr>
    <pageSetUpPr fitToPage="1"/>
  </sheetPr>
  <dimension ref="A1:BU341"/>
  <sheetViews>
    <sheetView showGridLines="0" view="pageBreakPreview" zoomScale="50" zoomScaleNormal="70" zoomScaleSheetLayoutView="50" workbookViewId="0"/>
  </sheetViews>
  <sheetFormatPr defaultColWidth="4.375" defaultRowHeight="20.25" customHeight="1"/>
  <cols>
    <col min="1" max="1" width="1.625" style="364" customWidth="1"/>
    <col min="2" max="5" width="5.75" style="364" customWidth="1"/>
    <col min="6" max="6" width="16.5" style="364" hidden="1" customWidth="1"/>
    <col min="7" max="58" width="5.625" style="364" customWidth="1"/>
    <col min="59" max="16384" width="4.375" style="364"/>
  </cols>
  <sheetData>
    <row r="1" spans="2:64" s="300" customFormat="1" ht="20.25" customHeight="1">
      <c r="C1" s="301" t="s">
        <v>1187</v>
      </c>
      <c r="D1" s="301"/>
      <c r="E1" s="301"/>
      <c r="F1" s="301"/>
      <c r="G1" s="301"/>
      <c r="H1" s="302" t="s">
        <v>1188</v>
      </c>
      <c r="J1" s="302"/>
      <c r="L1" s="301"/>
      <c r="M1" s="301"/>
      <c r="N1" s="301"/>
      <c r="O1" s="301"/>
      <c r="P1" s="301"/>
      <c r="Q1" s="301"/>
      <c r="R1" s="301"/>
      <c r="AM1" s="303"/>
      <c r="AN1" s="304"/>
      <c r="AO1" s="304" t="s">
        <v>1189</v>
      </c>
      <c r="AP1" s="647" t="s">
        <v>1190</v>
      </c>
      <c r="AQ1" s="648"/>
      <c r="AR1" s="648"/>
      <c r="AS1" s="648"/>
      <c r="AT1" s="648"/>
      <c r="AU1" s="648"/>
      <c r="AV1" s="648"/>
      <c r="AW1" s="648"/>
      <c r="AX1" s="648"/>
      <c r="AY1" s="648"/>
      <c r="AZ1" s="648"/>
      <c r="BA1" s="648"/>
      <c r="BB1" s="648"/>
      <c r="BC1" s="648"/>
      <c r="BD1" s="648"/>
      <c r="BE1" s="648"/>
      <c r="BF1" s="304" t="s">
        <v>1191</v>
      </c>
    </row>
    <row r="2" spans="2:64" s="300" customFormat="1" ht="20.25" customHeight="1">
      <c r="C2" s="301"/>
      <c r="D2" s="301"/>
      <c r="E2" s="301"/>
      <c r="F2" s="301"/>
      <c r="G2" s="301"/>
      <c r="J2" s="302"/>
      <c r="L2" s="301"/>
      <c r="M2" s="301"/>
      <c r="N2" s="301"/>
      <c r="O2" s="301"/>
      <c r="P2" s="301"/>
      <c r="Q2" s="301"/>
      <c r="R2" s="301"/>
      <c r="Y2" s="305" t="s">
        <v>1192</v>
      </c>
      <c r="Z2" s="649">
        <v>6</v>
      </c>
      <c r="AA2" s="649"/>
      <c r="AB2" s="305" t="s">
        <v>1193</v>
      </c>
      <c r="AC2" s="650">
        <f>IF(Z2=0,"",YEAR(DATE(2018+Z2,1,1)))</f>
        <v>2024</v>
      </c>
      <c r="AD2" s="650"/>
      <c r="AE2" s="306" t="s">
        <v>1194</v>
      </c>
      <c r="AF2" s="306" t="s">
        <v>1195</v>
      </c>
      <c r="AG2" s="649">
        <v>4</v>
      </c>
      <c r="AH2" s="649"/>
      <c r="AI2" s="306" t="s">
        <v>1196</v>
      </c>
      <c r="AM2" s="303"/>
      <c r="AN2" s="304"/>
      <c r="AO2" s="304" t="s">
        <v>1197</v>
      </c>
      <c r="AP2" s="649" t="s">
        <v>1198</v>
      </c>
      <c r="AQ2" s="649"/>
      <c r="AR2" s="649"/>
      <c r="AS2" s="649"/>
      <c r="AT2" s="649"/>
      <c r="AU2" s="649"/>
      <c r="AV2" s="649"/>
      <c r="AW2" s="649"/>
      <c r="AX2" s="649"/>
      <c r="AY2" s="649"/>
      <c r="AZ2" s="649"/>
      <c r="BA2" s="649"/>
      <c r="BB2" s="649"/>
      <c r="BC2" s="649"/>
      <c r="BD2" s="649"/>
      <c r="BE2" s="649"/>
      <c r="BF2" s="304" t="s">
        <v>1191</v>
      </c>
    </row>
    <row r="3" spans="2:64" s="313" customFormat="1" ht="20.25" customHeight="1">
      <c r="B3" s="307"/>
      <c r="C3" s="307"/>
      <c r="D3" s="307"/>
      <c r="E3" s="307"/>
      <c r="F3" s="307"/>
      <c r="G3" s="308"/>
      <c r="H3" s="307"/>
      <c r="I3" s="307"/>
      <c r="J3" s="308"/>
      <c r="K3" s="307"/>
      <c r="L3" s="309"/>
      <c r="M3" s="309"/>
      <c r="N3" s="309"/>
      <c r="O3" s="309"/>
      <c r="P3" s="309"/>
      <c r="Q3" s="309"/>
      <c r="R3" s="309"/>
      <c r="S3" s="307"/>
      <c r="T3" s="307"/>
      <c r="U3" s="307"/>
      <c r="V3" s="307"/>
      <c r="W3" s="307"/>
      <c r="X3" s="307"/>
      <c r="Y3" s="307"/>
      <c r="Z3" s="310"/>
      <c r="AA3" s="310"/>
      <c r="AB3" s="311"/>
      <c r="AC3" s="312"/>
      <c r="AD3" s="311"/>
      <c r="AE3" s="307"/>
      <c r="AF3" s="307"/>
      <c r="AG3" s="307"/>
      <c r="AH3" s="307"/>
      <c r="AI3" s="307"/>
      <c r="AJ3" s="307"/>
      <c r="AK3" s="307"/>
      <c r="AL3" s="307"/>
      <c r="AM3" s="307"/>
      <c r="AN3" s="307"/>
      <c r="AO3" s="307"/>
      <c r="AP3" s="307"/>
      <c r="AQ3" s="307"/>
      <c r="AR3" s="307"/>
      <c r="AS3" s="307"/>
      <c r="AT3" s="307"/>
      <c r="BA3" s="314" t="s">
        <v>1199</v>
      </c>
      <c r="BB3" s="581" t="s">
        <v>1200</v>
      </c>
      <c r="BC3" s="582"/>
      <c r="BD3" s="582"/>
      <c r="BE3" s="583"/>
      <c r="BF3" s="304"/>
    </row>
    <row r="4" spans="2:64" s="313" customFormat="1" ht="18.75">
      <c r="B4" s="307"/>
      <c r="C4" s="307"/>
      <c r="D4" s="307"/>
      <c r="E4" s="307"/>
      <c r="F4" s="307"/>
      <c r="G4" s="308"/>
      <c r="H4" s="307"/>
      <c r="I4" s="307"/>
      <c r="J4" s="308"/>
      <c r="K4" s="307"/>
      <c r="L4" s="309"/>
      <c r="M4" s="309"/>
      <c r="N4" s="309"/>
      <c r="O4" s="309"/>
      <c r="P4" s="309"/>
      <c r="Q4" s="309"/>
      <c r="R4" s="309"/>
      <c r="S4" s="307"/>
      <c r="T4" s="307"/>
      <c r="U4" s="307"/>
      <c r="V4" s="307"/>
      <c r="W4" s="307"/>
      <c r="X4" s="307"/>
      <c r="Y4" s="307"/>
      <c r="Z4" s="315"/>
      <c r="AA4" s="315"/>
      <c r="AB4" s="307"/>
      <c r="AC4" s="307"/>
      <c r="AD4" s="307"/>
      <c r="AE4" s="307"/>
      <c r="AF4" s="307"/>
      <c r="AG4" s="316"/>
      <c r="AH4" s="316"/>
      <c r="AI4" s="316"/>
      <c r="AJ4" s="316"/>
      <c r="AK4" s="316"/>
      <c r="AL4" s="316"/>
      <c r="AM4" s="316"/>
      <c r="AN4" s="316"/>
      <c r="AO4" s="316"/>
      <c r="AP4" s="316"/>
      <c r="AQ4" s="316"/>
      <c r="AR4" s="316"/>
      <c r="AS4" s="316"/>
      <c r="AT4" s="316"/>
      <c r="AU4" s="300"/>
      <c r="AV4" s="300"/>
      <c r="AW4" s="300"/>
      <c r="AX4" s="300"/>
      <c r="AY4" s="300"/>
      <c r="AZ4" s="300"/>
      <c r="BA4" s="314" t="s">
        <v>1201</v>
      </c>
      <c r="BB4" s="581" t="s">
        <v>1202</v>
      </c>
      <c r="BC4" s="582"/>
      <c r="BD4" s="582"/>
      <c r="BE4" s="583"/>
      <c r="BF4" s="317"/>
    </row>
    <row r="5" spans="2:64" s="313" customFormat="1" ht="6.75" customHeight="1">
      <c r="B5" s="307"/>
      <c r="C5" s="318"/>
      <c r="D5" s="318"/>
      <c r="E5" s="318"/>
      <c r="F5" s="318"/>
      <c r="G5" s="319"/>
      <c r="H5" s="318"/>
      <c r="I5" s="318"/>
      <c r="J5" s="319"/>
      <c r="K5" s="318"/>
      <c r="L5" s="320"/>
      <c r="M5" s="320"/>
      <c r="N5" s="320"/>
      <c r="O5" s="320"/>
      <c r="P5" s="320"/>
      <c r="Q5" s="320"/>
      <c r="R5" s="320"/>
      <c r="S5" s="318"/>
      <c r="T5" s="318"/>
      <c r="U5" s="318"/>
      <c r="V5" s="318"/>
      <c r="W5" s="318"/>
      <c r="X5" s="318"/>
      <c r="Y5" s="318"/>
      <c r="Z5" s="321"/>
      <c r="AA5" s="321"/>
      <c r="AB5" s="318"/>
      <c r="AC5" s="318"/>
      <c r="AD5" s="318"/>
      <c r="AE5" s="318"/>
      <c r="AF5" s="307"/>
      <c r="AG5" s="316"/>
      <c r="AH5" s="316"/>
      <c r="AI5" s="316"/>
      <c r="AJ5" s="316"/>
      <c r="AK5" s="316"/>
      <c r="AL5" s="316"/>
      <c r="AM5" s="316"/>
      <c r="AN5" s="316"/>
      <c r="AO5" s="316"/>
      <c r="AP5" s="316"/>
      <c r="AQ5" s="316"/>
      <c r="AR5" s="316"/>
      <c r="AS5" s="316"/>
      <c r="AT5" s="316"/>
      <c r="AU5" s="300"/>
      <c r="AV5" s="300"/>
      <c r="AW5" s="300"/>
      <c r="AX5" s="300"/>
      <c r="AY5" s="300"/>
      <c r="AZ5" s="300"/>
      <c r="BA5" s="300"/>
      <c r="BB5" s="300"/>
      <c r="BC5" s="300"/>
      <c r="BD5" s="300"/>
      <c r="BE5" s="317"/>
      <c r="BF5" s="317"/>
    </row>
    <row r="6" spans="2:64" s="313" customFormat="1" ht="20.25" customHeight="1">
      <c r="B6" s="307"/>
      <c r="C6" s="318"/>
      <c r="D6" s="318"/>
      <c r="E6" s="318"/>
      <c r="F6" s="318"/>
      <c r="G6" s="319"/>
      <c r="H6" s="318"/>
      <c r="I6" s="318"/>
      <c r="J6" s="319"/>
      <c r="K6" s="318"/>
      <c r="L6" s="320"/>
      <c r="M6" s="320"/>
      <c r="N6" s="320"/>
      <c r="O6" s="320"/>
      <c r="P6" s="320"/>
      <c r="Q6" s="320"/>
      <c r="R6" s="320"/>
      <c r="S6" s="318"/>
      <c r="T6" s="318"/>
      <c r="U6" s="318"/>
      <c r="V6" s="318"/>
      <c r="W6" s="318"/>
      <c r="X6" s="318"/>
      <c r="Y6" s="318"/>
      <c r="Z6" s="321"/>
      <c r="AA6" s="321"/>
      <c r="AB6" s="318"/>
      <c r="AC6" s="318"/>
      <c r="AD6" s="318"/>
      <c r="AE6" s="318"/>
      <c r="AF6" s="307"/>
      <c r="AG6" s="316"/>
      <c r="AH6" s="316"/>
      <c r="AI6" s="316"/>
      <c r="AJ6" s="316"/>
      <c r="AK6" s="316"/>
      <c r="AL6" s="316" t="s">
        <v>1203</v>
      </c>
      <c r="AM6" s="316"/>
      <c r="AN6" s="316"/>
      <c r="AO6" s="316"/>
      <c r="AP6" s="316"/>
      <c r="AQ6" s="316"/>
      <c r="AR6" s="316"/>
      <c r="AS6" s="316"/>
      <c r="AT6" s="322"/>
      <c r="AU6" s="322"/>
      <c r="AV6" s="323"/>
      <c r="AW6" s="316"/>
      <c r="AX6" s="584">
        <v>40</v>
      </c>
      <c r="AY6" s="585"/>
      <c r="AZ6" s="323" t="s">
        <v>1204</v>
      </c>
      <c r="BA6" s="316"/>
      <c r="BB6" s="584">
        <v>160</v>
      </c>
      <c r="BC6" s="585"/>
      <c r="BD6" s="323" t="s">
        <v>1205</v>
      </c>
      <c r="BE6" s="316"/>
      <c r="BF6" s="317"/>
    </row>
    <row r="7" spans="2:64" s="313" customFormat="1" ht="6.75" customHeight="1">
      <c r="B7" s="307"/>
      <c r="C7" s="318"/>
      <c r="D7" s="318"/>
      <c r="E7" s="318"/>
      <c r="F7" s="318"/>
      <c r="G7" s="319"/>
      <c r="H7" s="318"/>
      <c r="I7" s="318"/>
      <c r="J7" s="319"/>
      <c r="K7" s="318"/>
      <c r="L7" s="320"/>
      <c r="M7" s="320"/>
      <c r="N7" s="320"/>
      <c r="O7" s="320"/>
      <c r="P7" s="320"/>
      <c r="Q7" s="320"/>
      <c r="R7" s="320"/>
      <c r="S7" s="318"/>
      <c r="T7" s="318"/>
      <c r="U7" s="318"/>
      <c r="V7" s="318"/>
      <c r="W7" s="318"/>
      <c r="X7" s="318"/>
      <c r="Y7" s="318"/>
      <c r="Z7" s="321"/>
      <c r="AA7" s="321"/>
      <c r="AB7" s="318"/>
      <c r="AC7" s="318"/>
      <c r="AD7" s="318"/>
      <c r="AE7" s="318"/>
      <c r="AF7" s="307"/>
      <c r="AG7" s="316"/>
      <c r="AH7" s="316"/>
      <c r="AI7" s="316"/>
      <c r="AJ7" s="316"/>
      <c r="AK7" s="316"/>
      <c r="AL7" s="316"/>
      <c r="AM7" s="316"/>
      <c r="AN7" s="316"/>
      <c r="AO7" s="316"/>
      <c r="AP7" s="316"/>
      <c r="AQ7" s="316"/>
      <c r="AR7" s="316"/>
      <c r="AS7" s="316"/>
      <c r="AT7" s="316"/>
      <c r="AU7" s="300"/>
      <c r="AV7" s="300"/>
      <c r="AW7" s="300"/>
      <c r="AX7" s="300"/>
      <c r="AY7" s="300"/>
      <c r="AZ7" s="300"/>
      <c r="BA7" s="300"/>
      <c r="BB7" s="300"/>
      <c r="BC7" s="300"/>
      <c r="BD7" s="300"/>
      <c r="BE7" s="317"/>
      <c r="BF7" s="317"/>
    </row>
    <row r="8" spans="2:64" s="313" customFormat="1" ht="20.25" customHeight="1">
      <c r="B8" s="324"/>
      <c r="C8" s="324"/>
      <c r="D8" s="324"/>
      <c r="E8" s="324"/>
      <c r="F8" s="324"/>
      <c r="G8" s="325"/>
      <c r="H8" s="325"/>
      <c r="I8" s="325"/>
      <c r="J8" s="324"/>
      <c r="K8" s="324"/>
      <c r="L8" s="325"/>
      <c r="M8" s="325"/>
      <c r="N8" s="325"/>
      <c r="O8" s="324"/>
      <c r="P8" s="325"/>
      <c r="Q8" s="325"/>
      <c r="R8" s="325"/>
      <c r="S8" s="326"/>
      <c r="T8" s="327"/>
      <c r="U8" s="327"/>
      <c r="V8" s="328"/>
      <c r="W8" s="307"/>
      <c r="X8" s="307"/>
      <c r="Y8" s="307"/>
      <c r="Z8" s="321"/>
      <c r="AA8" s="329"/>
      <c r="AB8" s="319"/>
      <c r="AC8" s="321"/>
      <c r="AD8" s="321"/>
      <c r="AE8" s="321"/>
      <c r="AF8" s="330"/>
      <c r="AG8" s="331"/>
      <c r="AH8" s="331"/>
      <c r="AI8" s="331"/>
      <c r="AJ8" s="332"/>
      <c r="AK8" s="320"/>
      <c r="AL8" s="329"/>
      <c r="AM8" s="329"/>
      <c r="AN8" s="319"/>
      <c r="AO8" s="322"/>
      <c r="AP8" s="322"/>
      <c r="AQ8" s="322"/>
      <c r="AR8" s="333"/>
      <c r="AS8" s="333"/>
      <c r="AT8" s="316"/>
      <c r="AU8" s="334"/>
      <c r="AV8" s="334"/>
      <c r="AW8" s="335"/>
      <c r="AX8" s="300"/>
      <c r="AY8" s="300" t="s">
        <v>1206</v>
      </c>
      <c r="AZ8" s="300"/>
      <c r="BA8" s="300"/>
      <c r="BB8" s="586">
        <f>DAY(EOMONTH(DATE(AC2,AG2,1),0))</f>
        <v>30</v>
      </c>
      <c r="BC8" s="587"/>
      <c r="BD8" s="300" t="s">
        <v>1207</v>
      </c>
      <c r="BE8" s="300"/>
      <c r="BF8" s="300"/>
      <c r="BJ8" s="304"/>
      <c r="BK8" s="304"/>
      <c r="BL8" s="304"/>
    </row>
    <row r="9" spans="2:64" s="313" customFormat="1" ht="6" customHeight="1">
      <c r="B9" s="336"/>
      <c r="C9" s="336"/>
      <c r="D9" s="336"/>
      <c r="E9" s="336"/>
      <c r="F9" s="336"/>
      <c r="G9" s="324"/>
      <c r="H9" s="325"/>
      <c r="I9" s="322"/>
      <c r="J9" s="322"/>
      <c r="K9" s="336"/>
      <c r="L9" s="324"/>
      <c r="M9" s="325"/>
      <c r="N9" s="322"/>
      <c r="O9" s="322"/>
      <c r="P9" s="324"/>
      <c r="Q9" s="322"/>
      <c r="R9" s="336"/>
      <c r="S9" s="322"/>
      <c r="T9" s="322"/>
      <c r="U9" s="322"/>
      <c r="V9" s="322"/>
      <c r="W9" s="307"/>
      <c r="X9" s="307"/>
      <c r="Y9" s="307"/>
      <c r="Z9" s="318"/>
      <c r="AA9" s="332"/>
      <c r="AB9" s="332"/>
      <c r="AC9" s="318"/>
      <c r="AD9" s="318"/>
      <c r="AE9" s="318"/>
      <c r="AF9" s="337"/>
      <c r="AG9" s="321"/>
      <c r="AH9" s="332"/>
      <c r="AI9" s="318"/>
      <c r="AJ9" s="331"/>
      <c r="AK9" s="332"/>
      <c r="AL9" s="332"/>
      <c r="AM9" s="332"/>
      <c r="AN9" s="332"/>
      <c r="AO9" s="318"/>
      <c r="AP9" s="316"/>
      <c r="AQ9" s="338"/>
      <c r="AR9" s="338"/>
      <c r="AS9" s="338"/>
      <c r="AT9" s="316"/>
      <c r="AU9" s="300"/>
      <c r="AV9" s="300"/>
      <c r="AW9" s="300"/>
      <c r="AX9" s="300"/>
      <c r="AY9" s="300"/>
      <c r="AZ9" s="300"/>
      <c r="BA9" s="300"/>
      <c r="BB9" s="300"/>
      <c r="BC9" s="300"/>
      <c r="BD9" s="300"/>
      <c r="BE9" s="300"/>
      <c r="BF9" s="300"/>
      <c r="BJ9" s="304"/>
      <c r="BK9" s="304"/>
      <c r="BL9" s="304"/>
    </row>
    <row r="10" spans="2:64" s="313" customFormat="1" ht="18.75">
      <c r="B10" s="324"/>
      <c r="C10" s="324"/>
      <c r="D10" s="324"/>
      <c r="E10" s="324"/>
      <c r="F10" s="324"/>
      <c r="G10" s="325"/>
      <c r="H10" s="325"/>
      <c r="I10" s="325"/>
      <c r="J10" s="324"/>
      <c r="K10" s="324"/>
      <c r="L10" s="325"/>
      <c r="M10" s="325"/>
      <c r="N10" s="325"/>
      <c r="O10" s="324"/>
      <c r="P10" s="325"/>
      <c r="Q10" s="325"/>
      <c r="R10" s="325"/>
      <c r="S10" s="326"/>
      <c r="T10" s="327"/>
      <c r="U10" s="327"/>
      <c r="V10" s="328"/>
      <c r="W10" s="307"/>
      <c r="X10" s="307"/>
      <c r="Y10" s="307"/>
      <c r="Z10" s="321"/>
      <c r="AA10" s="329"/>
      <c r="AB10" s="319"/>
      <c r="AC10" s="321"/>
      <c r="AD10" s="321"/>
      <c r="AE10" s="321"/>
      <c r="AF10" s="337"/>
      <c r="AG10" s="331"/>
      <c r="AH10" s="331"/>
      <c r="AI10" s="331"/>
      <c r="AJ10" s="332"/>
      <c r="AK10" s="320"/>
      <c r="AL10" s="329"/>
      <c r="AM10" s="316"/>
      <c r="AN10" s="316"/>
      <c r="AO10" s="339"/>
      <c r="AP10" s="339"/>
      <c r="AQ10" s="339"/>
      <c r="AR10" s="323"/>
      <c r="AS10" s="338"/>
      <c r="AT10" s="338"/>
      <c r="AU10" s="340"/>
      <c r="AV10" s="341"/>
      <c r="AW10" s="341"/>
      <c r="AX10" s="342"/>
      <c r="AY10" s="342"/>
      <c r="AZ10" s="317" t="s">
        <v>1208</v>
      </c>
      <c r="BA10" s="341"/>
      <c r="BB10" s="584">
        <v>1</v>
      </c>
      <c r="BC10" s="588"/>
      <c r="BD10" s="585"/>
      <c r="BE10" s="343" t="s">
        <v>1209</v>
      </c>
      <c r="BF10" s="300"/>
      <c r="BJ10" s="304"/>
      <c r="BK10" s="304"/>
      <c r="BL10" s="304"/>
    </row>
    <row r="11" spans="2:64" s="313" customFormat="1" ht="6" customHeight="1">
      <c r="B11" s="336"/>
      <c r="C11" s="336"/>
      <c r="D11" s="336"/>
      <c r="E11" s="336"/>
      <c r="F11" s="344"/>
      <c r="G11" s="336"/>
      <c r="H11" s="336"/>
      <c r="I11" s="336"/>
      <c r="J11" s="336"/>
      <c r="K11" s="324"/>
      <c r="L11" s="325"/>
      <c r="M11" s="322"/>
      <c r="N11" s="322"/>
      <c r="O11" s="324"/>
      <c r="P11" s="322"/>
      <c r="Q11" s="336"/>
      <c r="R11" s="322"/>
      <c r="S11" s="322"/>
      <c r="T11" s="322"/>
      <c r="U11" s="322"/>
      <c r="V11" s="344"/>
      <c r="W11" s="307"/>
      <c r="X11" s="307"/>
      <c r="Y11" s="307"/>
      <c r="Z11" s="318"/>
      <c r="AA11" s="332"/>
      <c r="AB11" s="332"/>
      <c r="AC11" s="318"/>
      <c r="AD11" s="318"/>
      <c r="AE11" s="318"/>
      <c r="AF11" s="337"/>
      <c r="AG11" s="321"/>
      <c r="AH11" s="331"/>
      <c r="AI11" s="332"/>
      <c r="AJ11" s="331"/>
      <c r="AK11" s="332"/>
      <c r="AL11" s="332"/>
      <c r="AM11" s="332"/>
      <c r="AN11" s="332"/>
      <c r="AO11" s="336"/>
      <c r="AP11" s="336"/>
      <c r="AQ11" s="324"/>
      <c r="AR11" s="345"/>
      <c r="AS11" s="338"/>
      <c r="AT11" s="338"/>
      <c r="AU11" s="340"/>
      <c r="AV11" s="341"/>
      <c r="AW11" s="341"/>
      <c r="AX11" s="342"/>
      <c r="AY11" s="342"/>
      <c r="AZ11" s="341"/>
      <c r="BA11" s="341"/>
      <c r="BB11" s="346"/>
      <c r="BC11" s="346"/>
      <c r="BD11" s="346"/>
      <c r="BE11" s="343"/>
      <c r="BF11" s="300"/>
      <c r="BJ11" s="304"/>
      <c r="BK11" s="304"/>
      <c r="BL11" s="304"/>
    </row>
    <row r="12" spans="2:64" s="313" customFormat="1" ht="20.25" customHeight="1">
      <c r="B12" s="347"/>
      <c r="C12" s="347"/>
      <c r="D12" s="347"/>
      <c r="E12" s="347"/>
      <c r="F12" s="347"/>
      <c r="G12" s="347"/>
      <c r="H12" s="347"/>
      <c r="I12" s="347"/>
      <c r="J12" s="347"/>
      <c r="K12" s="347"/>
      <c r="L12" s="347"/>
      <c r="M12" s="347"/>
      <c r="N12" s="347"/>
      <c r="O12" s="347"/>
      <c r="P12" s="347"/>
      <c r="Q12" s="347"/>
      <c r="R12" s="347"/>
      <c r="S12" s="347"/>
      <c r="T12" s="347"/>
      <c r="U12" s="347"/>
      <c r="V12" s="347"/>
      <c r="W12" s="307"/>
      <c r="X12" s="307"/>
      <c r="Y12" s="307"/>
      <c r="Z12" s="324"/>
      <c r="AA12" s="348"/>
      <c r="AB12" s="348"/>
      <c r="AC12" s="324"/>
      <c r="AD12" s="321"/>
      <c r="AE12" s="321"/>
      <c r="AF12" s="330"/>
      <c r="AG12" s="319"/>
      <c r="AH12" s="331"/>
      <c r="AI12" s="332"/>
      <c r="AJ12" s="331"/>
      <c r="AK12" s="332"/>
      <c r="AL12" s="332"/>
      <c r="AM12" s="332"/>
      <c r="AN12" s="332"/>
      <c r="AO12" s="589"/>
      <c r="AP12" s="589"/>
      <c r="AQ12" s="589"/>
      <c r="AR12" s="323"/>
      <c r="AS12" s="338"/>
      <c r="AT12" s="338"/>
      <c r="AU12" s="340"/>
      <c r="AV12" s="341"/>
      <c r="AW12" s="341"/>
      <c r="AX12" s="342"/>
      <c r="AY12" s="342"/>
      <c r="AZ12" s="341"/>
      <c r="BA12" s="341"/>
      <c r="BB12" s="584">
        <v>1</v>
      </c>
      <c r="BC12" s="588"/>
      <c r="BD12" s="585"/>
      <c r="BE12" s="349" t="s">
        <v>1210</v>
      </c>
      <c r="BF12" s="300"/>
      <c r="BJ12" s="304"/>
      <c r="BK12" s="304"/>
      <c r="BL12" s="304"/>
    </row>
    <row r="13" spans="2:64" s="313" customFormat="1" ht="6.75" customHeight="1">
      <c r="B13" s="347"/>
      <c r="C13" s="347"/>
      <c r="D13" s="347"/>
      <c r="E13" s="347"/>
      <c r="F13" s="347"/>
      <c r="G13" s="347"/>
      <c r="H13" s="347"/>
      <c r="I13" s="347"/>
      <c r="J13" s="347"/>
      <c r="K13" s="347"/>
      <c r="L13" s="347"/>
      <c r="M13" s="347"/>
      <c r="N13" s="347"/>
      <c r="O13" s="347"/>
      <c r="P13" s="347"/>
      <c r="Q13" s="347"/>
      <c r="R13" s="347"/>
      <c r="S13" s="347"/>
      <c r="T13" s="347"/>
      <c r="U13" s="347"/>
      <c r="V13" s="347"/>
      <c r="W13" s="307"/>
      <c r="X13" s="307"/>
      <c r="Y13" s="307"/>
      <c r="Z13" s="325"/>
      <c r="AA13" s="350"/>
      <c r="AB13" s="350"/>
      <c r="AC13" s="325"/>
      <c r="AD13" s="331"/>
      <c r="AE13" s="331"/>
      <c r="AF13" s="337"/>
      <c r="AG13" s="316"/>
      <c r="AH13" s="316"/>
      <c r="AI13" s="316"/>
      <c r="AJ13" s="316"/>
      <c r="AK13" s="316"/>
      <c r="AL13" s="316"/>
      <c r="AM13" s="316"/>
      <c r="AN13" s="316"/>
      <c r="AO13" s="336"/>
      <c r="AP13" s="336"/>
      <c r="AQ13" s="336"/>
      <c r="AR13" s="316"/>
      <c r="AS13" s="338"/>
      <c r="AT13" s="338"/>
      <c r="AU13" s="340"/>
      <c r="AV13" s="341"/>
      <c r="AW13" s="341"/>
      <c r="AX13" s="342"/>
      <c r="AY13" s="342"/>
      <c r="AZ13" s="341"/>
      <c r="BA13" s="341"/>
      <c r="BB13" s="346"/>
      <c r="BC13" s="346"/>
      <c r="BD13" s="346"/>
      <c r="BE13" s="343"/>
      <c r="BF13" s="300"/>
      <c r="BJ13" s="304"/>
      <c r="BK13" s="304"/>
      <c r="BL13" s="304"/>
    </row>
    <row r="14" spans="2:64" s="313" customFormat="1" ht="18.75">
      <c r="B14" s="347"/>
      <c r="C14" s="347"/>
      <c r="D14" s="347"/>
      <c r="E14" s="347"/>
      <c r="F14" s="347"/>
      <c r="G14" s="347"/>
      <c r="H14" s="347"/>
      <c r="I14" s="347"/>
      <c r="J14" s="347"/>
      <c r="K14" s="347"/>
      <c r="L14" s="347"/>
      <c r="M14" s="347"/>
      <c r="N14" s="347"/>
      <c r="O14" s="347"/>
      <c r="P14" s="347"/>
      <c r="Q14" s="347"/>
      <c r="R14" s="347"/>
      <c r="S14" s="347"/>
      <c r="T14" s="347"/>
      <c r="U14" s="347"/>
      <c r="V14" s="347"/>
      <c r="W14" s="307"/>
      <c r="X14" s="307"/>
      <c r="Y14" s="307"/>
      <c r="Z14" s="324"/>
      <c r="AA14" s="348"/>
      <c r="AB14" s="348"/>
      <c r="AC14" s="324"/>
      <c r="AD14" s="321"/>
      <c r="AE14" s="321"/>
      <c r="AF14" s="337"/>
      <c r="AG14" s="316"/>
      <c r="AH14" s="316"/>
      <c r="AI14" s="316"/>
      <c r="AJ14" s="316"/>
      <c r="AK14" s="316"/>
      <c r="AL14" s="316"/>
      <c r="AM14" s="316"/>
      <c r="AN14" s="316"/>
      <c r="AO14" s="322"/>
      <c r="AP14" s="322"/>
      <c r="AQ14" s="322"/>
      <c r="AR14" s="316"/>
      <c r="AS14" s="338"/>
      <c r="AT14" s="351" t="s">
        <v>1211</v>
      </c>
      <c r="AU14" s="678"/>
      <c r="AV14" s="679"/>
      <c r="AW14" s="680"/>
      <c r="AX14" s="346" t="s">
        <v>1070</v>
      </c>
      <c r="AY14" s="678"/>
      <c r="AZ14" s="679"/>
      <c r="BA14" s="680"/>
      <c r="BB14" s="352" t="s">
        <v>1212</v>
      </c>
      <c r="BC14" s="681">
        <f>(AY14-AU14)*24</f>
        <v>0</v>
      </c>
      <c r="BD14" s="682"/>
      <c r="BE14" s="353" t="s">
        <v>1213</v>
      </c>
      <c r="BF14" s="346"/>
      <c r="BJ14" s="304"/>
      <c r="BK14" s="304"/>
      <c r="BL14" s="304"/>
    </row>
    <row r="15" spans="2:64" s="313" customFormat="1" ht="6.75" customHeight="1">
      <c r="B15" s="307"/>
      <c r="C15" s="333"/>
      <c r="D15" s="333"/>
      <c r="E15" s="333"/>
      <c r="F15" s="333"/>
      <c r="G15" s="318"/>
      <c r="H15" s="318"/>
      <c r="I15" s="320"/>
      <c r="J15" s="321"/>
      <c r="K15" s="331"/>
      <c r="L15" s="332"/>
      <c r="M15" s="332"/>
      <c r="N15" s="321"/>
      <c r="O15" s="332"/>
      <c r="P15" s="318"/>
      <c r="Q15" s="331"/>
      <c r="R15" s="332"/>
      <c r="S15" s="332"/>
      <c r="T15" s="332"/>
      <c r="U15" s="332"/>
      <c r="V15" s="318"/>
      <c r="W15" s="320"/>
      <c r="X15" s="354"/>
      <c r="Y15" s="354"/>
      <c r="Z15" s="319"/>
      <c r="AA15" s="321"/>
      <c r="AB15" s="320"/>
      <c r="AC15" s="321"/>
      <c r="AD15" s="331"/>
      <c r="AE15" s="332"/>
      <c r="AF15" s="337"/>
      <c r="AG15" s="330"/>
      <c r="AH15" s="355"/>
      <c r="AI15" s="337"/>
      <c r="AJ15" s="355"/>
      <c r="AK15" s="337"/>
      <c r="AL15" s="337"/>
      <c r="AM15" s="337"/>
      <c r="AN15" s="337"/>
      <c r="AO15" s="356"/>
      <c r="AP15" s="307"/>
      <c r="AQ15" s="315"/>
      <c r="AR15" s="315"/>
      <c r="AS15" s="315"/>
      <c r="AT15" s="315"/>
      <c r="AU15" s="357"/>
      <c r="AV15" s="358"/>
      <c r="AW15" s="358"/>
      <c r="AX15" s="359"/>
      <c r="AY15" s="359"/>
      <c r="AZ15" s="358"/>
      <c r="BA15" s="358"/>
      <c r="BB15" s="360"/>
      <c r="BC15" s="360"/>
      <c r="BD15" s="360"/>
      <c r="BE15" s="361"/>
      <c r="BJ15" s="304"/>
      <c r="BK15" s="304"/>
      <c r="BL15" s="304"/>
    </row>
    <row r="16" spans="2:64" ht="8.4499999999999993" customHeight="1" thickBot="1">
      <c r="B16" s="362"/>
      <c r="C16" s="363"/>
      <c r="D16" s="363"/>
      <c r="E16" s="363"/>
      <c r="F16" s="363"/>
      <c r="G16" s="363"/>
      <c r="H16" s="362"/>
      <c r="I16" s="362"/>
      <c r="J16" s="362"/>
      <c r="K16" s="362"/>
      <c r="L16" s="362"/>
      <c r="M16" s="362"/>
      <c r="N16" s="362"/>
      <c r="O16" s="362"/>
      <c r="P16" s="362"/>
      <c r="Q16" s="362"/>
      <c r="R16" s="362"/>
      <c r="S16" s="362"/>
      <c r="T16" s="362"/>
      <c r="U16" s="362"/>
      <c r="V16" s="362"/>
      <c r="W16" s="362"/>
      <c r="X16" s="363"/>
      <c r="Y16" s="362"/>
      <c r="Z16" s="362"/>
      <c r="AA16" s="362"/>
      <c r="AB16" s="362"/>
      <c r="AC16" s="362"/>
      <c r="AD16" s="362"/>
      <c r="AE16" s="362"/>
      <c r="AF16" s="362"/>
      <c r="AG16" s="362"/>
      <c r="AH16" s="362"/>
      <c r="AI16" s="362"/>
      <c r="AJ16" s="362"/>
      <c r="AK16" s="362"/>
      <c r="AL16" s="362"/>
      <c r="AM16" s="362"/>
      <c r="AN16" s="363"/>
      <c r="AO16" s="362"/>
      <c r="AP16" s="362"/>
      <c r="AQ16" s="362"/>
      <c r="AR16" s="362"/>
      <c r="AS16" s="362"/>
      <c r="AT16" s="362"/>
      <c r="BE16" s="365"/>
      <c r="BF16" s="365"/>
      <c r="BG16" s="365"/>
    </row>
    <row r="17" spans="2:58" ht="20.25" customHeight="1">
      <c r="B17" s="590" t="s">
        <v>1214</v>
      </c>
      <c r="C17" s="593" t="s">
        <v>1215</v>
      </c>
      <c r="D17" s="594"/>
      <c r="E17" s="595"/>
      <c r="F17" s="366"/>
      <c r="G17" s="602" t="s">
        <v>1216</v>
      </c>
      <c r="H17" s="605" t="s">
        <v>1217</v>
      </c>
      <c r="I17" s="594"/>
      <c r="J17" s="594"/>
      <c r="K17" s="595"/>
      <c r="L17" s="605" t="s">
        <v>1218</v>
      </c>
      <c r="M17" s="594"/>
      <c r="N17" s="594"/>
      <c r="O17" s="608"/>
      <c r="P17" s="611"/>
      <c r="Q17" s="612"/>
      <c r="R17" s="613"/>
      <c r="S17" s="683" t="s">
        <v>1219</v>
      </c>
      <c r="T17" s="684"/>
      <c r="U17" s="684"/>
      <c r="V17" s="684"/>
      <c r="W17" s="684"/>
      <c r="X17" s="684"/>
      <c r="Y17" s="684"/>
      <c r="Z17" s="684"/>
      <c r="AA17" s="684"/>
      <c r="AB17" s="684"/>
      <c r="AC17" s="684"/>
      <c r="AD17" s="684"/>
      <c r="AE17" s="684"/>
      <c r="AF17" s="684"/>
      <c r="AG17" s="684"/>
      <c r="AH17" s="684"/>
      <c r="AI17" s="684"/>
      <c r="AJ17" s="684"/>
      <c r="AK17" s="684"/>
      <c r="AL17" s="684"/>
      <c r="AM17" s="684"/>
      <c r="AN17" s="684"/>
      <c r="AO17" s="684"/>
      <c r="AP17" s="684"/>
      <c r="AQ17" s="684"/>
      <c r="AR17" s="684"/>
      <c r="AS17" s="684"/>
      <c r="AT17" s="684"/>
      <c r="AU17" s="684"/>
      <c r="AV17" s="684"/>
      <c r="AW17" s="685"/>
      <c r="AX17" s="651" t="str">
        <f>IF(BB3="４週","(11) 1～4週目の勤務時間数合計","(11) 1か月の勤務時間数   合計")</f>
        <v>(11) 1～4週目の勤務時間数合計</v>
      </c>
      <c r="AY17" s="652"/>
      <c r="AZ17" s="657" t="s">
        <v>1220</v>
      </c>
      <c r="BA17" s="658"/>
      <c r="BB17" s="663" t="s">
        <v>1221</v>
      </c>
      <c r="BC17" s="664"/>
      <c r="BD17" s="664"/>
      <c r="BE17" s="664"/>
      <c r="BF17" s="665"/>
    </row>
    <row r="18" spans="2:58" ht="20.25" customHeight="1">
      <c r="B18" s="591"/>
      <c r="C18" s="596"/>
      <c r="D18" s="597"/>
      <c r="E18" s="598"/>
      <c r="F18" s="367"/>
      <c r="G18" s="603"/>
      <c r="H18" s="606"/>
      <c r="I18" s="597"/>
      <c r="J18" s="597"/>
      <c r="K18" s="598"/>
      <c r="L18" s="606"/>
      <c r="M18" s="597"/>
      <c r="N18" s="597"/>
      <c r="O18" s="609"/>
      <c r="P18" s="614"/>
      <c r="Q18" s="615"/>
      <c r="R18" s="616"/>
      <c r="S18" s="672" t="s">
        <v>1222</v>
      </c>
      <c r="T18" s="673"/>
      <c r="U18" s="673"/>
      <c r="V18" s="673"/>
      <c r="W18" s="673"/>
      <c r="X18" s="673"/>
      <c r="Y18" s="674"/>
      <c r="Z18" s="672" t="s">
        <v>1223</v>
      </c>
      <c r="AA18" s="673"/>
      <c r="AB18" s="673"/>
      <c r="AC18" s="673"/>
      <c r="AD18" s="673"/>
      <c r="AE18" s="673"/>
      <c r="AF18" s="674"/>
      <c r="AG18" s="672" t="s">
        <v>1224</v>
      </c>
      <c r="AH18" s="673"/>
      <c r="AI18" s="673"/>
      <c r="AJ18" s="673"/>
      <c r="AK18" s="673"/>
      <c r="AL18" s="673"/>
      <c r="AM18" s="674"/>
      <c r="AN18" s="672" t="s">
        <v>1225</v>
      </c>
      <c r="AO18" s="673"/>
      <c r="AP18" s="673"/>
      <c r="AQ18" s="673"/>
      <c r="AR18" s="673"/>
      <c r="AS18" s="673"/>
      <c r="AT18" s="674"/>
      <c r="AU18" s="675" t="s">
        <v>1226</v>
      </c>
      <c r="AV18" s="676"/>
      <c r="AW18" s="677"/>
      <c r="AX18" s="653"/>
      <c r="AY18" s="654"/>
      <c r="AZ18" s="659"/>
      <c r="BA18" s="660"/>
      <c r="BB18" s="666"/>
      <c r="BC18" s="667"/>
      <c r="BD18" s="667"/>
      <c r="BE18" s="667"/>
      <c r="BF18" s="668"/>
    </row>
    <row r="19" spans="2:58" ht="20.25" customHeight="1">
      <c r="B19" s="591"/>
      <c r="C19" s="596"/>
      <c r="D19" s="597"/>
      <c r="E19" s="598"/>
      <c r="F19" s="367"/>
      <c r="G19" s="603"/>
      <c r="H19" s="606"/>
      <c r="I19" s="597"/>
      <c r="J19" s="597"/>
      <c r="K19" s="598"/>
      <c r="L19" s="606"/>
      <c r="M19" s="597"/>
      <c r="N19" s="597"/>
      <c r="O19" s="609"/>
      <c r="P19" s="614"/>
      <c r="Q19" s="615"/>
      <c r="R19" s="616"/>
      <c r="S19" s="368">
        <v>1</v>
      </c>
      <c r="T19" s="369">
        <v>2</v>
      </c>
      <c r="U19" s="369">
        <v>3</v>
      </c>
      <c r="V19" s="369">
        <v>4</v>
      </c>
      <c r="W19" s="369">
        <v>5</v>
      </c>
      <c r="X19" s="369">
        <v>6</v>
      </c>
      <c r="Y19" s="370">
        <v>7</v>
      </c>
      <c r="Z19" s="368">
        <v>8</v>
      </c>
      <c r="AA19" s="369">
        <v>9</v>
      </c>
      <c r="AB19" s="369">
        <v>10</v>
      </c>
      <c r="AC19" s="369">
        <v>11</v>
      </c>
      <c r="AD19" s="369">
        <v>12</v>
      </c>
      <c r="AE19" s="369">
        <v>13</v>
      </c>
      <c r="AF19" s="370">
        <v>14</v>
      </c>
      <c r="AG19" s="371">
        <v>15</v>
      </c>
      <c r="AH19" s="369">
        <v>16</v>
      </c>
      <c r="AI19" s="369">
        <v>17</v>
      </c>
      <c r="AJ19" s="369">
        <v>18</v>
      </c>
      <c r="AK19" s="369">
        <v>19</v>
      </c>
      <c r="AL19" s="369">
        <v>20</v>
      </c>
      <c r="AM19" s="370">
        <v>21</v>
      </c>
      <c r="AN19" s="368">
        <v>22</v>
      </c>
      <c r="AO19" s="369">
        <v>23</v>
      </c>
      <c r="AP19" s="369">
        <v>24</v>
      </c>
      <c r="AQ19" s="369">
        <v>25</v>
      </c>
      <c r="AR19" s="369">
        <v>26</v>
      </c>
      <c r="AS19" s="369">
        <v>27</v>
      </c>
      <c r="AT19" s="370">
        <v>28</v>
      </c>
      <c r="AU19" s="372" t="str">
        <f>IF($BB$3="暦月",IF(DAY(DATE($AC$2,$AG$2,29))=29,29,""),"")</f>
        <v/>
      </c>
      <c r="AV19" s="373" t="str">
        <f>IF($BB$3="暦月",IF(DAY(DATE($AC$2,$AG$2,30))=30,30,""),"")</f>
        <v/>
      </c>
      <c r="AW19" s="374" t="str">
        <f>IF($BB$3="暦月",IF(DAY(DATE($AC$2,$AG$2,31))=31,31,""),"")</f>
        <v/>
      </c>
      <c r="AX19" s="653"/>
      <c r="AY19" s="654"/>
      <c r="AZ19" s="659"/>
      <c r="BA19" s="660"/>
      <c r="BB19" s="666"/>
      <c r="BC19" s="667"/>
      <c r="BD19" s="667"/>
      <c r="BE19" s="667"/>
      <c r="BF19" s="668"/>
    </row>
    <row r="20" spans="2:58" ht="20.25" hidden="1" customHeight="1">
      <c r="B20" s="591"/>
      <c r="C20" s="596"/>
      <c r="D20" s="597"/>
      <c r="E20" s="598"/>
      <c r="F20" s="367"/>
      <c r="G20" s="603"/>
      <c r="H20" s="606"/>
      <c r="I20" s="597"/>
      <c r="J20" s="597"/>
      <c r="K20" s="598"/>
      <c r="L20" s="606"/>
      <c r="M20" s="597"/>
      <c r="N20" s="597"/>
      <c r="O20" s="609"/>
      <c r="P20" s="614"/>
      <c r="Q20" s="615"/>
      <c r="R20" s="616"/>
      <c r="S20" s="368">
        <f>WEEKDAY(DATE($AC$2,$AG$2,1))</f>
        <v>2</v>
      </c>
      <c r="T20" s="369">
        <f>WEEKDAY(DATE($AC$2,$AG$2,2))</f>
        <v>3</v>
      </c>
      <c r="U20" s="369">
        <f>WEEKDAY(DATE($AC$2,$AG$2,3))</f>
        <v>4</v>
      </c>
      <c r="V20" s="369">
        <f>WEEKDAY(DATE($AC$2,$AG$2,4))</f>
        <v>5</v>
      </c>
      <c r="W20" s="369">
        <f>WEEKDAY(DATE($AC$2,$AG$2,5))</f>
        <v>6</v>
      </c>
      <c r="X20" s="369">
        <f>WEEKDAY(DATE($AC$2,$AG$2,6))</f>
        <v>7</v>
      </c>
      <c r="Y20" s="370">
        <f>WEEKDAY(DATE($AC$2,$AG$2,7))</f>
        <v>1</v>
      </c>
      <c r="Z20" s="368">
        <f>WEEKDAY(DATE($AC$2,$AG$2,8))</f>
        <v>2</v>
      </c>
      <c r="AA20" s="369">
        <f>WEEKDAY(DATE($AC$2,$AG$2,9))</f>
        <v>3</v>
      </c>
      <c r="AB20" s="369">
        <f>WEEKDAY(DATE($AC$2,$AG$2,10))</f>
        <v>4</v>
      </c>
      <c r="AC20" s="369">
        <f>WEEKDAY(DATE($AC$2,$AG$2,11))</f>
        <v>5</v>
      </c>
      <c r="AD20" s="369">
        <f>WEEKDAY(DATE($AC$2,$AG$2,12))</f>
        <v>6</v>
      </c>
      <c r="AE20" s="369">
        <f>WEEKDAY(DATE($AC$2,$AG$2,13))</f>
        <v>7</v>
      </c>
      <c r="AF20" s="370">
        <f>WEEKDAY(DATE($AC$2,$AG$2,14))</f>
        <v>1</v>
      </c>
      <c r="AG20" s="368">
        <f>WEEKDAY(DATE($AC$2,$AG$2,15))</f>
        <v>2</v>
      </c>
      <c r="AH20" s="369">
        <f>WEEKDAY(DATE($AC$2,$AG$2,16))</f>
        <v>3</v>
      </c>
      <c r="AI20" s="369">
        <f>WEEKDAY(DATE($AC$2,$AG$2,17))</f>
        <v>4</v>
      </c>
      <c r="AJ20" s="369">
        <f>WEEKDAY(DATE($AC$2,$AG$2,18))</f>
        <v>5</v>
      </c>
      <c r="AK20" s="369">
        <f>WEEKDAY(DATE($AC$2,$AG$2,19))</f>
        <v>6</v>
      </c>
      <c r="AL20" s="369">
        <f>WEEKDAY(DATE($AC$2,$AG$2,20))</f>
        <v>7</v>
      </c>
      <c r="AM20" s="370">
        <f>WEEKDAY(DATE($AC$2,$AG$2,21))</f>
        <v>1</v>
      </c>
      <c r="AN20" s="368">
        <f>WEEKDAY(DATE($AC$2,$AG$2,22))</f>
        <v>2</v>
      </c>
      <c r="AO20" s="369">
        <f>WEEKDAY(DATE($AC$2,$AG$2,23))</f>
        <v>3</v>
      </c>
      <c r="AP20" s="369">
        <f>WEEKDAY(DATE($AC$2,$AG$2,24))</f>
        <v>4</v>
      </c>
      <c r="AQ20" s="369">
        <f>WEEKDAY(DATE($AC$2,$AG$2,25))</f>
        <v>5</v>
      </c>
      <c r="AR20" s="369">
        <f>WEEKDAY(DATE($AC$2,$AG$2,26))</f>
        <v>6</v>
      </c>
      <c r="AS20" s="369">
        <f>WEEKDAY(DATE($AC$2,$AG$2,27))</f>
        <v>7</v>
      </c>
      <c r="AT20" s="370">
        <f>WEEKDAY(DATE($AC$2,$AG$2,28))</f>
        <v>1</v>
      </c>
      <c r="AU20" s="368">
        <f>IF(AU19=29,WEEKDAY(DATE($AC$2,$AG$2,29)),0)</f>
        <v>0</v>
      </c>
      <c r="AV20" s="369">
        <f>IF(AV19=30,WEEKDAY(DATE($AC$2,$AG$2,30)),0)</f>
        <v>0</v>
      </c>
      <c r="AW20" s="370">
        <f>IF(AW19=31,WEEKDAY(DATE($AC$2,$AG$2,31)),0)</f>
        <v>0</v>
      </c>
      <c r="AX20" s="653"/>
      <c r="AY20" s="654"/>
      <c r="AZ20" s="659"/>
      <c r="BA20" s="660"/>
      <c r="BB20" s="666"/>
      <c r="BC20" s="667"/>
      <c r="BD20" s="667"/>
      <c r="BE20" s="667"/>
      <c r="BF20" s="668"/>
    </row>
    <row r="21" spans="2:58" ht="22.5" customHeight="1" thickBot="1">
      <c r="B21" s="592"/>
      <c r="C21" s="599"/>
      <c r="D21" s="600"/>
      <c r="E21" s="601"/>
      <c r="F21" s="375"/>
      <c r="G21" s="604"/>
      <c r="H21" s="607"/>
      <c r="I21" s="600"/>
      <c r="J21" s="600"/>
      <c r="K21" s="601"/>
      <c r="L21" s="607"/>
      <c r="M21" s="600"/>
      <c r="N21" s="600"/>
      <c r="O21" s="610"/>
      <c r="P21" s="617"/>
      <c r="Q21" s="618"/>
      <c r="R21" s="619"/>
      <c r="S21" s="376" t="str">
        <f>IF(S20=1,"日",IF(S20=2,"月",IF(S20=3,"火",IF(S20=4,"水",IF(S20=5,"木",IF(S20=6,"金","土"))))))</f>
        <v>月</v>
      </c>
      <c r="T21" s="377" t="str">
        <f t="shared" ref="T21:AT21" si="0">IF(T20=1,"日",IF(T20=2,"月",IF(T20=3,"火",IF(T20=4,"水",IF(T20=5,"木",IF(T20=6,"金","土"))))))</f>
        <v>火</v>
      </c>
      <c r="U21" s="377" t="str">
        <f t="shared" si="0"/>
        <v>水</v>
      </c>
      <c r="V21" s="377" t="str">
        <f t="shared" si="0"/>
        <v>木</v>
      </c>
      <c r="W21" s="377" t="str">
        <f t="shared" si="0"/>
        <v>金</v>
      </c>
      <c r="X21" s="377" t="str">
        <f t="shared" si="0"/>
        <v>土</v>
      </c>
      <c r="Y21" s="378" t="str">
        <f t="shared" si="0"/>
        <v>日</v>
      </c>
      <c r="Z21" s="376" t="str">
        <f>IF(Z20=1,"日",IF(Z20=2,"月",IF(Z20=3,"火",IF(Z20=4,"水",IF(Z20=5,"木",IF(Z20=6,"金","土"))))))</f>
        <v>月</v>
      </c>
      <c r="AA21" s="377" t="str">
        <f t="shared" si="0"/>
        <v>火</v>
      </c>
      <c r="AB21" s="377" t="str">
        <f t="shared" si="0"/>
        <v>水</v>
      </c>
      <c r="AC21" s="377" t="str">
        <f t="shared" si="0"/>
        <v>木</v>
      </c>
      <c r="AD21" s="377" t="str">
        <f t="shared" si="0"/>
        <v>金</v>
      </c>
      <c r="AE21" s="377" t="str">
        <f t="shared" si="0"/>
        <v>土</v>
      </c>
      <c r="AF21" s="378" t="str">
        <f t="shared" si="0"/>
        <v>日</v>
      </c>
      <c r="AG21" s="376" t="str">
        <f>IF(AG20=1,"日",IF(AG20=2,"月",IF(AG20=3,"火",IF(AG20=4,"水",IF(AG20=5,"木",IF(AG20=6,"金","土"))))))</f>
        <v>月</v>
      </c>
      <c r="AH21" s="377" t="str">
        <f t="shared" si="0"/>
        <v>火</v>
      </c>
      <c r="AI21" s="377" t="str">
        <f t="shared" si="0"/>
        <v>水</v>
      </c>
      <c r="AJ21" s="377" t="str">
        <f t="shared" si="0"/>
        <v>木</v>
      </c>
      <c r="AK21" s="377" t="str">
        <f t="shared" si="0"/>
        <v>金</v>
      </c>
      <c r="AL21" s="377" t="str">
        <f t="shared" si="0"/>
        <v>土</v>
      </c>
      <c r="AM21" s="378" t="str">
        <f t="shared" si="0"/>
        <v>日</v>
      </c>
      <c r="AN21" s="376" t="str">
        <f>IF(AN20=1,"日",IF(AN20=2,"月",IF(AN20=3,"火",IF(AN20=4,"水",IF(AN20=5,"木",IF(AN20=6,"金","土"))))))</f>
        <v>月</v>
      </c>
      <c r="AO21" s="377" t="str">
        <f t="shared" si="0"/>
        <v>火</v>
      </c>
      <c r="AP21" s="377" t="str">
        <f t="shared" si="0"/>
        <v>水</v>
      </c>
      <c r="AQ21" s="377" t="str">
        <f t="shared" si="0"/>
        <v>木</v>
      </c>
      <c r="AR21" s="377" t="str">
        <f t="shared" si="0"/>
        <v>金</v>
      </c>
      <c r="AS21" s="377" t="str">
        <f t="shared" si="0"/>
        <v>土</v>
      </c>
      <c r="AT21" s="378" t="str">
        <f t="shared" si="0"/>
        <v>日</v>
      </c>
      <c r="AU21" s="377" t="str">
        <f>IF(AU20=1,"日",IF(AU20=2,"月",IF(AU20=3,"火",IF(AU20=4,"水",IF(AU20=5,"木",IF(AU20=6,"金",IF(AU20=0,"","土")))))))</f>
        <v/>
      </c>
      <c r="AV21" s="377" t="str">
        <f>IF(AV20=1,"日",IF(AV20=2,"月",IF(AV20=3,"火",IF(AV20=4,"水",IF(AV20=5,"木",IF(AV20=6,"金",IF(AV20=0,"","土")))))))</f>
        <v/>
      </c>
      <c r="AW21" s="377" t="str">
        <f>IF(AW20=1,"日",IF(AW20=2,"月",IF(AW20=3,"火",IF(AW20=4,"水",IF(AW20=5,"木",IF(AW20=6,"金",IF(AW20=0,"","土")))))))</f>
        <v/>
      </c>
      <c r="AX21" s="655"/>
      <c r="AY21" s="656"/>
      <c r="AZ21" s="661"/>
      <c r="BA21" s="662"/>
      <c r="BB21" s="669"/>
      <c r="BC21" s="670"/>
      <c r="BD21" s="670"/>
      <c r="BE21" s="670"/>
      <c r="BF21" s="671"/>
    </row>
    <row r="22" spans="2:58" ht="20.25" customHeight="1">
      <c r="B22" s="722">
        <v>1</v>
      </c>
      <c r="C22" s="723"/>
      <c r="D22" s="724"/>
      <c r="E22" s="725"/>
      <c r="F22" s="379"/>
      <c r="G22" s="726"/>
      <c r="H22" s="727"/>
      <c r="I22" s="728"/>
      <c r="J22" s="728"/>
      <c r="K22" s="729"/>
      <c r="L22" s="730"/>
      <c r="M22" s="731"/>
      <c r="N22" s="731"/>
      <c r="O22" s="732"/>
      <c r="P22" s="733" t="s">
        <v>1227</v>
      </c>
      <c r="Q22" s="734"/>
      <c r="R22" s="735"/>
      <c r="S22" s="380"/>
      <c r="T22" s="381"/>
      <c r="U22" s="381"/>
      <c r="V22" s="381"/>
      <c r="W22" s="381"/>
      <c r="X22" s="381"/>
      <c r="Y22" s="382"/>
      <c r="Z22" s="380"/>
      <c r="AA22" s="381"/>
      <c r="AB22" s="381"/>
      <c r="AC22" s="381"/>
      <c r="AD22" s="381"/>
      <c r="AE22" s="381"/>
      <c r="AF22" s="382"/>
      <c r="AG22" s="380"/>
      <c r="AH22" s="381"/>
      <c r="AI22" s="381"/>
      <c r="AJ22" s="381"/>
      <c r="AK22" s="381"/>
      <c r="AL22" s="381"/>
      <c r="AM22" s="382"/>
      <c r="AN22" s="380"/>
      <c r="AO22" s="381"/>
      <c r="AP22" s="381"/>
      <c r="AQ22" s="381"/>
      <c r="AR22" s="381"/>
      <c r="AS22" s="381"/>
      <c r="AT22" s="382"/>
      <c r="AU22" s="380"/>
      <c r="AV22" s="381"/>
      <c r="AW22" s="381"/>
      <c r="AX22" s="715"/>
      <c r="AY22" s="716"/>
      <c r="AZ22" s="717"/>
      <c r="BA22" s="718"/>
      <c r="BB22" s="719"/>
      <c r="BC22" s="720"/>
      <c r="BD22" s="720"/>
      <c r="BE22" s="720"/>
      <c r="BF22" s="721"/>
    </row>
    <row r="23" spans="2:58" ht="20.25" customHeight="1">
      <c r="B23" s="686"/>
      <c r="C23" s="690"/>
      <c r="D23" s="691"/>
      <c r="E23" s="692"/>
      <c r="F23" s="383"/>
      <c r="G23" s="697"/>
      <c r="H23" s="702"/>
      <c r="I23" s="700"/>
      <c r="J23" s="700"/>
      <c r="K23" s="701"/>
      <c r="L23" s="706"/>
      <c r="M23" s="707"/>
      <c r="N23" s="707"/>
      <c r="O23" s="708"/>
      <c r="P23" s="633" t="s">
        <v>1228</v>
      </c>
      <c r="Q23" s="634"/>
      <c r="R23" s="635"/>
      <c r="S23" s="384" t="str">
        <f>IF(S22="","",VLOOKUP(S22,'[1]シフト記号表（勤務時間帯）'!$C$6:$K$35,9,FALSE))</f>
        <v/>
      </c>
      <c r="T23" s="385" t="str">
        <f>IF(T22="","",VLOOKUP(T22,'[1]シフト記号表（勤務時間帯）'!$C$6:$K$35,9,FALSE))</f>
        <v/>
      </c>
      <c r="U23" s="385" t="str">
        <f>IF(U22="","",VLOOKUP(U22,'[1]シフト記号表（勤務時間帯）'!$C$6:$K$35,9,FALSE))</f>
        <v/>
      </c>
      <c r="V23" s="385" t="str">
        <f>IF(V22="","",VLOOKUP(V22,'[1]シフト記号表（勤務時間帯）'!$C$6:$K$35,9,FALSE))</f>
        <v/>
      </c>
      <c r="W23" s="385" t="str">
        <f>IF(W22="","",VLOOKUP(W22,'[1]シフト記号表（勤務時間帯）'!$C$6:$K$35,9,FALSE))</f>
        <v/>
      </c>
      <c r="X23" s="385" t="str">
        <f>IF(X22="","",VLOOKUP(X22,'[1]シフト記号表（勤務時間帯）'!$C$6:$K$35,9,FALSE))</f>
        <v/>
      </c>
      <c r="Y23" s="386" t="str">
        <f>IF(Y22="","",VLOOKUP(Y22,'[1]シフト記号表（勤務時間帯）'!$C$6:$K$35,9,FALSE))</f>
        <v/>
      </c>
      <c r="Z23" s="384" t="str">
        <f>IF(Z22="","",VLOOKUP(Z22,'[1]シフト記号表（勤務時間帯）'!$C$6:$K$35,9,FALSE))</f>
        <v/>
      </c>
      <c r="AA23" s="385" t="str">
        <f>IF(AA22="","",VLOOKUP(AA22,'[1]シフト記号表（勤務時間帯）'!$C$6:$K$35,9,FALSE))</f>
        <v/>
      </c>
      <c r="AB23" s="385" t="str">
        <f>IF(AB22="","",VLOOKUP(AB22,'[1]シフト記号表（勤務時間帯）'!$C$6:$K$35,9,FALSE))</f>
        <v/>
      </c>
      <c r="AC23" s="385" t="str">
        <f>IF(AC22="","",VLOOKUP(AC22,'[1]シフト記号表（勤務時間帯）'!$C$6:$K$35,9,FALSE))</f>
        <v/>
      </c>
      <c r="AD23" s="385" t="str">
        <f>IF(AD22="","",VLOOKUP(AD22,'[1]シフト記号表（勤務時間帯）'!$C$6:$K$35,9,FALSE))</f>
        <v/>
      </c>
      <c r="AE23" s="385" t="str">
        <f>IF(AE22="","",VLOOKUP(AE22,'[1]シフト記号表（勤務時間帯）'!$C$6:$K$35,9,FALSE))</f>
        <v/>
      </c>
      <c r="AF23" s="386" t="str">
        <f>IF(AF22="","",VLOOKUP(AF22,'[1]シフト記号表（勤務時間帯）'!$C$6:$K$35,9,FALSE))</f>
        <v/>
      </c>
      <c r="AG23" s="384" t="str">
        <f>IF(AG22="","",VLOOKUP(AG22,'[1]シフト記号表（勤務時間帯）'!$C$6:$K$35,9,FALSE))</f>
        <v/>
      </c>
      <c r="AH23" s="385" t="str">
        <f>IF(AH22="","",VLOOKUP(AH22,'[1]シフト記号表（勤務時間帯）'!$C$6:$K$35,9,FALSE))</f>
        <v/>
      </c>
      <c r="AI23" s="385" t="str">
        <f>IF(AI22="","",VLOOKUP(AI22,'[1]シフト記号表（勤務時間帯）'!$C$6:$K$35,9,FALSE))</f>
        <v/>
      </c>
      <c r="AJ23" s="385" t="str">
        <f>IF(AJ22="","",VLOOKUP(AJ22,'[1]シフト記号表（勤務時間帯）'!$C$6:$K$35,9,FALSE))</f>
        <v/>
      </c>
      <c r="AK23" s="385" t="str">
        <f>IF(AK22="","",VLOOKUP(AK22,'[1]シフト記号表（勤務時間帯）'!$C$6:$K$35,9,FALSE))</f>
        <v/>
      </c>
      <c r="AL23" s="385" t="str">
        <f>IF(AL22="","",VLOOKUP(AL22,'[1]シフト記号表（勤務時間帯）'!$C$6:$K$35,9,FALSE))</f>
        <v/>
      </c>
      <c r="AM23" s="386" t="str">
        <f>IF(AM22="","",VLOOKUP(AM22,'[1]シフト記号表（勤務時間帯）'!$C$6:$K$35,9,FALSE))</f>
        <v/>
      </c>
      <c r="AN23" s="384" t="str">
        <f>IF(AN22="","",VLOOKUP(AN22,'[1]シフト記号表（勤務時間帯）'!$C$6:$K$35,9,FALSE))</f>
        <v/>
      </c>
      <c r="AO23" s="385" t="str">
        <f>IF(AO22="","",VLOOKUP(AO22,'[1]シフト記号表（勤務時間帯）'!$C$6:$K$35,9,FALSE))</f>
        <v/>
      </c>
      <c r="AP23" s="385" t="str">
        <f>IF(AP22="","",VLOOKUP(AP22,'[1]シフト記号表（勤務時間帯）'!$C$6:$K$35,9,FALSE))</f>
        <v/>
      </c>
      <c r="AQ23" s="385" t="str">
        <f>IF(AQ22="","",VLOOKUP(AQ22,'[1]シフト記号表（勤務時間帯）'!$C$6:$K$35,9,FALSE))</f>
        <v/>
      </c>
      <c r="AR23" s="385" t="str">
        <f>IF(AR22="","",VLOOKUP(AR22,'[1]シフト記号表（勤務時間帯）'!$C$6:$K$35,9,FALSE))</f>
        <v/>
      </c>
      <c r="AS23" s="385" t="str">
        <f>IF(AS22="","",VLOOKUP(AS22,'[1]シフト記号表（勤務時間帯）'!$C$6:$K$35,9,FALSE))</f>
        <v/>
      </c>
      <c r="AT23" s="386" t="str">
        <f>IF(AT22="","",VLOOKUP(AT22,'[1]シフト記号表（勤務時間帯）'!$C$6:$K$35,9,FALSE))</f>
        <v/>
      </c>
      <c r="AU23" s="384" t="str">
        <f>IF(AU22="","",VLOOKUP(AU22,'[1]シフト記号表（勤務時間帯）'!$C$6:$K$35,9,FALSE))</f>
        <v/>
      </c>
      <c r="AV23" s="385" t="str">
        <f>IF(AV22="","",VLOOKUP(AV22,'[1]シフト記号表（勤務時間帯）'!$C$6:$K$35,9,FALSE))</f>
        <v/>
      </c>
      <c r="AW23" s="385" t="str">
        <f>IF(AW22="","",VLOOKUP(AW22,'[1]シフト記号表（勤務時間帯）'!$C$6:$K$35,9,FALSE))</f>
        <v/>
      </c>
      <c r="AX23" s="636">
        <f>IF($BB$3="４週",SUM(S23:AT23),IF($BB$3="暦月",SUM(S23:AW23),""))</f>
        <v>0</v>
      </c>
      <c r="AY23" s="637"/>
      <c r="AZ23" s="638">
        <f>IF($BB$3="４週",AX23/4,IF($BB$3="暦月",②勤務形態一覧表!AX23/(②勤務形態一覧表!$BB$8/7),""))</f>
        <v>0</v>
      </c>
      <c r="BA23" s="639"/>
      <c r="BB23" s="627"/>
      <c r="BC23" s="628"/>
      <c r="BD23" s="628"/>
      <c r="BE23" s="628"/>
      <c r="BF23" s="629"/>
    </row>
    <row r="24" spans="2:58" ht="20.25" customHeight="1">
      <c r="B24" s="686"/>
      <c r="C24" s="693"/>
      <c r="D24" s="694"/>
      <c r="E24" s="695"/>
      <c r="F24" s="387"/>
      <c r="G24" s="697"/>
      <c r="H24" s="702"/>
      <c r="I24" s="700"/>
      <c r="J24" s="700"/>
      <c r="K24" s="701"/>
      <c r="L24" s="706"/>
      <c r="M24" s="707"/>
      <c r="N24" s="707"/>
      <c r="O24" s="708"/>
      <c r="P24" s="640" t="s">
        <v>1229</v>
      </c>
      <c r="Q24" s="641"/>
      <c r="R24" s="642"/>
      <c r="S24" s="388" t="str">
        <f>IF(S22="","",VLOOKUP(S22,'[1]シフト記号表（勤務時間帯）'!$C$6:$U$35,19,FALSE))</f>
        <v/>
      </c>
      <c r="T24" s="389" t="str">
        <f>IF(T22="","",VLOOKUP(T22,'[1]シフト記号表（勤務時間帯）'!$C$6:$U$35,19,FALSE))</f>
        <v/>
      </c>
      <c r="U24" s="389" t="str">
        <f>IF(U22="","",VLOOKUP(U22,'[1]シフト記号表（勤務時間帯）'!$C$6:$U$35,19,FALSE))</f>
        <v/>
      </c>
      <c r="V24" s="389" t="str">
        <f>IF(V22="","",VLOOKUP(V22,'[1]シフト記号表（勤務時間帯）'!$C$6:$U$35,19,FALSE))</f>
        <v/>
      </c>
      <c r="W24" s="389" t="str">
        <f>IF(W22="","",VLOOKUP(W22,'[1]シフト記号表（勤務時間帯）'!$C$6:$U$35,19,FALSE))</f>
        <v/>
      </c>
      <c r="X24" s="389" t="str">
        <f>IF(X22="","",VLOOKUP(X22,'[1]シフト記号表（勤務時間帯）'!$C$6:$U$35,19,FALSE))</f>
        <v/>
      </c>
      <c r="Y24" s="390" t="str">
        <f>IF(Y22="","",VLOOKUP(Y22,'[1]シフト記号表（勤務時間帯）'!$C$6:$U$35,19,FALSE))</f>
        <v/>
      </c>
      <c r="Z24" s="388" t="str">
        <f>IF(Z22="","",VLOOKUP(Z22,'[1]シフト記号表（勤務時間帯）'!$C$6:$U$35,19,FALSE))</f>
        <v/>
      </c>
      <c r="AA24" s="389" t="str">
        <f>IF(AA22="","",VLOOKUP(AA22,'[1]シフト記号表（勤務時間帯）'!$C$6:$U$35,19,FALSE))</f>
        <v/>
      </c>
      <c r="AB24" s="389" t="str">
        <f>IF(AB22="","",VLOOKUP(AB22,'[1]シフト記号表（勤務時間帯）'!$C$6:$U$35,19,FALSE))</f>
        <v/>
      </c>
      <c r="AC24" s="389" t="str">
        <f>IF(AC22="","",VLOOKUP(AC22,'[1]シフト記号表（勤務時間帯）'!$C$6:$U$35,19,FALSE))</f>
        <v/>
      </c>
      <c r="AD24" s="389" t="str">
        <f>IF(AD22="","",VLOOKUP(AD22,'[1]シフト記号表（勤務時間帯）'!$C$6:$U$35,19,FALSE))</f>
        <v/>
      </c>
      <c r="AE24" s="389" t="str">
        <f>IF(AE22="","",VLOOKUP(AE22,'[1]シフト記号表（勤務時間帯）'!$C$6:$U$35,19,FALSE))</f>
        <v/>
      </c>
      <c r="AF24" s="390" t="str">
        <f>IF(AF22="","",VLOOKUP(AF22,'[1]シフト記号表（勤務時間帯）'!$C$6:$U$35,19,FALSE))</f>
        <v/>
      </c>
      <c r="AG24" s="388" t="str">
        <f>IF(AG22="","",VLOOKUP(AG22,'[1]シフト記号表（勤務時間帯）'!$C$6:$U$35,19,FALSE))</f>
        <v/>
      </c>
      <c r="AH24" s="389" t="str">
        <f>IF(AH22="","",VLOOKUP(AH22,'[1]シフト記号表（勤務時間帯）'!$C$6:$U$35,19,FALSE))</f>
        <v/>
      </c>
      <c r="AI24" s="389" t="str">
        <f>IF(AI22="","",VLOOKUP(AI22,'[1]シフト記号表（勤務時間帯）'!$C$6:$U$35,19,FALSE))</f>
        <v/>
      </c>
      <c r="AJ24" s="389" t="str">
        <f>IF(AJ22="","",VLOOKUP(AJ22,'[1]シフト記号表（勤務時間帯）'!$C$6:$U$35,19,FALSE))</f>
        <v/>
      </c>
      <c r="AK24" s="389" t="str">
        <f>IF(AK22="","",VLOOKUP(AK22,'[1]シフト記号表（勤務時間帯）'!$C$6:$U$35,19,FALSE))</f>
        <v/>
      </c>
      <c r="AL24" s="389" t="str">
        <f>IF(AL22="","",VLOOKUP(AL22,'[1]シフト記号表（勤務時間帯）'!$C$6:$U$35,19,FALSE))</f>
        <v/>
      </c>
      <c r="AM24" s="390" t="str">
        <f>IF(AM22="","",VLOOKUP(AM22,'[1]シフト記号表（勤務時間帯）'!$C$6:$U$35,19,FALSE))</f>
        <v/>
      </c>
      <c r="AN24" s="388" t="str">
        <f>IF(AN22="","",VLOOKUP(AN22,'[1]シフト記号表（勤務時間帯）'!$C$6:$U$35,19,FALSE))</f>
        <v/>
      </c>
      <c r="AO24" s="389" t="str">
        <f>IF(AO22="","",VLOOKUP(AO22,'[1]シフト記号表（勤務時間帯）'!$C$6:$U$35,19,FALSE))</f>
        <v/>
      </c>
      <c r="AP24" s="389" t="str">
        <f>IF(AP22="","",VLOOKUP(AP22,'[1]シフト記号表（勤務時間帯）'!$C$6:$U$35,19,FALSE))</f>
        <v/>
      </c>
      <c r="AQ24" s="389" t="str">
        <f>IF(AQ22="","",VLOOKUP(AQ22,'[1]シフト記号表（勤務時間帯）'!$C$6:$U$35,19,FALSE))</f>
        <v/>
      </c>
      <c r="AR24" s="389" t="str">
        <f>IF(AR22="","",VLOOKUP(AR22,'[1]シフト記号表（勤務時間帯）'!$C$6:$U$35,19,FALSE))</f>
        <v/>
      </c>
      <c r="AS24" s="389" t="str">
        <f>IF(AS22="","",VLOOKUP(AS22,'[1]シフト記号表（勤務時間帯）'!$C$6:$U$35,19,FALSE))</f>
        <v/>
      </c>
      <c r="AT24" s="390" t="str">
        <f>IF(AT22="","",VLOOKUP(AT22,'[1]シフト記号表（勤務時間帯）'!$C$6:$U$35,19,FALSE))</f>
        <v/>
      </c>
      <c r="AU24" s="388" t="str">
        <f>IF(AU22="","",VLOOKUP(AU22,'[1]シフト記号表（勤務時間帯）'!$C$6:$U$35,19,FALSE))</f>
        <v/>
      </c>
      <c r="AV24" s="389" t="str">
        <f>IF(AV22="","",VLOOKUP(AV22,'[1]シフト記号表（勤務時間帯）'!$C$6:$U$35,19,FALSE))</f>
        <v/>
      </c>
      <c r="AW24" s="389" t="str">
        <f>IF(AW22="","",VLOOKUP(AW22,'[1]シフト記号表（勤務時間帯）'!$C$6:$U$35,19,FALSE))</f>
        <v/>
      </c>
      <c r="AX24" s="643">
        <f>IF($BB$3="４週",SUM(S24:AT24),IF($BB$3="暦月",SUM(S24:AW24),""))</f>
        <v>0</v>
      </c>
      <c r="AY24" s="644"/>
      <c r="AZ24" s="645">
        <f>IF($BB$3="４週",AX24/4,IF($BB$3="暦月",②勤務形態一覧表!AX24/(②勤務形態一覧表!$BB$8/7),""))</f>
        <v>0</v>
      </c>
      <c r="BA24" s="646"/>
      <c r="BB24" s="630"/>
      <c r="BC24" s="631"/>
      <c r="BD24" s="631"/>
      <c r="BE24" s="631"/>
      <c r="BF24" s="632"/>
    </row>
    <row r="25" spans="2:58" ht="20.25" customHeight="1">
      <c r="B25" s="686">
        <f>B22+1</f>
        <v>2</v>
      </c>
      <c r="C25" s="687"/>
      <c r="D25" s="688"/>
      <c r="E25" s="689"/>
      <c r="F25" s="391"/>
      <c r="G25" s="696"/>
      <c r="H25" s="699"/>
      <c r="I25" s="700"/>
      <c r="J25" s="700"/>
      <c r="K25" s="701"/>
      <c r="L25" s="703"/>
      <c r="M25" s="704"/>
      <c r="N25" s="704"/>
      <c r="O25" s="705"/>
      <c r="P25" s="712" t="s">
        <v>1227</v>
      </c>
      <c r="Q25" s="713"/>
      <c r="R25" s="714"/>
      <c r="S25" s="380"/>
      <c r="T25" s="381"/>
      <c r="U25" s="381"/>
      <c r="V25" s="381"/>
      <c r="W25" s="381"/>
      <c r="X25" s="381"/>
      <c r="Y25" s="382"/>
      <c r="Z25" s="380"/>
      <c r="AA25" s="381"/>
      <c r="AB25" s="381"/>
      <c r="AC25" s="381"/>
      <c r="AD25" s="381"/>
      <c r="AE25" s="381"/>
      <c r="AF25" s="382"/>
      <c r="AG25" s="380"/>
      <c r="AH25" s="381"/>
      <c r="AI25" s="381"/>
      <c r="AJ25" s="381"/>
      <c r="AK25" s="381"/>
      <c r="AL25" s="381"/>
      <c r="AM25" s="382"/>
      <c r="AN25" s="380"/>
      <c r="AO25" s="381"/>
      <c r="AP25" s="381"/>
      <c r="AQ25" s="381"/>
      <c r="AR25" s="381"/>
      <c r="AS25" s="381"/>
      <c r="AT25" s="382"/>
      <c r="AU25" s="380"/>
      <c r="AV25" s="381"/>
      <c r="AW25" s="381"/>
      <c r="AX25" s="620"/>
      <c r="AY25" s="621"/>
      <c r="AZ25" s="622"/>
      <c r="BA25" s="623"/>
      <c r="BB25" s="624"/>
      <c r="BC25" s="625"/>
      <c r="BD25" s="625"/>
      <c r="BE25" s="625"/>
      <c r="BF25" s="626"/>
    </row>
    <row r="26" spans="2:58" ht="20.25" customHeight="1">
      <c r="B26" s="686"/>
      <c r="C26" s="690"/>
      <c r="D26" s="691"/>
      <c r="E26" s="692"/>
      <c r="F26" s="383"/>
      <c r="G26" s="697"/>
      <c r="H26" s="702"/>
      <c r="I26" s="700"/>
      <c r="J26" s="700"/>
      <c r="K26" s="701"/>
      <c r="L26" s="706"/>
      <c r="M26" s="707"/>
      <c r="N26" s="707"/>
      <c r="O26" s="708"/>
      <c r="P26" s="633" t="s">
        <v>1228</v>
      </c>
      <c r="Q26" s="634"/>
      <c r="R26" s="635"/>
      <c r="S26" s="384" t="str">
        <f>IF(S25="","",VLOOKUP(S25,'[1]シフト記号表（勤務時間帯）'!$C$6:$K$35,9,FALSE))</f>
        <v/>
      </c>
      <c r="T26" s="385" t="str">
        <f>IF(T25="","",VLOOKUP(T25,'[1]シフト記号表（勤務時間帯）'!$C$6:$K$35,9,FALSE))</f>
        <v/>
      </c>
      <c r="U26" s="385" t="str">
        <f>IF(U25="","",VLOOKUP(U25,'[1]シフト記号表（勤務時間帯）'!$C$6:$K$35,9,FALSE))</f>
        <v/>
      </c>
      <c r="V26" s="385" t="str">
        <f>IF(V25="","",VLOOKUP(V25,'[1]シフト記号表（勤務時間帯）'!$C$6:$K$35,9,FALSE))</f>
        <v/>
      </c>
      <c r="W26" s="385" t="str">
        <f>IF(W25="","",VLOOKUP(W25,'[1]シフト記号表（勤務時間帯）'!$C$6:$K$35,9,FALSE))</f>
        <v/>
      </c>
      <c r="X26" s="385" t="str">
        <f>IF(X25="","",VLOOKUP(X25,'[1]シフト記号表（勤務時間帯）'!$C$6:$K$35,9,FALSE))</f>
        <v/>
      </c>
      <c r="Y26" s="386" t="str">
        <f>IF(Y25="","",VLOOKUP(Y25,'[1]シフト記号表（勤務時間帯）'!$C$6:$K$35,9,FALSE))</f>
        <v/>
      </c>
      <c r="Z26" s="384" t="str">
        <f>IF(Z25="","",VLOOKUP(Z25,'[1]シフト記号表（勤務時間帯）'!$C$6:$K$35,9,FALSE))</f>
        <v/>
      </c>
      <c r="AA26" s="385" t="str">
        <f>IF(AA25="","",VLOOKUP(AA25,'[1]シフト記号表（勤務時間帯）'!$C$6:$K$35,9,FALSE))</f>
        <v/>
      </c>
      <c r="AB26" s="385" t="str">
        <f>IF(AB25="","",VLOOKUP(AB25,'[1]シフト記号表（勤務時間帯）'!$C$6:$K$35,9,FALSE))</f>
        <v/>
      </c>
      <c r="AC26" s="385" t="str">
        <f>IF(AC25="","",VLOOKUP(AC25,'[1]シフト記号表（勤務時間帯）'!$C$6:$K$35,9,FALSE))</f>
        <v/>
      </c>
      <c r="AD26" s="385" t="str">
        <f>IF(AD25="","",VLOOKUP(AD25,'[1]シフト記号表（勤務時間帯）'!$C$6:$K$35,9,FALSE))</f>
        <v/>
      </c>
      <c r="AE26" s="385" t="str">
        <f>IF(AE25="","",VLOOKUP(AE25,'[1]シフト記号表（勤務時間帯）'!$C$6:$K$35,9,FALSE))</f>
        <v/>
      </c>
      <c r="AF26" s="386" t="str">
        <f>IF(AF25="","",VLOOKUP(AF25,'[1]シフト記号表（勤務時間帯）'!$C$6:$K$35,9,FALSE))</f>
        <v/>
      </c>
      <c r="AG26" s="384" t="str">
        <f>IF(AG25="","",VLOOKUP(AG25,'[1]シフト記号表（勤務時間帯）'!$C$6:$K$35,9,FALSE))</f>
        <v/>
      </c>
      <c r="AH26" s="385" t="str">
        <f>IF(AH25="","",VLOOKUP(AH25,'[1]シフト記号表（勤務時間帯）'!$C$6:$K$35,9,FALSE))</f>
        <v/>
      </c>
      <c r="AI26" s="385" t="str">
        <f>IF(AI25="","",VLOOKUP(AI25,'[1]シフト記号表（勤務時間帯）'!$C$6:$K$35,9,FALSE))</f>
        <v/>
      </c>
      <c r="AJ26" s="385" t="str">
        <f>IF(AJ25="","",VLOOKUP(AJ25,'[1]シフト記号表（勤務時間帯）'!$C$6:$K$35,9,FALSE))</f>
        <v/>
      </c>
      <c r="AK26" s="385" t="str">
        <f>IF(AK25="","",VLOOKUP(AK25,'[1]シフト記号表（勤務時間帯）'!$C$6:$K$35,9,FALSE))</f>
        <v/>
      </c>
      <c r="AL26" s="385" t="str">
        <f>IF(AL25="","",VLOOKUP(AL25,'[1]シフト記号表（勤務時間帯）'!$C$6:$K$35,9,FALSE))</f>
        <v/>
      </c>
      <c r="AM26" s="386" t="str">
        <f>IF(AM25="","",VLOOKUP(AM25,'[1]シフト記号表（勤務時間帯）'!$C$6:$K$35,9,FALSE))</f>
        <v/>
      </c>
      <c r="AN26" s="384" t="str">
        <f>IF(AN25="","",VLOOKUP(AN25,'[1]シフト記号表（勤務時間帯）'!$C$6:$K$35,9,FALSE))</f>
        <v/>
      </c>
      <c r="AO26" s="385" t="str">
        <f>IF(AO25="","",VLOOKUP(AO25,'[1]シフト記号表（勤務時間帯）'!$C$6:$K$35,9,FALSE))</f>
        <v/>
      </c>
      <c r="AP26" s="385" t="str">
        <f>IF(AP25="","",VLOOKUP(AP25,'[1]シフト記号表（勤務時間帯）'!$C$6:$K$35,9,FALSE))</f>
        <v/>
      </c>
      <c r="AQ26" s="385" t="str">
        <f>IF(AQ25="","",VLOOKUP(AQ25,'[1]シフト記号表（勤務時間帯）'!$C$6:$K$35,9,FALSE))</f>
        <v/>
      </c>
      <c r="AR26" s="385" t="str">
        <f>IF(AR25="","",VLOOKUP(AR25,'[1]シフト記号表（勤務時間帯）'!$C$6:$K$35,9,FALSE))</f>
        <v/>
      </c>
      <c r="AS26" s="385" t="str">
        <f>IF(AS25="","",VLOOKUP(AS25,'[1]シフト記号表（勤務時間帯）'!$C$6:$K$35,9,FALSE))</f>
        <v/>
      </c>
      <c r="AT26" s="386" t="str">
        <f>IF(AT25="","",VLOOKUP(AT25,'[1]シフト記号表（勤務時間帯）'!$C$6:$K$35,9,FALSE))</f>
        <v/>
      </c>
      <c r="AU26" s="384" t="str">
        <f>IF(AU25="","",VLOOKUP(AU25,'[1]シフト記号表（勤務時間帯）'!$C$6:$K$35,9,FALSE))</f>
        <v/>
      </c>
      <c r="AV26" s="385" t="str">
        <f>IF(AV25="","",VLOOKUP(AV25,'[1]シフト記号表（勤務時間帯）'!$C$6:$K$35,9,FALSE))</f>
        <v/>
      </c>
      <c r="AW26" s="385" t="str">
        <f>IF(AW25="","",VLOOKUP(AW25,'[1]シフト記号表（勤務時間帯）'!$C$6:$K$35,9,FALSE))</f>
        <v/>
      </c>
      <c r="AX26" s="636">
        <f>IF($BB$3="４週",SUM(S26:AT26),IF($BB$3="暦月",SUM(S26:AW26),""))</f>
        <v>0</v>
      </c>
      <c r="AY26" s="637"/>
      <c r="AZ26" s="638">
        <f>IF($BB$3="４週",AX26/4,IF($BB$3="暦月",②勤務形態一覧表!AX26/(②勤務形態一覧表!$BB$8/7),""))</f>
        <v>0</v>
      </c>
      <c r="BA26" s="639"/>
      <c r="BB26" s="627"/>
      <c r="BC26" s="628"/>
      <c r="BD26" s="628"/>
      <c r="BE26" s="628"/>
      <c r="BF26" s="629"/>
    </row>
    <row r="27" spans="2:58" ht="20.25" customHeight="1">
      <c r="B27" s="686"/>
      <c r="C27" s="693"/>
      <c r="D27" s="694"/>
      <c r="E27" s="695"/>
      <c r="F27" s="383"/>
      <c r="G27" s="698"/>
      <c r="H27" s="702"/>
      <c r="I27" s="700"/>
      <c r="J27" s="700"/>
      <c r="K27" s="701"/>
      <c r="L27" s="709"/>
      <c r="M27" s="710"/>
      <c r="N27" s="710"/>
      <c r="O27" s="711"/>
      <c r="P27" s="640" t="s">
        <v>1229</v>
      </c>
      <c r="Q27" s="641"/>
      <c r="R27" s="642"/>
      <c r="S27" s="388" t="str">
        <f>IF(S25="","",VLOOKUP(S25,'[1]シフト記号表（勤務時間帯）'!$C$6:$U$35,19,FALSE))</f>
        <v/>
      </c>
      <c r="T27" s="389" t="str">
        <f>IF(T25="","",VLOOKUP(T25,'[1]シフト記号表（勤務時間帯）'!$C$6:$U$35,19,FALSE))</f>
        <v/>
      </c>
      <c r="U27" s="389" t="str">
        <f>IF(U25="","",VLOOKUP(U25,'[1]シフト記号表（勤務時間帯）'!$C$6:$U$35,19,FALSE))</f>
        <v/>
      </c>
      <c r="V27" s="389" t="str">
        <f>IF(V25="","",VLOOKUP(V25,'[1]シフト記号表（勤務時間帯）'!$C$6:$U$35,19,FALSE))</f>
        <v/>
      </c>
      <c r="W27" s="389" t="str">
        <f>IF(W25="","",VLOOKUP(W25,'[1]シフト記号表（勤務時間帯）'!$C$6:$U$35,19,FALSE))</f>
        <v/>
      </c>
      <c r="X27" s="389" t="str">
        <f>IF(X25="","",VLOOKUP(X25,'[1]シフト記号表（勤務時間帯）'!$C$6:$U$35,19,FALSE))</f>
        <v/>
      </c>
      <c r="Y27" s="390" t="str">
        <f>IF(Y25="","",VLOOKUP(Y25,'[1]シフト記号表（勤務時間帯）'!$C$6:$U$35,19,FALSE))</f>
        <v/>
      </c>
      <c r="Z27" s="388" t="str">
        <f>IF(Z25="","",VLOOKUP(Z25,'[1]シフト記号表（勤務時間帯）'!$C$6:$U$35,19,FALSE))</f>
        <v/>
      </c>
      <c r="AA27" s="389" t="str">
        <f>IF(AA25="","",VLOOKUP(AA25,'[1]シフト記号表（勤務時間帯）'!$C$6:$U$35,19,FALSE))</f>
        <v/>
      </c>
      <c r="AB27" s="389" t="str">
        <f>IF(AB25="","",VLOOKUP(AB25,'[1]シフト記号表（勤務時間帯）'!$C$6:$U$35,19,FALSE))</f>
        <v/>
      </c>
      <c r="AC27" s="389" t="str">
        <f>IF(AC25="","",VLOOKUP(AC25,'[1]シフト記号表（勤務時間帯）'!$C$6:$U$35,19,FALSE))</f>
        <v/>
      </c>
      <c r="AD27" s="389" t="str">
        <f>IF(AD25="","",VLOOKUP(AD25,'[1]シフト記号表（勤務時間帯）'!$C$6:$U$35,19,FALSE))</f>
        <v/>
      </c>
      <c r="AE27" s="389" t="str">
        <f>IF(AE25="","",VLOOKUP(AE25,'[1]シフト記号表（勤務時間帯）'!$C$6:$U$35,19,FALSE))</f>
        <v/>
      </c>
      <c r="AF27" s="390" t="str">
        <f>IF(AF25="","",VLOOKUP(AF25,'[1]シフト記号表（勤務時間帯）'!$C$6:$U$35,19,FALSE))</f>
        <v/>
      </c>
      <c r="AG27" s="388" t="str">
        <f>IF(AG25="","",VLOOKUP(AG25,'[1]シフト記号表（勤務時間帯）'!$C$6:$U$35,19,FALSE))</f>
        <v/>
      </c>
      <c r="AH27" s="389" t="str">
        <f>IF(AH25="","",VLOOKUP(AH25,'[1]シフト記号表（勤務時間帯）'!$C$6:$U$35,19,FALSE))</f>
        <v/>
      </c>
      <c r="AI27" s="389" t="str">
        <f>IF(AI25="","",VLOOKUP(AI25,'[1]シフト記号表（勤務時間帯）'!$C$6:$U$35,19,FALSE))</f>
        <v/>
      </c>
      <c r="AJ27" s="389" t="str">
        <f>IF(AJ25="","",VLOOKUP(AJ25,'[1]シフト記号表（勤務時間帯）'!$C$6:$U$35,19,FALSE))</f>
        <v/>
      </c>
      <c r="AK27" s="389" t="str">
        <f>IF(AK25="","",VLOOKUP(AK25,'[1]シフト記号表（勤務時間帯）'!$C$6:$U$35,19,FALSE))</f>
        <v/>
      </c>
      <c r="AL27" s="389" t="str">
        <f>IF(AL25="","",VLOOKUP(AL25,'[1]シフト記号表（勤務時間帯）'!$C$6:$U$35,19,FALSE))</f>
        <v/>
      </c>
      <c r="AM27" s="390" t="str">
        <f>IF(AM25="","",VLOOKUP(AM25,'[1]シフト記号表（勤務時間帯）'!$C$6:$U$35,19,FALSE))</f>
        <v/>
      </c>
      <c r="AN27" s="388" t="str">
        <f>IF(AN25="","",VLOOKUP(AN25,'[1]シフト記号表（勤務時間帯）'!$C$6:$U$35,19,FALSE))</f>
        <v/>
      </c>
      <c r="AO27" s="389" t="str">
        <f>IF(AO25="","",VLOOKUP(AO25,'[1]シフト記号表（勤務時間帯）'!$C$6:$U$35,19,FALSE))</f>
        <v/>
      </c>
      <c r="AP27" s="389" t="str">
        <f>IF(AP25="","",VLOOKUP(AP25,'[1]シフト記号表（勤務時間帯）'!$C$6:$U$35,19,FALSE))</f>
        <v/>
      </c>
      <c r="AQ27" s="389" t="str">
        <f>IF(AQ25="","",VLOOKUP(AQ25,'[1]シフト記号表（勤務時間帯）'!$C$6:$U$35,19,FALSE))</f>
        <v/>
      </c>
      <c r="AR27" s="389" t="str">
        <f>IF(AR25="","",VLOOKUP(AR25,'[1]シフト記号表（勤務時間帯）'!$C$6:$U$35,19,FALSE))</f>
        <v/>
      </c>
      <c r="AS27" s="389" t="str">
        <f>IF(AS25="","",VLOOKUP(AS25,'[1]シフト記号表（勤務時間帯）'!$C$6:$U$35,19,FALSE))</f>
        <v/>
      </c>
      <c r="AT27" s="390" t="str">
        <f>IF(AT25="","",VLOOKUP(AT25,'[1]シフト記号表（勤務時間帯）'!$C$6:$U$35,19,FALSE))</f>
        <v/>
      </c>
      <c r="AU27" s="388" t="str">
        <f>IF(AU25="","",VLOOKUP(AU25,'[1]シフト記号表（勤務時間帯）'!$C$6:$U$35,19,FALSE))</f>
        <v/>
      </c>
      <c r="AV27" s="389" t="str">
        <f>IF(AV25="","",VLOOKUP(AV25,'[1]シフト記号表（勤務時間帯）'!$C$6:$U$35,19,FALSE))</f>
        <v/>
      </c>
      <c r="AW27" s="389" t="str">
        <f>IF(AW25="","",VLOOKUP(AW25,'[1]シフト記号表（勤務時間帯）'!$C$6:$U$35,19,FALSE))</f>
        <v/>
      </c>
      <c r="AX27" s="643">
        <f>IF($BB$3="４週",SUM(S27:AT27),IF($BB$3="暦月",SUM(S27:AW27),""))</f>
        <v>0</v>
      </c>
      <c r="AY27" s="644"/>
      <c r="AZ27" s="645">
        <f>IF($BB$3="４週",AX27/4,IF($BB$3="暦月",②勤務形態一覧表!AX27/(②勤務形態一覧表!$BB$8/7),""))</f>
        <v>0</v>
      </c>
      <c r="BA27" s="646"/>
      <c r="BB27" s="630"/>
      <c r="BC27" s="631"/>
      <c r="BD27" s="631"/>
      <c r="BE27" s="631"/>
      <c r="BF27" s="632"/>
    </row>
    <row r="28" spans="2:58" ht="20.25" customHeight="1">
      <c r="B28" s="686">
        <f>B25+1</f>
        <v>3</v>
      </c>
      <c r="C28" s="736"/>
      <c r="D28" s="737"/>
      <c r="E28" s="738"/>
      <c r="F28" s="391"/>
      <c r="G28" s="696"/>
      <c r="H28" s="699"/>
      <c r="I28" s="700"/>
      <c r="J28" s="700"/>
      <c r="K28" s="701"/>
      <c r="L28" s="703"/>
      <c r="M28" s="704"/>
      <c r="N28" s="704"/>
      <c r="O28" s="705"/>
      <c r="P28" s="712" t="s">
        <v>1227</v>
      </c>
      <c r="Q28" s="713"/>
      <c r="R28" s="714"/>
      <c r="S28" s="380"/>
      <c r="T28" s="381"/>
      <c r="U28" s="381"/>
      <c r="V28" s="381"/>
      <c r="W28" s="381"/>
      <c r="X28" s="381"/>
      <c r="Y28" s="382"/>
      <c r="Z28" s="380"/>
      <c r="AA28" s="381"/>
      <c r="AB28" s="381"/>
      <c r="AC28" s="381"/>
      <c r="AD28" s="381"/>
      <c r="AE28" s="381"/>
      <c r="AF28" s="382"/>
      <c r="AG28" s="380"/>
      <c r="AH28" s="381"/>
      <c r="AI28" s="381"/>
      <c r="AJ28" s="381"/>
      <c r="AK28" s="381"/>
      <c r="AL28" s="381"/>
      <c r="AM28" s="382"/>
      <c r="AN28" s="380"/>
      <c r="AO28" s="381"/>
      <c r="AP28" s="381"/>
      <c r="AQ28" s="381"/>
      <c r="AR28" s="381"/>
      <c r="AS28" s="381"/>
      <c r="AT28" s="382"/>
      <c r="AU28" s="380"/>
      <c r="AV28" s="381"/>
      <c r="AW28" s="381"/>
      <c r="AX28" s="620"/>
      <c r="AY28" s="621"/>
      <c r="AZ28" s="622"/>
      <c r="BA28" s="623"/>
      <c r="BB28" s="624"/>
      <c r="BC28" s="625"/>
      <c r="BD28" s="625"/>
      <c r="BE28" s="625"/>
      <c r="BF28" s="626"/>
    </row>
    <row r="29" spans="2:58" ht="20.25" customHeight="1">
      <c r="B29" s="686"/>
      <c r="C29" s="739"/>
      <c r="D29" s="740"/>
      <c r="E29" s="741"/>
      <c r="F29" s="383"/>
      <c r="G29" s="697"/>
      <c r="H29" s="702"/>
      <c r="I29" s="700"/>
      <c r="J29" s="700"/>
      <c r="K29" s="701"/>
      <c r="L29" s="706"/>
      <c r="M29" s="707"/>
      <c r="N29" s="707"/>
      <c r="O29" s="708"/>
      <c r="P29" s="633" t="s">
        <v>1228</v>
      </c>
      <c r="Q29" s="634"/>
      <c r="R29" s="635"/>
      <c r="S29" s="384" t="str">
        <f>IF(S28="","",VLOOKUP(S28,'[1]シフト記号表（勤務時間帯）'!$C$6:$K$35,9,FALSE))</f>
        <v/>
      </c>
      <c r="T29" s="385" t="str">
        <f>IF(T28="","",VLOOKUP(T28,'[1]シフト記号表（勤務時間帯）'!$C$6:$K$35,9,FALSE))</f>
        <v/>
      </c>
      <c r="U29" s="385" t="str">
        <f>IF(U28="","",VLOOKUP(U28,'[1]シフト記号表（勤務時間帯）'!$C$6:$K$35,9,FALSE))</f>
        <v/>
      </c>
      <c r="V29" s="385" t="str">
        <f>IF(V28="","",VLOOKUP(V28,'[1]シフト記号表（勤務時間帯）'!$C$6:$K$35,9,FALSE))</f>
        <v/>
      </c>
      <c r="W29" s="385" t="str">
        <f>IF(W28="","",VLOOKUP(W28,'[1]シフト記号表（勤務時間帯）'!$C$6:$K$35,9,FALSE))</f>
        <v/>
      </c>
      <c r="X29" s="385" t="str">
        <f>IF(X28="","",VLOOKUP(X28,'[1]シフト記号表（勤務時間帯）'!$C$6:$K$35,9,FALSE))</f>
        <v/>
      </c>
      <c r="Y29" s="386" t="str">
        <f>IF(Y28="","",VLOOKUP(Y28,'[1]シフト記号表（勤務時間帯）'!$C$6:$K$35,9,FALSE))</f>
        <v/>
      </c>
      <c r="Z29" s="384" t="str">
        <f>IF(Z28="","",VLOOKUP(Z28,'[1]シフト記号表（勤務時間帯）'!$C$6:$K$35,9,FALSE))</f>
        <v/>
      </c>
      <c r="AA29" s="385" t="str">
        <f>IF(AA28="","",VLOOKUP(AA28,'[1]シフト記号表（勤務時間帯）'!$C$6:$K$35,9,FALSE))</f>
        <v/>
      </c>
      <c r="AB29" s="385" t="str">
        <f>IF(AB28="","",VLOOKUP(AB28,'[1]シフト記号表（勤務時間帯）'!$C$6:$K$35,9,FALSE))</f>
        <v/>
      </c>
      <c r="AC29" s="385" t="str">
        <f>IF(AC28="","",VLOOKUP(AC28,'[1]シフト記号表（勤務時間帯）'!$C$6:$K$35,9,FALSE))</f>
        <v/>
      </c>
      <c r="AD29" s="385" t="str">
        <f>IF(AD28="","",VLOOKUP(AD28,'[1]シフト記号表（勤務時間帯）'!$C$6:$K$35,9,FALSE))</f>
        <v/>
      </c>
      <c r="AE29" s="385" t="str">
        <f>IF(AE28="","",VLOOKUP(AE28,'[1]シフト記号表（勤務時間帯）'!$C$6:$K$35,9,FALSE))</f>
        <v/>
      </c>
      <c r="AF29" s="386" t="str">
        <f>IF(AF28="","",VLOOKUP(AF28,'[1]シフト記号表（勤務時間帯）'!$C$6:$K$35,9,FALSE))</f>
        <v/>
      </c>
      <c r="AG29" s="384" t="str">
        <f>IF(AG28="","",VLOOKUP(AG28,'[1]シフト記号表（勤務時間帯）'!$C$6:$K$35,9,FALSE))</f>
        <v/>
      </c>
      <c r="AH29" s="385" t="str">
        <f>IF(AH28="","",VLOOKUP(AH28,'[1]シフト記号表（勤務時間帯）'!$C$6:$K$35,9,FALSE))</f>
        <v/>
      </c>
      <c r="AI29" s="385" t="str">
        <f>IF(AI28="","",VLOOKUP(AI28,'[1]シフト記号表（勤務時間帯）'!$C$6:$K$35,9,FALSE))</f>
        <v/>
      </c>
      <c r="AJ29" s="385" t="str">
        <f>IF(AJ28="","",VLOOKUP(AJ28,'[1]シフト記号表（勤務時間帯）'!$C$6:$K$35,9,FALSE))</f>
        <v/>
      </c>
      <c r="AK29" s="385" t="str">
        <f>IF(AK28="","",VLOOKUP(AK28,'[1]シフト記号表（勤務時間帯）'!$C$6:$K$35,9,FALSE))</f>
        <v/>
      </c>
      <c r="AL29" s="385" t="str">
        <f>IF(AL28="","",VLOOKUP(AL28,'[1]シフト記号表（勤務時間帯）'!$C$6:$K$35,9,FALSE))</f>
        <v/>
      </c>
      <c r="AM29" s="386" t="str">
        <f>IF(AM28="","",VLOOKUP(AM28,'[1]シフト記号表（勤務時間帯）'!$C$6:$K$35,9,FALSE))</f>
        <v/>
      </c>
      <c r="AN29" s="384" t="str">
        <f>IF(AN28="","",VLOOKUP(AN28,'[1]シフト記号表（勤務時間帯）'!$C$6:$K$35,9,FALSE))</f>
        <v/>
      </c>
      <c r="AO29" s="385" t="str">
        <f>IF(AO28="","",VLOOKUP(AO28,'[1]シフト記号表（勤務時間帯）'!$C$6:$K$35,9,FALSE))</f>
        <v/>
      </c>
      <c r="AP29" s="385" t="str">
        <f>IF(AP28="","",VLOOKUP(AP28,'[1]シフト記号表（勤務時間帯）'!$C$6:$K$35,9,FALSE))</f>
        <v/>
      </c>
      <c r="AQ29" s="385" t="str">
        <f>IF(AQ28="","",VLOOKUP(AQ28,'[1]シフト記号表（勤務時間帯）'!$C$6:$K$35,9,FALSE))</f>
        <v/>
      </c>
      <c r="AR29" s="385" t="str">
        <f>IF(AR28="","",VLOOKUP(AR28,'[1]シフト記号表（勤務時間帯）'!$C$6:$K$35,9,FALSE))</f>
        <v/>
      </c>
      <c r="AS29" s="385" t="str">
        <f>IF(AS28="","",VLOOKUP(AS28,'[1]シフト記号表（勤務時間帯）'!$C$6:$K$35,9,FALSE))</f>
        <v/>
      </c>
      <c r="AT29" s="386" t="str">
        <f>IF(AT28="","",VLOOKUP(AT28,'[1]シフト記号表（勤務時間帯）'!$C$6:$K$35,9,FALSE))</f>
        <v/>
      </c>
      <c r="AU29" s="384" t="str">
        <f>IF(AU28="","",VLOOKUP(AU28,'[1]シフト記号表（勤務時間帯）'!$C$6:$K$35,9,FALSE))</f>
        <v/>
      </c>
      <c r="AV29" s="385" t="str">
        <f>IF(AV28="","",VLOOKUP(AV28,'[1]シフト記号表（勤務時間帯）'!$C$6:$K$35,9,FALSE))</f>
        <v/>
      </c>
      <c r="AW29" s="385" t="str">
        <f>IF(AW28="","",VLOOKUP(AW28,'[1]シフト記号表（勤務時間帯）'!$C$6:$K$35,9,FALSE))</f>
        <v/>
      </c>
      <c r="AX29" s="636">
        <f>IF($BB$3="４週",SUM(S29:AT29),IF($BB$3="暦月",SUM(S29:AW29),""))</f>
        <v>0</v>
      </c>
      <c r="AY29" s="637"/>
      <c r="AZ29" s="638">
        <f>IF($BB$3="４週",AX29/4,IF($BB$3="暦月",②勤務形態一覧表!AX29/(②勤務形態一覧表!$BB$8/7),""))</f>
        <v>0</v>
      </c>
      <c r="BA29" s="639"/>
      <c r="BB29" s="627"/>
      <c r="BC29" s="628"/>
      <c r="BD29" s="628"/>
      <c r="BE29" s="628"/>
      <c r="BF29" s="629"/>
    </row>
    <row r="30" spans="2:58" ht="20.25" customHeight="1">
      <c r="B30" s="686"/>
      <c r="C30" s="742"/>
      <c r="D30" s="743"/>
      <c r="E30" s="744"/>
      <c r="F30" s="383">
        <f>C28</f>
        <v>0</v>
      </c>
      <c r="G30" s="698"/>
      <c r="H30" s="702"/>
      <c r="I30" s="700"/>
      <c r="J30" s="700"/>
      <c r="K30" s="701"/>
      <c r="L30" s="709"/>
      <c r="M30" s="710"/>
      <c r="N30" s="710"/>
      <c r="O30" s="711"/>
      <c r="P30" s="640" t="s">
        <v>1229</v>
      </c>
      <c r="Q30" s="641"/>
      <c r="R30" s="642"/>
      <c r="S30" s="388" t="str">
        <f>IF(S28="","",VLOOKUP(S28,'[1]シフト記号表（勤務時間帯）'!$C$6:$U$35,19,FALSE))</f>
        <v/>
      </c>
      <c r="T30" s="389" t="str">
        <f>IF(T28="","",VLOOKUP(T28,'[1]シフト記号表（勤務時間帯）'!$C$6:$U$35,19,FALSE))</f>
        <v/>
      </c>
      <c r="U30" s="389" t="str">
        <f>IF(U28="","",VLOOKUP(U28,'[1]シフト記号表（勤務時間帯）'!$C$6:$U$35,19,FALSE))</f>
        <v/>
      </c>
      <c r="V30" s="389" t="str">
        <f>IF(V28="","",VLOOKUP(V28,'[1]シフト記号表（勤務時間帯）'!$C$6:$U$35,19,FALSE))</f>
        <v/>
      </c>
      <c r="W30" s="389" t="str">
        <f>IF(W28="","",VLOOKUP(W28,'[1]シフト記号表（勤務時間帯）'!$C$6:$U$35,19,FALSE))</f>
        <v/>
      </c>
      <c r="X30" s="389" t="str">
        <f>IF(X28="","",VLOOKUP(X28,'[1]シフト記号表（勤務時間帯）'!$C$6:$U$35,19,FALSE))</f>
        <v/>
      </c>
      <c r="Y30" s="390" t="str">
        <f>IF(Y28="","",VLOOKUP(Y28,'[1]シフト記号表（勤務時間帯）'!$C$6:$U$35,19,FALSE))</f>
        <v/>
      </c>
      <c r="Z30" s="388" t="str">
        <f>IF(Z28="","",VLOOKUP(Z28,'[1]シフト記号表（勤務時間帯）'!$C$6:$U$35,19,FALSE))</f>
        <v/>
      </c>
      <c r="AA30" s="389" t="str">
        <f>IF(AA28="","",VLOOKUP(AA28,'[1]シフト記号表（勤務時間帯）'!$C$6:$U$35,19,FALSE))</f>
        <v/>
      </c>
      <c r="AB30" s="389" t="str">
        <f>IF(AB28="","",VLOOKUP(AB28,'[1]シフト記号表（勤務時間帯）'!$C$6:$U$35,19,FALSE))</f>
        <v/>
      </c>
      <c r="AC30" s="389" t="str">
        <f>IF(AC28="","",VLOOKUP(AC28,'[1]シフト記号表（勤務時間帯）'!$C$6:$U$35,19,FALSE))</f>
        <v/>
      </c>
      <c r="AD30" s="389" t="str">
        <f>IF(AD28="","",VLOOKUP(AD28,'[1]シフト記号表（勤務時間帯）'!$C$6:$U$35,19,FALSE))</f>
        <v/>
      </c>
      <c r="AE30" s="389" t="str">
        <f>IF(AE28="","",VLOOKUP(AE28,'[1]シフト記号表（勤務時間帯）'!$C$6:$U$35,19,FALSE))</f>
        <v/>
      </c>
      <c r="AF30" s="390" t="str">
        <f>IF(AF28="","",VLOOKUP(AF28,'[1]シフト記号表（勤務時間帯）'!$C$6:$U$35,19,FALSE))</f>
        <v/>
      </c>
      <c r="AG30" s="388" t="str">
        <f>IF(AG28="","",VLOOKUP(AG28,'[1]シフト記号表（勤務時間帯）'!$C$6:$U$35,19,FALSE))</f>
        <v/>
      </c>
      <c r="AH30" s="389" t="str">
        <f>IF(AH28="","",VLOOKUP(AH28,'[1]シフト記号表（勤務時間帯）'!$C$6:$U$35,19,FALSE))</f>
        <v/>
      </c>
      <c r="AI30" s="389" t="str">
        <f>IF(AI28="","",VLOOKUP(AI28,'[1]シフト記号表（勤務時間帯）'!$C$6:$U$35,19,FALSE))</f>
        <v/>
      </c>
      <c r="AJ30" s="389" t="str">
        <f>IF(AJ28="","",VLOOKUP(AJ28,'[1]シフト記号表（勤務時間帯）'!$C$6:$U$35,19,FALSE))</f>
        <v/>
      </c>
      <c r="AK30" s="389" t="str">
        <f>IF(AK28="","",VLOOKUP(AK28,'[1]シフト記号表（勤務時間帯）'!$C$6:$U$35,19,FALSE))</f>
        <v/>
      </c>
      <c r="AL30" s="389" t="str">
        <f>IF(AL28="","",VLOOKUP(AL28,'[1]シフト記号表（勤務時間帯）'!$C$6:$U$35,19,FALSE))</f>
        <v/>
      </c>
      <c r="AM30" s="390" t="str">
        <f>IF(AM28="","",VLOOKUP(AM28,'[1]シフト記号表（勤務時間帯）'!$C$6:$U$35,19,FALSE))</f>
        <v/>
      </c>
      <c r="AN30" s="388" t="str">
        <f>IF(AN28="","",VLOOKUP(AN28,'[1]シフト記号表（勤務時間帯）'!$C$6:$U$35,19,FALSE))</f>
        <v/>
      </c>
      <c r="AO30" s="389" t="str">
        <f>IF(AO28="","",VLOOKUP(AO28,'[1]シフト記号表（勤務時間帯）'!$C$6:$U$35,19,FALSE))</f>
        <v/>
      </c>
      <c r="AP30" s="389" t="str">
        <f>IF(AP28="","",VLOOKUP(AP28,'[1]シフト記号表（勤務時間帯）'!$C$6:$U$35,19,FALSE))</f>
        <v/>
      </c>
      <c r="AQ30" s="389" t="str">
        <f>IF(AQ28="","",VLOOKUP(AQ28,'[1]シフト記号表（勤務時間帯）'!$C$6:$U$35,19,FALSE))</f>
        <v/>
      </c>
      <c r="AR30" s="389" t="str">
        <f>IF(AR28="","",VLOOKUP(AR28,'[1]シフト記号表（勤務時間帯）'!$C$6:$U$35,19,FALSE))</f>
        <v/>
      </c>
      <c r="AS30" s="389" t="str">
        <f>IF(AS28="","",VLOOKUP(AS28,'[1]シフト記号表（勤務時間帯）'!$C$6:$U$35,19,FALSE))</f>
        <v/>
      </c>
      <c r="AT30" s="390" t="str">
        <f>IF(AT28="","",VLOOKUP(AT28,'[1]シフト記号表（勤務時間帯）'!$C$6:$U$35,19,FALSE))</f>
        <v/>
      </c>
      <c r="AU30" s="388" t="str">
        <f>IF(AU28="","",VLOOKUP(AU28,'[1]シフト記号表（勤務時間帯）'!$C$6:$U$35,19,FALSE))</f>
        <v/>
      </c>
      <c r="AV30" s="389" t="str">
        <f>IF(AV28="","",VLOOKUP(AV28,'[1]シフト記号表（勤務時間帯）'!$C$6:$U$35,19,FALSE))</f>
        <v/>
      </c>
      <c r="AW30" s="389" t="str">
        <f>IF(AW28="","",VLOOKUP(AW28,'[1]シフト記号表（勤務時間帯）'!$C$6:$U$35,19,FALSE))</f>
        <v/>
      </c>
      <c r="AX30" s="643">
        <f>IF($BB$3="４週",SUM(S30:AT30),IF($BB$3="暦月",SUM(S30:AW30),""))</f>
        <v>0</v>
      </c>
      <c r="AY30" s="644"/>
      <c r="AZ30" s="645">
        <f>IF($BB$3="４週",AX30/4,IF($BB$3="暦月",②勤務形態一覧表!AX30/(②勤務形態一覧表!$BB$8/7),""))</f>
        <v>0</v>
      </c>
      <c r="BA30" s="646"/>
      <c r="BB30" s="630"/>
      <c r="BC30" s="631"/>
      <c r="BD30" s="631"/>
      <c r="BE30" s="631"/>
      <c r="BF30" s="632"/>
    </row>
    <row r="31" spans="2:58" ht="20.25" customHeight="1">
      <c r="B31" s="686">
        <f>B28+1</f>
        <v>4</v>
      </c>
      <c r="C31" s="736"/>
      <c r="D31" s="737"/>
      <c r="E31" s="738"/>
      <c r="F31" s="391"/>
      <c r="G31" s="696"/>
      <c r="H31" s="699"/>
      <c r="I31" s="700"/>
      <c r="J31" s="700"/>
      <c r="K31" s="701"/>
      <c r="L31" s="703"/>
      <c r="M31" s="704"/>
      <c r="N31" s="704"/>
      <c r="O31" s="705"/>
      <c r="P31" s="712" t="s">
        <v>1227</v>
      </c>
      <c r="Q31" s="713"/>
      <c r="R31" s="714"/>
      <c r="S31" s="380"/>
      <c r="T31" s="381"/>
      <c r="U31" s="381"/>
      <c r="V31" s="381"/>
      <c r="W31" s="381"/>
      <c r="X31" s="381"/>
      <c r="Y31" s="382"/>
      <c r="Z31" s="380"/>
      <c r="AA31" s="381"/>
      <c r="AB31" s="381"/>
      <c r="AC31" s="381"/>
      <c r="AD31" s="381"/>
      <c r="AE31" s="381"/>
      <c r="AF31" s="382"/>
      <c r="AG31" s="380"/>
      <c r="AH31" s="381"/>
      <c r="AI31" s="381"/>
      <c r="AJ31" s="381"/>
      <c r="AK31" s="381"/>
      <c r="AL31" s="381"/>
      <c r="AM31" s="382"/>
      <c r="AN31" s="380"/>
      <c r="AO31" s="381"/>
      <c r="AP31" s="381"/>
      <c r="AQ31" s="381"/>
      <c r="AR31" s="381"/>
      <c r="AS31" s="381"/>
      <c r="AT31" s="382"/>
      <c r="AU31" s="380"/>
      <c r="AV31" s="381"/>
      <c r="AW31" s="381"/>
      <c r="AX31" s="620"/>
      <c r="AY31" s="621"/>
      <c r="AZ31" s="622"/>
      <c r="BA31" s="623"/>
      <c r="BB31" s="624"/>
      <c r="BC31" s="625"/>
      <c r="BD31" s="625"/>
      <c r="BE31" s="625"/>
      <c r="BF31" s="626"/>
    </row>
    <row r="32" spans="2:58" ht="20.25" customHeight="1">
      <c r="B32" s="686"/>
      <c r="C32" s="739"/>
      <c r="D32" s="740"/>
      <c r="E32" s="741"/>
      <c r="F32" s="383"/>
      <c r="G32" s="697"/>
      <c r="H32" s="702"/>
      <c r="I32" s="700"/>
      <c r="J32" s="700"/>
      <c r="K32" s="701"/>
      <c r="L32" s="706"/>
      <c r="M32" s="707"/>
      <c r="N32" s="707"/>
      <c r="O32" s="708"/>
      <c r="P32" s="633" t="s">
        <v>1228</v>
      </c>
      <c r="Q32" s="634"/>
      <c r="R32" s="635"/>
      <c r="S32" s="384" t="str">
        <f>IF(S31="","",VLOOKUP(S31,'[1]シフト記号表（勤務時間帯）'!$C$6:$K$35,9,FALSE))</f>
        <v/>
      </c>
      <c r="T32" s="385" t="str">
        <f>IF(T31="","",VLOOKUP(T31,'[1]シフト記号表（勤務時間帯）'!$C$6:$K$35,9,FALSE))</f>
        <v/>
      </c>
      <c r="U32" s="385" t="str">
        <f>IF(U31="","",VLOOKUP(U31,'[1]シフト記号表（勤務時間帯）'!$C$6:$K$35,9,FALSE))</f>
        <v/>
      </c>
      <c r="V32" s="385" t="str">
        <f>IF(V31="","",VLOOKUP(V31,'[1]シフト記号表（勤務時間帯）'!$C$6:$K$35,9,FALSE))</f>
        <v/>
      </c>
      <c r="W32" s="385" t="str">
        <f>IF(W31="","",VLOOKUP(W31,'[1]シフト記号表（勤務時間帯）'!$C$6:$K$35,9,FALSE))</f>
        <v/>
      </c>
      <c r="X32" s="385" t="str">
        <f>IF(X31="","",VLOOKUP(X31,'[1]シフト記号表（勤務時間帯）'!$C$6:$K$35,9,FALSE))</f>
        <v/>
      </c>
      <c r="Y32" s="386" t="str">
        <f>IF(Y31="","",VLOOKUP(Y31,'[1]シフト記号表（勤務時間帯）'!$C$6:$K$35,9,FALSE))</f>
        <v/>
      </c>
      <c r="Z32" s="384" t="str">
        <f>IF(Z31="","",VLOOKUP(Z31,'[1]シフト記号表（勤務時間帯）'!$C$6:$K$35,9,FALSE))</f>
        <v/>
      </c>
      <c r="AA32" s="385" t="str">
        <f>IF(AA31="","",VLOOKUP(AA31,'[1]シフト記号表（勤務時間帯）'!$C$6:$K$35,9,FALSE))</f>
        <v/>
      </c>
      <c r="AB32" s="385" t="str">
        <f>IF(AB31="","",VLOOKUP(AB31,'[1]シフト記号表（勤務時間帯）'!$C$6:$K$35,9,FALSE))</f>
        <v/>
      </c>
      <c r="AC32" s="385" t="str">
        <f>IF(AC31="","",VLOOKUP(AC31,'[1]シフト記号表（勤務時間帯）'!$C$6:$K$35,9,FALSE))</f>
        <v/>
      </c>
      <c r="AD32" s="385" t="str">
        <f>IF(AD31="","",VLOOKUP(AD31,'[1]シフト記号表（勤務時間帯）'!$C$6:$K$35,9,FALSE))</f>
        <v/>
      </c>
      <c r="AE32" s="385" t="str">
        <f>IF(AE31="","",VLOOKUP(AE31,'[1]シフト記号表（勤務時間帯）'!$C$6:$K$35,9,FALSE))</f>
        <v/>
      </c>
      <c r="AF32" s="386" t="str">
        <f>IF(AF31="","",VLOOKUP(AF31,'[1]シフト記号表（勤務時間帯）'!$C$6:$K$35,9,FALSE))</f>
        <v/>
      </c>
      <c r="AG32" s="384" t="str">
        <f>IF(AG31="","",VLOOKUP(AG31,'[1]シフト記号表（勤務時間帯）'!$C$6:$K$35,9,FALSE))</f>
        <v/>
      </c>
      <c r="AH32" s="385" t="str">
        <f>IF(AH31="","",VLOOKUP(AH31,'[1]シフト記号表（勤務時間帯）'!$C$6:$K$35,9,FALSE))</f>
        <v/>
      </c>
      <c r="AI32" s="385" t="str">
        <f>IF(AI31="","",VLOOKUP(AI31,'[1]シフト記号表（勤務時間帯）'!$C$6:$K$35,9,FALSE))</f>
        <v/>
      </c>
      <c r="AJ32" s="385" t="str">
        <f>IF(AJ31="","",VLOOKUP(AJ31,'[1]シフト記号表（勤務時間帯）'!$C$6:$K$35,9,FALSE))</f>
        <v/>
      </c>
      <c r="AK32" s="385" t="str">
        <f>IF(AK31="","",VLOOKUP(AK31,'[1]シフト記号表（勤務時間帯）'!$C$6:$K$35,9,FALSE))</f>
        <v/>
      </c>
      <c r="AL32" s="385" t="str">
        <f>IF(AL31="","",VLOOKUP(AL31,'[1]シフト記号表（勤務時間帯）'!$C$6:$K$35,9,FALSE))</f>
        <v/>
      </c>
      <c r="AM32" s="386" t="str">
        <f>IF(AM31="","",VLOOKUP(AM31,'[1]シフト記号表（勤務時間帯）'!$C$6:$K$35,9,FALSE))</f>
        <v/>
      </c>
      <c r="AN32" s="384" t="str">
        <f>IF(AN31="","",VLOOKUP(AN31,'[1]シフト記号表（勤務時間帯）'!$C$6:$K$35,9,FALSE))</f>
        <v/>
      </c>
      <c r="AO32" s="385" t="str">
        <f>IF(AO31="","",VLOOKUP(AO31,'[1]シフト記号表（勤務時間帯）'!$C$6:$K$35,9,FALSE))</f>
        <v/>
      </c>
      <c r="AP32" s="385" t="str">
        <f>IF(AP31="","",VLOOKUP(AP31,'[1]シフト記号表（勤務時間帯）'!$C$6:$K$35,9,FALSE))</f>
        <v/>
      </c>
      <c r="AQ32" s="385" t="str">
        <f>IF(AQ31="","",VLOOKUP(AQ31,'[1]シフト記号表（勤務時間帯）'!$C$6:$K$35,9,FALSE))</f>
        <v/>
      </c>
      <c r="AR32" s="385" t="str">
        <f>IF(AR31="","",VLOOKUP(AR31,'[1]シフト記号表（勤務時間帯）'!$C$6:$K$35,9,FALSE))</f>
        <v/>
      </c>
      <c r="AS32" s="385" t="str">
        <f>IF(AS31="","",VLOOKUP(AS31,'[1]シフト記号表（勤務時間帯）'!$C$6:$K$35,9,FALSE))</f>
        <v/>
      </c>
      <c r="AT32" s="386" t="str">
        <f>IF(AT31="","",VLOOKUP(AT31,'[1]シフト記号表（勤務時間帯）'!$C$6:$K$35,9,FALSE))</f>
        <v/>
      </c>
      <c r="AU32" s="384" t="str">
        <f>IF(AU31="","",VLOOKUP(AU31,'[1]シフト記号表（勤務時間帯）'!$C$6:$K$35,9,FALSE))</f>
        <v/>
      </c>
      <c r="AV32" s="385" t="str">
        <f>IF(AV31="","",VLOOKUP(AV31,'[1]シフト記号表（勤務時間帯）'!$C$6:$K$35,9,FALSE))</f>
        <v/>
      </c>
      <c r="AW32" s="385" t="str">
        <f>IF(AW31="","",VLOOKUP(AW31,'[1]シフト記号表（勤務時間帯）'!$C$6:$K$35,9,FALSE))</f>
        <v/>
      </c>
      <c r="AX32" s="636">
        <f>IF($BB$3="４週",SUM(S32:AT32),IF($BB$3="暦月",SUM(S32:AW32),""))</f>
        <v>0</v>
      </c>
      <c r="AY32" s="637"/>
      <c r="AZ32" s="638">
        <f>IF($BB$3="４週",AX32/4,IF($BB$3="暦月",②勤務形態一覧表!AX32/(②勤務形態一覧表!$BB$8/7),""))</f>
        <v>0</v>
      </c>
      <c r="BA32" s="639"/>
      <c r="BB32" s="627"/>
      <c r="BC32" s="628"/>
      <c r="BD32" s="628"/>
      <c r="BE32" s="628"/>
      <c r="BF32" s="629"/>
    </row>
    <row r="33" spans="2:58" ht="20.25" customHeight="1">
      <c r="B33" s="686"/>
      <c r="C33" s="742"/>
      <c r="D33" s="743"/>
      <c r="E33" s="744"/>
      <c r="F33" s="383">
        <f>C31</f>
        <v>0</v>
      </c>
      <c r="G33" s="698"/>
      <c r="H33" s="702"/>
      <c r="I33" s="700"/>
      <c r="J33" s="700"/>
      <c r="K33" s="701"/>
      <c r="L33" s="709"/>
      <c r="M33" s="710"/>
      <c r="N33" s="710"/>
      <c r="O33" s="711"/>
      <c r="P33" s="640" t="s">
        <v>1229</v>
      </c>
      <c r="Q33" s="641"/>
      <c r="R33" s="642"/>
      <c r="S33" s="388" t="str">
        <f>IF(S31="","",VLOOKUP(S31,'[1]シフト記号表（勤務時間帯）'!$C$6:$U$35,19,FALSE))</f>
        <v/>
      </c>
      <c r="T33" s="389" t="str">
        <f>IF(T31="","",VLOOKUP(T31,'[1]シフト記号表（勤務時間帯）'!$C$6:$U$35,19,FALSE))</f>
        <v/>
      </c>
      <c r="U33" s="389" t="str">
        <f>IF(U31="","",VLOOKUP(U31,'[1]シフト記号表（勤務時間帯）'!$C$6:$U$35,19,FALSE))</f>
        <v/>
      </c>
      <c r="V33" s="389" t="str">
        <f>IF(V31="","",VLOOKUP(V31,'[1]シフト記号表（勤務時間帯）'!$C$6:$U$35,19,FALSE))</f>
        <v/>
      </c>
      <c r="W33" s="389" t="str">
        <f>IF(W31="","",VLOOKUP(W31,'[1]シフト記号表（勤務時間帯）'!$C$6:$U$35,19,FALSE))</f>
        <v/>
      </c>
      <c r="X33" s="389" t="str">
        <f>IF(X31="","",VLOOKUP(X31,'[1]シフト記号表（勤務時間帯）'!$C$6:$U$35,19,FALSE))</f>
        <v/>
      </c>
      <c r="Y33" s="390" t="str">
        <f>IF(Y31="","",VLOOKUP(Y31,'[1]シフト記号表（勤務時間帯）'!$C$6:$U$35,19,FALSE))</f>
        <v/>
      </c>
      <c r="Z33" s="388" t="str">
        <f>IF(Z31="","",VLOOKUP(Z31,'[1]シフト記号表（勤務時間帯）'!$C$6:$U$35,19,FALSE))</f>
        <v/>
      </c>
      <c r="AA33" s="389" t="str">
        <f>IF(AA31="","",VLOOKUP(AA31,'[1]シフト記号表（勤務時間帯）'!$C$6:$U$35,19,FALSE))</f>
        <v/>
      </c>
      <c r="AB33" s="389" t="str">
        <f>IF(AB31="","",VLOOKUP(AB31,'[1]シフト記号表（勤務時間帯）'!$C$6:$U$35,19,FALSE))</f>
        <v/>
      </c>
      <c r="AC33" s="389" t="str">
        <f>IF(AC31="","",VLOOKUP(AC31,'[1]シフト記号表（勤務時間帯）'!$C$6:$U$35,19,FALSE))</f>
        <v/>
      </c>
      <c r="AD33" s="389" t="str">
        <f>IF(AD31="","",VLOOKUP(AD31,'[1]シフト記号表（勤務時間帯）'!$C$6:$U$35,19,FALSE))</f>
        <v/>
      </c>
      <c r="AE33" s="389" t="str">
        <f>IF(AE31="","",VLOOKUP(AE31,'[1]シフト記号表（勤務時間帯）'!$C$6:$U$35,19,FALSE))</f>
        <v/>
      </c>
      <c r="AF33" s="390" t="str">
        <f>IF(AF31="","",VLOOKUP(AF31,'[1]シフト記号表（勤務時間帯）'!$C$6:$U$35,19,FALSE))</f>
        <v/>
      </c>
      <c r="AG33" s="388" t="str">
        <f>IF(AG31="","",VLOOKUP(AG31,'[1]シフト記号表（勤務時間帯）'!$C$6:$U$35,19,FALSE))</f>
        <v/>
      </c>
      <c r="AH33" s="389" t="str">
        <f>IF(AH31="","",VLOOKUP(AH31,'[1]シフト記号表（勤務時間帯）'!$C$6:$U$35,19,FALSE))</f>
        <v/>
      </c>
      <c r="AI33" s="389" t="str">
        <f>IF(AI31="","",VLOOKUP(AI31,'[1]シフト記号表（勤務時間帯）'!$C$6:$U$35,19,FALSE))</f>
        <v/>
      </c>
      <c r="AJ33" s="389" t="str">
        <f>IF(AJ31="","",VLOOKUP(AJ31,'[1]シフト記号表（勤務時間帯）'!$C$6:$U$35,19,FALSE))</f>
        <v/>
      </c>
      <c r="AK33" s="389" t="str">
        <f>IF(AK31="","",VLOOKUP(AK31,'[1]シフト記号表（勤務時間帯）'!$C$6:$U$35,19,FALSE))</f>
        <v/>
      </c>
      <c r="AL33" s="389" t="str">
        <f>IF(AL31="","",VLOOKUP(AL31,'[1]シフト記号表（勤務時間帯）'!$C$6:$U$35,19,FALSE))</f>
        <v/>
      </c>
      <c r="AM33" s="390" t="str">
        <f>IF(AM31="","",VLOOKUP(AM31,'[1]シフト記号表（勤務時間帯）'!$C$6:$U$35,19,FALSE))</f>
        <v/>
      </c>
      <c r="AN33" s="388" t="str">
        <f>IF(AN31="","",VLOOKUP(AN31,'[1]シフト記号表（勤務時間帯）'!$C$6:$U$35,19,FALSE))</f>
        <v/>
      </c>
      <c r="AO33" s="389" t="str">
        <f>IF(AO31="","",VLOOKUP(AO31,'[1]シフト記号表（勤務時間帯）'!$C$6:$U$35,19,FALSE))</f>
        <v/>
      </c>
      <c r="AP33" s="389" t="str">
        <f>IF(AP31="","",VLOOKUP(AP31,'[1]シフト記号表（勤務時間帯）'!$C$6:$U$35,19,FALSE))</f>
        <v/>
      </c>
      <c r="AQ33" s="389" t="str">
        <f>IF(AQ31="","",VLOOKUP(AQ31,'[1]シフト記号表（勤務時間帯）'!$C$6:$U$35,19,FALSE))</f>
        <v/>
      </c>
      <c r="AR33" s="389" t="str">
        <f>IF(AR31="","",VLOOKUP(AR31,'[1]シフト記号表（勤務時間帯）'!$C$6:$U$35,19,FALSE))</f>
        <v/>
      </c>
      <c r="AS33" s="389" t="str">
        <f>IF(AS31="","",VLOOKUP(AS31,'[1]シフト記号表（勤務時間帯）'!$C$6:$U$35,19,FALSE))</f>
        <v/>
      </c>
      <c r="AT33" s="390" t="str">
        <f>IF(AT31="","",VLOOKUP(AT31,'[1]シフト記号表（勤務時間帯）'!$C$6:$U$35,19,FALSE))</f>
        <v/>
      </c>
      <c r="AU33" s="388" t="str">
        <f>IF(AU31="","",VLOOKUP(AU31,'[1]シフト記号表（勤務時間帯）'!$C$6:$U$35,19,FALSE))</f>
        <v/>
      </c>
      <c r="AV33" s="389" t="str">
        <f>IF(AV31="","",VLOOKUP(AV31,'[1]シフト記号表（勤務時間帯）'!$C$6:$U$35,19,FALSE))</f>
        <v/>
      </c>
      <c r="AW33" s="389" t="str">
        <f>IF(AW31="","",VLOOKUP(AW31,'[1]シフト記号表（勤務時間帯）'!$C$6:$U$35,19,FALSE))</f>
        <v/>
      </c>
      <c r="AX33" s="643">
        <f>IF($BB$3="４週",SUM(S33:AT33),IF($BB$3="暦月",SUM(S33:AW33),""))</f>
        <v>0</v>
      </c>
      <c r="AY33" s="644"/>
      <c r="AZ33" s="645">
        <f>IF($BB$3="４週",AX33/4,IF($BB$3="暦月",②勤務形態一覧表!AX33/(②勤務形態一覧表!$BB$8/7),""))</f>
        <v>0</v>
      </c>
      <c r="BA33" s="646"/>
      <c r="BB33" s="630"/>
      <c r="BC33" s="631"/>
      <c r="BD33" s="631"/>
      <c r="BE33" s="631"/>
      <c r="BF33" s="632"/>
    </row>
    <row r="34" spans="2:58" ht="20.25" customHeight="1">
      <c r="B34" s="686">
        <f>B31+1</f>
        <v>5</v>
      </c>
      <c r="C34" s="736"/>
      <c r="D34" s="737"/>
      <c r="E34" s="738"/>
      <c r="F34" s="391"/>
      <c r="G34" s="696"/>
      <c r="H34" s="699"/>
      <c r="I34" s="700"/>
      <c r="J34" s="700"/>
      <c r="K34" s="701"/>
      <c r="L34" s="703"/>
      <c r="M34" s="704"/>
      <c r="N34" s="704"/>
      <c r="O34" s="705"/>
      <c r="P34" s="712" t="s">
        <v>1227</v>
      </c>
      <c r="Q34" s="713"/>
      <c r="R34" s="714"/>
      <c r="S34" s="380"/>
      <c r="T34" s="381"/>
      <c r="U34" s="381"/>
      <c r="V34" s="381"/>
      <c r="W34" s="381"/>
      <c r="X34" s="381"/>
      <c r="Y34" s="382"/>
      <c r="Z34" s="380"/>
      <c r="AA34" s="381"/>
      <c r="AB34" s="381"/>
      <c r="AC34" s="381"/>
      <c r="AD34" s="381"/>
      <c r="AE34" s="381"/>
      <c r="AF34" s="382"/>
      <c r="AG34" s="380"/>
      <c r="AH34" s="381"/>
      <c r="AI34" s="381"/>
      <c r="AJ34" s="381"/>
      <c r="AK34" s="381"/>
      <c r="AL34" s="381"/>
      <c r="AM34" s="382"/>
      <c r="AN34" s="380"/>
      <c r="AO34" s="381"/>
      <c r="AP34" s="381"/>
      <c r="AQ34" s="381"/>
      <c r="AR34" s="381"/>
      <c r="AS34" s="381"/>
      <c r="AT34" s="382"/>
      <c r="AU34" s="380"/>
      <c r="AV34" s="381"/>
      <c r="AW34" s="381"/>
      <c r="AX34" s="620"/>
      <c r="AY34" s="621"/>
      <c r="AZ34" s="622"/>
      <c r="BA34" s="623"/>
      <c r="BB34" s="624"/>
      <c r="BC34" s="625"/>
      <c r="BD34" s="625"/>
      <c r="BE34" s="625"/>
      <c r="BF34" s="626"/>
    </row>
    <row r="35" spans="2:58" ht="20.25" customHeight="1">
      <c r="B35" s="686"/>
      <c r="C35" s="739"/>
      <c r="D35" s="740"/>
      <c r="E35" s="741"/>
      <c r="F35" s="383"/>
      <c r="G35" s="697"/>
      <c r="H35" s="702"/>
      <c r="I35" s="700"/>
      <c r="J35" s="700"/>
      <c r="K35" s="701"/>
      <c r="L35" s="706"/>
      <c r="M35" s="707"/>
      <c r="N35" s="707"/>
      <c r="O35" s="708"/>
      <c r="P35" s="633" t="s">
        <v>1228</v>
      </c>
      <c r="Q35" s="634"/>
      <c r="R35" s="635"/>
      <c r="S35" s="384" t="str">
        <f>IF(S34="","",VLOOKUP(S34,'[1]シフト記号表（勤務時間帯）'!$C$6:$K$35,9,FALSE))</f>
        <v/>
      </c>
      <c r="T35" s="385" t="str">
        <f>IF(T34="","",VLOOKUP(T34,'[1]シフト記号表（勤務時間帯）'!$C$6:$K$35,9,FALSE))</f>
        <v/>
      </c>
      <c r="U35" s="385" t="str">
        <f>IF(U34="","",VLOOKUP(U34,'[1]シフト記号表（勤務時間帯）'!$C$6:$K$35,9,FALSE))</f>
        <v/>
      </c>
      <c r="V35" s="385" t="str">
        <f>IF(V34="","",VLOOKUP(V34,'[1]シフト記号表（勤務時間帯）'!$C$6:$K$35,9,FALSE))</f>
        <v/>
      </c>
      <c r="W35" s="385" t="str">
        <f>IF(W34="","",VLOOKUP(W34,'[1]シフト記号表（勤務時間帯）'!$C$6:$K$35,9,FALSE))</f>
        <v/>
      </c>
      <c r="X35" s="385" t="str">
        <f>IF(X34="","",VLOOKUP(X34,'[1]シフト記号表（勤務時間帯）'!$C$6:$K$35,9,FALSE))</f>
        <v/>
      </c>
      <c r="Y35" s="386" t="str">
        <f>IF(Y34="","",VLOOKUP(Y34,'[1]シフト記号表（勤務時間帯）'!$C$6:$K$35,9,FALSE))</f>
        <v/>
      </c>
      <c r="Z35" s="384" t="str">
        <f>IF(Z34="","",VLOOKUP(Z34,'[1]シフト記号表（勤務時間帯）'!$C$6:$K$35,9,FALSE))</f>
        <v/>
      </c>
      <c r="AA35" s="385" t="str">
        <f>IF(AA34="","",VLOOKUP(AA34,'[1]シフト記号表（勤務時間帯）'!$C$6:$K$35,9,FALSE))</f>
        <v/>
      </c>
      <c r="AB35" s="385" t="str">
        <f>IF(AB34="","",VLOOKUP(AB34,'[1]シフト記号表（勤務時間帯）'!$C$6:$K$35,9,FALSE))</f>
        <v/>
      </c>
      <c r="AC35" s="385" t="str">
        <f>IF(AC34="","",VLOOKUP(AC34,'[1]シフト記号表（勤務時間帯）'!$C$6:$K$35,9,FALSE))</f>
        <v/>
      </c>
      <c r="AD35" s="385" t="str">
        <f>IF(AD34="","",VLOOKUP(AD34,'[1]シフト記号表（勤務時間帯）'!$C$6:$K$35,9,FALSE))</f>
        <v/>
      </c>
      <c r="AE35" s="385" t="str">
        <f>IF(AE34="","",VLOOKUP(AE34,'[1]シフト記号表（勤務時間帯）'!$C$6:$K$35,9,FALSE))</f>
        <v/>
      </c>
      <c r="AF35" s="386" t="str">
        <f>IF(AF34="","",VLOOKUP(AF34,'[1]シフト記号表（勤務時間帯）'!$C$6:$K$35,9,FALSE))</f>
        <v/>
      </c>
      <c r="AG35" s="384" t="str">
        <f>IF(AG34="","",VLOOKUP(AG34,'[1]シフト記号表（勤務時間帯）'!$C$6:$K$35,9,FALSE))</f>
        <v/>
      </c>
      <c r="AH35" s="385" t="str">
        <f>IF(AH34="","",VLOOKUP(AH34,'[1]シフト記号表（勤務時間帯）'!$C$6:$K$35,9,FALSE))</f>
        <v/>
      </c>
      <c r="AI35" s="385" t="str">
        <f>IF(AI34="","",VLOOKUP(AI34,'[1]シフト記号表（勤務時間帯）'!$C$6:$K$35,9,FALSE))</f>
        <v/>
      </c>
      <c r="AJ35" s="385" t="str">
        <f>IF(AJ34="","",VLOOKUP(AJ34,'[1]シフト記号表（勤務時間帯）'!$C$6:$K$35,9,FALSE))</f>
        <v/>
      </c>
      <c r="AK35" s="385" t="str">
        <f>IF(AK34="","",VLOOKUP(AK34,'[1]シフト記号表（勤務時間帯）'!$C$6:$K$35,9,FALSE))</f>
        <v/>
      </c>
      <c r="AL35" s="385" t="str">
        <f>IF(AL34="","",VLOOKUP(AL34,'[1]シフト記号表（勤務時間帯）'!$C$6:$K$35,9,FALSE))</f>
        <v/>
      </c>
      <c r="AM35" s="386" t="str">
        <f>IF(AM34="","",VLOOKUP(AM34,'[1]シフト記号表（勤務時間帯）'!$C$6:$K$35,9,FALSE))</f>
        <v/>
      </c>
      <c r="AN35" s="384" t="str">
        <f>IF(AN34="","",VLOOKUP(AN34,'[1]シフト記号表（勤務時間帯）'!$C$6:$K$35,9,FALSE))</f>
        <v/>
      </c>
      <c r="AO35" s="385" t="str">
        <f>IF(AO34="","",VLOOKUP(AO34,'[1]シフト記号表（勤務時間帯）'!$C$6:$K$35,9,FALSE))</f>
        <v/>
      </c>
      <c r="AP35" s="385" t="str">
        <f>IF(AP34="","",VLOOKUP(AP34,'[1]シフト記号表（勤務時間帯）'!$C$6:$K$35,9,FALSE))</f>
        <v/>
      </c>
      <c r="AQ35" s="385" t="str">
        <f>IF(AQ34="","",VLOOKUP(AQ34,'[1]シフト記号表（勤務時間帯）'!$C$6:$K$35,9,FALSE))</f>
        <v/>
      </c>
      <c r="AR35" s="385" t="str">
        <f>IF(AR34="","",VLOOKUP(AR34,'[1]シフト記号表（勤務時間帯）'!$C$6:$K$35,9,FALSE))</f>
        <v/>
      </c>
      <c r="AS35" s="385" t="str">
        <f>IF(AS34="","",VLOOKUP(AS34,'[1]シフト記号表（勤務時間帯）'!$C$6:$K$35,9,FALSE))</f>
        <v/>
      </c>
      <c r="AT35" s="386" t="str">
        <f>IF(AT34="","",VLOOKUP(AT34,'[1]シフト記号表（勤務時間帯）'!$C$6:$K$35,9,FALSE))</f>
        <v/>
      </c>
      <c r="AU35" s="384" t="str">
        <f>IF(AU34="","",VLOOKUP(AU34,'[1]シフト記号表（勤務時間帯）'!$C$6:$K$35,9,FALSE))</f>
        <v/>
      </c>
      <c r="AV35" s="385" t="str">
        <f>IF(AV34="","",VLOOKUP(AV34,'[1]シフト記号表（勤務時間帯）'!$C$6:$K$35,9,FALSE))</f>
        <v/>
      </c>
      <c r="AW35" s="385" t="str">
        <f>IF(AW34="","",VLOOKUP(AW34,'[1]シフト記号表（勤務時間帯）'!$C$6:$K$35,9,FALSE))</f>
        <v/>
      </c>
      <c r="AX35" s="636">
        <f>IF($BB$3="４週",SUM(S35:AT35),IF($BB$3="暦月",SUM(S35:AW35),""))</f>
        <v>0</v>
      </c>
      <c r="AY35" s="637"/>
      <c r="AZ35" s="638">
        <f>IF($BB$3="４週",AX35/4,IF($BB$3="暦月",②勤務形態一覧表!AX35/(②勤務形態一覧表!$BB$8/7),""))</f>
        <v>0</v>
      </c>
      <c r="BA35" s="639"/>
      <c r="BB35" s="627"/>
      <c r="BC35" s="628"/>
      <c r="BD35" s="628"/>
      <c r="BE35" s="628"/>
      <c r="BF35" s="629"/>
    </row>
    <row r="36" spans="2:58" ht="20.25" customHeight="1">
      <c r="B36" s="686"/>
      <c r="C36" s="742"/>
      <c r="D36" s="743"/>
      <c r="E36" s="744"/>
      <c r="F36" s="383">
        <f>C34</f>
        <v>0</v>
      </c>
      <c r="G36" s="698"/>
      <c r="H36" s="702"/>
      <c r="I36" s="700"/>
      <c r="J36" s="700"/>
      <c r="K36" s="701"/>
      <c r="L36" s="709"/>
      <c r="M36" s="710"/>
      <c r="N36" s="710"/>
      <c r="O36" s="711"/>
      <c r="P36" s="640" t="s">
        <v>1229</v>
      </c>
      <c r="Q36" s="641"/>
      <c r="R36" s="642"/>
      <c r="S36" s="388" t="str">
        <f>IF(S34="","",VLOOKUP(S34,'[1]シフト記号表（勤務時間帯）'!$C$6:$U$35,19,FALSE))</f>
        <v/>
      </c>
      <c r="T36" s="389" t="str">
        <f>IF(T34="","",VLOOKUP(T34,'[1]シフト記号表（勤務時間帯）'!$C$6:$U$35,19,FALSE))</f>
        <v/>
      </c>
      <c r="U36" s="389" t="str">
        <f>IF(U34="","",VLOOKUP(U34,'[1]シフト記号表（勤務時間帯）'!$C$6:$U$35,19,FALSE))</f>
        <v/>
      </c>
      <c r="V36" s="389" t="str">
        <f>IF(V34="","",VLOOKUP(V34,'[1]シフト記号表（勤務時間帯）'!$C$6:$U$35,19,FALSE))</f>
        <v/>
      </c>
      <c r="W36" s="389" t="str">
        <f>IF(W34="","",VLOOKUP(W34,'[1]シフト記号表（勤務時間帯）'!$C$6:$U$35,19,FALSE))</f>
        <v/>
      </c>
      <c r="X36" s="389" t="str">
        <f>IF(X34="","",VLOOKUP(X34,'[1]シフト記号表（勤務時間帯）'!$C$6:$U$35,19,FALSE))</f>
        <v/>
      </c>
      <c r="Y36" s="390" t="str">
        <f>IF(Y34="","",VLOOKUP(Y34,'[1]シフト記号表（勤務時間帯）'!$C$6:$U$35,19,FALSE))</f>
        <v/>
      </c>
      <c r="Z36" s="388" t="str">
        <f>IF(Z34="","",VLOOKUP(Z34,'[1]シフト記号表（勤務時間帯）'!$C$6:$U$35,19,FALSE))</f>
        <v/>
      </c>
      <c r="AA36" s="389" t="str">
        <f>IF(AA34="","",VLOOKUP(AA34,'[1]シフト記号表（勤務時間帯）'!$C$6:$U$35,19,FALSE))</f>
        <v/>
      </c>
      <c r="AB36" s="389" t="str">
        <f>IF(AB34="","",VLOOKUP(AB34,'[1]シフト記号表（勤務時間帯）'!$C$6:$U$35,19,FALSE))</f>
        <v/>
      </c>
      <c r="AC36" s="389" t="str">
        <f>IF(AC34="","",VLOOKUP(AC34,'[1]シフト記号表（勤務時間帯）'!$C$6:$U$35,19,FALSE))</f>
        <v/>
      </c>
      <c r="AD36" s="389" t="str">
        <f>IF(AD34="","",VLOOKUP(AD34,'[1]シフト記号表（勤務時間帯）'!$C$6:$U$35,19,FALSE))</f>
        <v/>
      </c>
      <c r="AE36" s="389" t="str">
        <f>IF(AE34="","",VLOOKUP(AE34,'[1]シフト記号表（勤務時間帯）'!$C$6:$U$35,19,FALSE))</f>
        <v/>
      </c>
      <c r="AF36" s="390" t="str">
        <f>IF(AF34="","",VLOOKUP(AF34,'[1]シフト記号表（勤務時間帯）'!$C$6:$U$35,19,FALSE))</f>
        <v/>
      </c>
      <c r="AG36" s="388" t="str">
        <f>IF(AG34="","",VLOOKUP(AG34,'[1]シフト記号表（勤務時間帯）'!$C$6:$U$35,19,FALSE))</f>
        <v/>
      </c>
      <c r="AH36" s="389" t="str">
        <f>IF(AH34="","",VLOOKUP(AH34,'[1]シフト記号表（勤務時間帯）'!$C$6:$U$35,19,FALSE))</f>
        <v/>
      </c>
      <c r="AI36" s="389" t="str">
        <f>IF(AI34="","",VLOOKUP(AI34,'[1]シフト記号表（勤務時間帯）'!$C$6:$U$35,19,FALSE))</f>
        <v/>
      </c>
      <c r="AJ36" s="389" t="str">
        <f>IF(AJ34="","",VLOOKUP(AJ34,'[1]シフト記号表（勤務時間帯）'!$C$6:$U$35,19,FALSE))</f>
        <v/>
      </c>
      <c r="AK36" s="389" t="str">
        <f>IF(AK34="","",VLOOKUP(AK34,'[1]シフト記号表（勤務時間帯）'!$C$6:$U$35,19,FALSE))</f>
        <v/>
      </c>
      <c r="AL36" s="389" t="str">
        <f>IF(AL34="","",VLOOKUP(AL34,'[1]シフト記号表（勤務時間帯）'!$C$6:$U$35,19,FALSE))</f>
        <v/>
      </c>
      <c r="AM36" s="390" t="str">
        <f>IF(AM34="","",VLOOKUP(AM34,'[1]シフト記号表（勤務時間帯）'!$C$6:$U$35,19,FALSE))</f>
        <v/>
      </c>
      <c r="AN36" s="388" t="str">
        <f>IF(AN34="","",VLOOKUP(AN34,'[1]シフト記号表（勤務時間帯）'!$C$6:$U$35,19,FALSE))</f>
        <v/>
      </c>
      <c r="AO36" s="389" t="str">
        <f>IF(AO34="","",VLOOKUP(AO34,'[1]シフト記号表（勤務時間帯）'!$C$6:$U$35,19,FALSE))</f>
        <v/>
      </c>
      <c r="AP36" s="389" t="str">
        <f>IF(AP34="","",VLOOKUP(AP34,'[1]シフト記号表（勤務時間帯）'!$C$6:$U$35,19,FALSE))</f>
        <v/>
      </c>
      <c r="AQ36" s="389" t="str">
        <f>IF(AQ34="","",VLOOKUP(AQ34,'[1]シフト記号表（勤務時間帯）'!$C$6:$U$35,19,FALSE))</f>
        <v/>
      </c>
      <c r="AR36" s="389" t="str">
        <f>IF(AR34="","",VLOOKUP(AR34,'[1]シフト記号表（勤務時間帯）'!$C$6:$U$35,19,FALSE))</f>
        <v/>
      </c>
      <c r="AS36" s="389" t="str">
        <f>IF(AS34="","",VLOOKUP(AS34,'[1]シフト記号表（勤務時間帯）'!$C$6:$U$35,19,FALSE))</f>
        <v/>
      </c>
      <c r="AT36" s="390" t="str">
        <f>IF(AT34="","",VLOOKUP(AT34,'[1]シフト記号表（勤務時間帯）'!$C$6:$U$35,19,FALSE))</f>
        <v/>
      </c>
      <c r="AU36" s="388" t="str">
        <f>IF(AU34="","",VLOOKUP(AU34,'[1]シフト記号表（勤務時間帯）'!$C$6:$U$35,19,FALSE))</f>
        <v/>
      </c>
      <c r="AV36" s="389" t="str">
        <f>IF(AV34="","",VLOOKUP(AV34,'[1]シフト記号表（勤務時間帯）'!$C$6:$U$35,19,FALSE))</f>
        <v/>
      </c>
      <c r="AW36" s="389" t="str">
        <f>IF(AW34="","",VLOOKUP(AW34,'[1]シフト記号表（勤務時間帯）'!$C$6:$U$35,19,FALSE))</f>
        <v/>
      </c>
      <c r="AX36" s="643">
        <f>IF($BB$3="４週",SUM(S36:AT36),IF($BB$3="暦月",SUM(S36:AW36),""))</f>
        <v>0</v>
      </c>
      <c r="AY36" s="644"/>
      <c r="AZ36" s="645">
        <f>IF($BB$3="４週",AX36/4,IF($BB$3="暦月",②勤務形態一覧表!AX36/(②勤務形態一覧表!$BB$8/7),""))</f>
        <v>0</v>
      </c>
      <c r="BA36" s="646"/>
      <c r="BB36" s="630"/>
      <c r="BC36" s="631"/>
      <c r="BD36" s="631"/>
      <c r="BE36" s="631"/>
      <c r="BF36" s="632"/>
    </row>
    <row r="37" spans="2:58" ht="20.25" customHeight="1">
      <c r="B37" s="686">
        <f>B34+1</f>
        <v>6</v>
      </c>
      <c r="C37" s="736"/>
      <c r="D37" s="737"/>
      <c r="E37" s="738"/>
      <c r="F37" s="391"/>
      <c r="G37" s="696"/>
      <c r="H37" s="699"/>
      <c r="I37" s="700"/>
      <c r="J37" s="700"/>
      <c r="K37" s="701"/>
      <c r="L37" s="703"/>
      <c r="M37" s="704"/>
      <c r="N37" s="704"/>
      <c r="O37" s="705"/>
      <c r="P37" s="712" t="s">
        <v>1227</v>
      </c>
      <c r="Q37" s="713"/>
      <c r="R37" s="714"/>
      <c r="S37" s="380"/>
      <c r="T37" s="381"/>
      <c r="U37" s="381"/>
      <c r="V37" s="381"/>
      <c r="W37" s="381"/>
      <c r="X37" s="381"/>
      <c r="Y37" s="382"/>
      <c r="Z37" s="380"/>
      <c r="AA37" s="381"/>
      <c r="AB37" s="381"/>
      <c r="AC37" s="381"/>
      <c r="AD37" s="381"/>
      <c r="AE37" s="381"/>
      <c r="AF37" s="382"/>
      <c r="AG37" s="380"/>
      <c r="AH37" s="381"/>
      <c r="AI37" s="381"/>
      <c r="AJ37" s="381"/>
      <c r="AK37" s="381"/>
      <c r="AL37" s="381"/>
      <c r="AM37" s="382"/>
      <c r="AN37" s="380"/>
      <c r="AO37" s="381"/>
      <c r="AP37" s="381"/>
      <c r="AQ37" s="381"/>
      <c r="AR37" s="381"/>
      <c r="AS37" s="381"/>
      <c r="AT37" s="382"/>
      <c r="AU37" s="380"/>
      <c r="AV37" s="381"/>
      <c r="AW37" s="381"/>
      <c r="AX37" s="620"/>
      <c r="AY37" s="621"/>
      <c r="AZ37" s="622"/>
      <c r="BA37" s="623"/>
      <c r="BB37" s="624"/>
      <c r="BC37" s="625"/>
      <c r="BD37" s="625"/>
      <c r="BE37" s="625"/>
      <c r="BF37" s="626"/>
    </row>
    <row r="38" spans="2:58" ht="20.25" customHeight="1">
      <c r="B38" s="686"/>
      <c r="C38" s="739"/>
      <c r="D38" s="740"/>
      <c r="E38" s="741"/>
      <c r="F38" s="383"/>
      <c r="G38" s="697"/>
      <c r="H38" s="702"/>
      <c r="I38" s="700"/>
      <c r="J38" s="700"/>
      <c r="K38" s="701"/>
      <c r="L38" s="706"/>
      <c r="M38" s="707"/>
      <c r="N38" s="707"/>
      <c r="O38" s="708"/>
      <c r="P38" s="633" t="s">
        <v>1228</v>
      </c>
      <c r="Q38" s="634"/>
      <c r="R38" s="635"/>
      <c r="S38" s="384" t="str">
        <f>IF(S37="","",VLOOKUP(S37,'[1]シフト記号表（勤務時間帯）'!$C$6:$K$35,9,FALSE))</f>
        <v/>
      </c>
      <c r="T38" s="385" t="str">
        <f>IF(T37="","",VLOOKUP(T37,'[1]シフト記号表（勤務時間帯）'!$C$6:$K$35,9,FALSE))</f>
        <v/>
      </c>
      <c r="U38" s="385" t="str">
        <f>IF(U37="","",VLOOKUP(U37,'[1]シフト記号表（勤務時間帯）'!$C$6:$K$35,9,FALSE))</f>
        <v/>
      </c>
      <c r="V38" s="385" t="str">
        <f>IF(V37="","",VLOOKUP(V37,'[1]シフト記号表（勤務時間帯）'!$C$6:$K$35,9,FALSE))</f>
        <v/>
      </c>
      <c r="W38" s="385" t="str">
        <f>IF(W37="","",VLOOKUP(W37,'[1]シフト記号表（勤務時間帯）'!$C$6:$K$35,9,FALSE))</f>
        <v/>
      </c>
      <c r="X38" s="385" t="str">
        <f>IF(X37="","",VLOOKUP(X37,'[1]シフト記号表（勤務時間帯）'!$C$6:$K$35,9,FALSE))</f>
        <v/>
      </c>
      <c r="Y38" s="386" t="str">
        <f>IF(Y37="","",VLOOKUP(Y37,'[1]シフト記号表（勤務時間帯）'!$C$6:$K$35,9,FALSE))</f>
        <v/>
      </c>
      <c r="Z38" s="384" t="str">
        <f>IF(Z37="","",VLOOKUP(Z37,'[1]シフト記号表（勤務時間帯）'!$C$6:$K$35,9,FALSE))</f>
        <v/>
      </c>
      <c r="AA38" s="385" t="str">
        <f>IF(AA37="","",VLOOKUP(AA37,'[1]シフト記号表（勤務時間帯）'!$C$6:$K$35,9,FALSE))</f>
        <v/>
      </c>
      <c r="AB38" s="385" t="str">
        <f>IF(AB37="","",VLOOKUP(AB37,'[1]シフト記号表（勤務時間帯）'!$C$6:$K$35,9,FALSE))</f>
        <v/>
      </c>
      <c r="AC38" s="385" t="str">
        <f>IF(AC37="","",VLOOKUP(AC37,'[1]シフト記号表（勤務時間帯）'!$C$6:$K$35,9,FALSE))</f>
        <v/>
      </c>
      <c r="AD38" s="385" t="str">
        <f>IF(AD37="","",VLOOKUP(AD37,'[1]シフト記号表（勤務時間帯）'!$C$6:$K$35,9,FALSE))</f>
        <v/>
      </c>
      <c r="AE38" s="385" t="str">
        <f>IF(AE37="","",VLOOKUP(AE37,'[1]シフト記号表（勤務時間帯）'!$C$6:$K$35,9,FALSE))</f>
        <v/>
      </c>
      <c r="AF38" s="386" t="str">
        <f>IF(AF37="","",VLOOKUP(AF37,'[1]シフト記号表（勤務時間帯）'!$C$6:$K$35,9,FALSE))</f>
        <v/>
      </c>
      <c r="AG38" s="384" t="str">
        <f>IF(AG37="","",VLOOKUP(AG37,'[1]シフト記号表（勤務時間帯）'!$C$6:$K$35,9,FALSE))</f>
        <v/>
      </c>
      <c r="AH38" s="385" t="str">
        <f>IF(AH37="","",VLOOKUP(AH37,'[1]シフト記号表（勤務時間帯）'!$C$6:$K$35,9,FALSE))</f>
        <v/>
      </c>
      <c r="AI38" s="385" t="str">
        <f>IF(AI37="","",VLOOKUP(AI37,'[1]シフト記号表（勤務時間帯）'!$C$6:$K$35,9,FALSE))</f>
        <v/>
      </c>
      <c r="AJ38" s="385" t="str">
        <f>IF(AJ37="","",VLOOKUP(AJ37,'[1]シフト記号表（勤務時間帯）'!$C$6:$K$35,9,FALSE))</f>
        <v/>
      </c>
      <c r="AK38" s="385" t="str">
        <f>IF(AK37="","",VLOOKUP(AK37,'[1]シフト記号表（勤務時間帯）'!$C$6:$K$35,9,FALSE))</f>
        <v/>
      </c>
      <c r="AL38" s="385" t="str">
        <f>IF(AL37="","",VLOOKUP(AL37,'[1]シフト記号表（勤務時間帯）'!$C$6:$K$35,9,FALSE))</f>
        <v/>
      </c>
      <c r="AM38" s="386" t="str">
        <f>IF(AM37="","",VLOOKUP(AM37,'[1]シフト記号表（勤務時間帯）'!$C$6:$K$35,9,FALSE))</f>
        <v/>
      </c>
      <c r="AN38" s="384" t="str">
        <f>IF(AN37="","",VLOOKUP(AN37,'[1]シフト記号表（勤務時間帯）'!$C$6:$K$35,9,FALSE))</f>
        <v/>
      </c>
      <c r="AO38" s="385" t="str">
        <f>IF(AO37="","",VLOOKUP(AO37,'[1]シフト記号表（勤務時間帯）'!$C$6:$K$35,9,FALSE))</f>
        <v/>
      </c>
      <c r="AP38" s="385" t="str">
        <f>IF(AP37="","",VLOOKUP(AP37,'[1]シフト記号表（勤務時間帯）'!$C$6:$K$35,9,FALSE))</f>
        <v/>
      </c>
      <c r="AQ38" s="385" t="str">
        <f>IF(AQ37="","",VLOOKUP(AQ37,'[1]シフト記号表（勤務時間帯）'!$C$6:$K$35,9,FALSE))</f>
        <v/>
      </c>
      <c r="AR38" s="385" t="str">
        <f>IF(AR37="","",VLOOKUP(AR37,'[1]シフト記号表（勤務時間帯）'!$C$6:$K$35,9,FALSE))</f>
        <v/>
      </c>
      <c r="AS38" s="385" t="str">
        <f>IF(AS37="","",VLOOKUP(AS37,'[1]シフト記号表（勤務時間帯）'!$C$6:$K$35,9,FALSE))</f>
        <v/>
      </c>
      <c r="AT38" s="386" t="str">
        <f>IF(AT37="","",VLOOKUP(AT37,'[1]シフト記号表（勤務時間帯）'!$C$6:$K$35,9,FALSE))</f>
        <v/>
      </c>
      <c r="AU38" s="384" t="str">
        <f>IF(AU37="","",VLOOKUP(AU37,'[1]シフト記号表（勤務時間帯）'!$C$6:$K$35,9,FALSE))</f>
        <v/>
      </c>
      <c r="AV38" s="385" t="str">
        <f>IF(AV37="","",VLOOKUP(AV37,'[1]シフト記号表（勤務時間帯）'!$C$6:$K$35,9,FALSE))</f>
        <v/>
      </c>
      <c r="AW38" s="385" t="str">
        <f>IF(AW37="","",VLOOKUP(AW37,'[1]シフト記号表（勤務時間帯）'!$C$6:$K$35,9,FALSE))</f>
        <v/>
      </c>
      <c r="AX38" s="636">
        <f>IF($BB$3="４週",SUM(S38:AT38),IF($BB$3="暦月",SUM(S38:AW38),""))</f>
        <v>0</v>
      </c>
      <c r="AY38" s="637"/>
      <c r="AZ38" s="638">
        <f>IF($BB$3="４週",AX38/4,IF($BB$3="暦月",②勤務形態一覧表!AX38/(②勤務形態一覧表!$BB$8/7),""))</f>
        <v>0</v>
      </c>
      <c r="BA38" s="639"/>
      <c r="BB38" s="627"/>
      <c r="BC38" s="628"/>
      <c r="BD38" s="628"/>
      <c r="BE38" s="628"/>
      <c r="BF38" s="629"/>
    </row>
    <row r="39" spans="2:58" ht="20.25" customHeight="1">
      <c r="B39" s="686"/>
      <c r="C39" s="742"/>
      <c r="D39" s="743"/>
      <c r="E39" s="744"/>
      <c r="F39" s="383">
        <f>C37</f>
        <v>0</v>
      </c>
      <c r="G39" s="698"/>
      <c r="H39" s="702"/>
      <c r="I39" s="700"/>
      <c r="J39" s="700"/>
      <c r="K39" s="701"/>
      <c r="L39" s="709"/>
      <c r="M39" s="710"/>
      <c r="N39" s="710"/>
      <c r="O39" s="711"/>
      <c r="P39" s="640" t="s">
        <v>1229</v>
      </c>
      <c r="Q39" s="641"/>
      <c r="R39" s="642"/>
      <c r="S39" s="388" t="str">
        <f>IF(S37="","",VLOOKUP(S37,'[1]シフト記号表（勤務時間帯）'!$C$6:$U$35,19,FALSE))</f>
        <v/>
      </c>
      <c r="T39" s="389" t="str">
        <f>IF(T37="","",VLOOKUP(T37,'[1]シフト記号表（勤務時間帯）'!$C$6:$U$35,19,FALSE))</f>
        <v/>
      </c>
      <c r="U39" s="389" t="str">
        <f>IF(U37="","",VLOOKUP(U37,'[1]シフト記号表（勤務時間帯）'!$C$6:$U$35,19,FALSE))</f>
        <v/>
      </c>
      <c r="V39" s="389" t="str">
        <f>IF(V37="","",VLOOKUP(V37,'[1]シフト記号表（勤務時間帯）'!$C$6:$U$35,19,FALSE))</f>
        <v/>
      </c>
      <c r="W39" s="389" t="str">
        <f>IF(W37="","",VLOOKUP(W37,'[1]シフト記号表（勤務時間帯）'!$C$6:$U$35,19,FALSE))</f>
        <v/>
      </c>
      <c r="X39" s="389" t="str">
        <f>IF(X37="","",VLOOKUP(X37,'[1]シフト記号表（勤務時間帯）'!$C$6:$U$35,19,FALSE))</f>
        <v/>
      </c>
      <c r="Y39" s="390" t="str">
        <f>IF(Y37="","",VLOOKUP(Y37,'[1]シフト記号表（勤務時間帯）'!$C$6:$U$35,19,FALSE))</f>
        <v/>
      </c>
      <c r="Z39" s="388" t="str">
        <f>IF(Z37="","",VLOOKUP(Z37,'[1]シフト記号表（勤務時間帯）'!$C$6:$U$35,19,FALSE))</f>
        <v/>
      </c>
      <c r="AA39" s="389" t="str">
        <f>IF(AA37="","",VLOOKUP(AA37,'[1]シフト記号表（勤務時間帯）'!$C$6:$U$35,19,FALSE))</f>
        <v/>
      </c>
      <c r="AB39" s="389" t="str">
        <f>IF(AB37="","",VLOOKUP(AB37,'[1]シフト記号表（勤務時間帯）'!$C$6:$U$35,19,FALSE))</f>
        <v/>
      </c>
      <c r="AC39" s="389" t="str">
        <f>IF(AC37="","",VLOOKUP(AC37,'[1]シフト記号表（勤務時間帯）'!$C$6:$U$35,19,FALSE))</f>
        <v/>
      </c>
      <c r="AD39" s="389" t="str">
        <f>IF(AD37="","",VLOOKUP(AD37,'[1]シフト記号表（勤務時間帯）'!$C$6:$U$35,19,FALSE))</f>
        <v/>
      </c>
      <c r="AE39" s="389" t="str">
        <f>IF(AE37="","",VLOOKUP(AE37,'[1]シフト記号表（勤務時間帯）'!$C$6:$U$35,19,FALSE))</f>
        <v/>
      </c>
      <c r="AF39" s="390" t="str">
        <f>IF(AF37="","",VLOOKUP(AF37,'[1]シフト記号表（勤務時間帯）'!$C$6:$U$35,19,FALSE))</f>
        <v/>
      </c>
      <c r="AG39" s="388" t="str">
        <f>IF(AG37="","",VLOOKUP(AG37,'[1]シフト記号表（勤務時間帯）'!$C$6:$U$35,19,FALSE))</f>
        <v/>
      </c>
      <c r="AH39" s="389" t="str">
        <f>IF(AH37="","",VLOOKUP(AH37,'[1]シフト記号表（勤務時間帯）'!$C$6:$U$35,19,FALSE))</f>
        <v/>
      </c>
      <c r="AI39" s="389" t="str">
        <f>IF(AI37="","",VLOOKUP(AI37,'[1]シフト記号表（勤務時間帯）'!$C$6:$U$35,19,FALSE))</f>
        <v/>
      </c>
      <c r="AJ39" s="389" t="str">
        <f>IF(AJ37="","",VLOOKUP(AJ37,'[1]シフト記号表（勤務時間帯）'!$C$6:$U$35,19,FALSE))</f>
        <v/>
      </c>
      <c r="AK39" s="389" t="str">
        <f>IF(AK37="","",VLOOKUP(AK37,'[1]シフト記号表（勤務時間帯）'!$C$6:$U$35,19,FALSE))</f>
        <v/>
      </c>
      <c r="AL39" s="389" t="str">
        <f>IF(AL37="","",VLOOKUP(AL37,'[1]シフト記号表（勤務時間帯）'!$C$6:$U$35,19,FALSE))</f>
        <v/>
      </c>
      <c r="AM39" s="390" t="str">
        <f>IF(AM37="","",VLOOKUP(AM37,'[1]シフト記号表（勤務時間帯）'!$C$6:$U$35,19,FALSE))</f>
        <v/>
      </c>
      <c r="AN39" s="388" t="str">
        <f>IF(AN37="","",VLOOKUP(AN37,'[1]シフト記号表（勤務時間帯）'!$C$6:$U$35,19,FALSE))</f>
        <v/>
      </c>
      <c r="AO39" s="389" t="str">
        <f>IF(AO37="","",VLOOKUP(AO37,'[1]シフト記号表（勤務時間帯）'!$C$6:$U$35,19,FALSE))</f>
        <v/>
      </c>
      <c r="AP39" s="389" t="str">
        <f>IF(AP37="","",VLOOKUP(AP37,'[1]シフト記号表（勤務時間帯）'!$C$6:$U$35,19,FALSE))</f>
        <v/>
      </c>
      <c r="AQ39" s="389" t="str">
        <f>IF(AQ37="","",VLOOKUP(AQ37,'[1]シフト記号表（勤務時間帯）'!$C$6:$U$35,19,FALSE))</f>
        <v/>
      </c>
      <c r="AR39" s="389" t="str">
        <f>IF(AR37="","",VLOOKUP(AR37,'[1]シフト記号表（勤務時間帯）'!$C$6:$U$35,19,FALSE))</f>
        <v/>
      </c>
      <c r="AS39" s="389" t="str">
        <f>IF(AS37="","",VLOOKUP(AS37,'[1]シフト記号表（勤務時間帯）'!$C$6:$U$35,19,FALSE))</f>
        <v/>
      </c>
      <c r="AT39" s="390" t="str">
        <f>IF(AT37="","",VLOOKUP(AT37,'[1]シフト記号表（勤務時間帯）'!$C$6:$U$35,19,FALSE))</f>
        <v/>
      </c>
      <c r="AU39" s="388" t="str">
        <f>IF(AU37="","",VLOOKUP(AU37,'[1]シフト記号表（勤務時間帯）'!$C$6:$U$35,19,FALSE))</f>
        <v/>
      </c>
      <c r="AV39" s="389" t="str">
        <f>IF(AV37="","",VLOOKUP(AV37,'[1]シフト記号表（勤務時間帯）'!$C$6:$U$35,19,FALSE))</f>
        <v/>
      </c>
      <c r="AW39" s="389" t="str">
        <f>IF(AW37="","",VLOOKUP(AW37,'[1]シフト記号表（勤務時間帯）'!$C$6:$U$35,19,FALSE))</f>
        <v/>
      </c>
      <c r="AX39" s="643">
        <f>IF($BB$3="４週",SUM(S39:AT39),IF($BB$3="暦月",SUM(S39:AW39),""))</f>
        <v>0</v>
      </c>
      <c r="AY39" s="644"/>
      <c r="AZ39" s="645">
        <f>IF($BB$3="４週",AX39/4,IF($BB$3="暦月",②勤務形態一覧表!AX39/(②勤務形態一覧表!$BB$8/7),""))</f>
        <v>0</v>
      </c>
      <c r="BA39" s="646"/>
      <c r="BB39" s="630"/>
      <c r="BC39" s="631"/>
      <c r="BD39" s="631"/>
      <c r="BE39" s="631"/>
      <c r="BF39" s="632"/>
    </row>
    <row r="40" spans="2:58" ht="20.25" customHeight="1">
      <c r="B40" s="686">
        <f>B37+1</f>
        <v>7</v>
      </c>
      <c r="C40" s="736"/>
      <c r="D40" s="737"/>
      <c r="E40" s="738"/>
      <c r="F40" s="391"/>
      <c r="G40" s="696"/>
      <c r="H40" s="699"/>
      <c r="I40" s="700"/>
      <c r="J40" s="700"/>
      <c r="K40" s="701"/>
      <c r="L40" s="703"/>
      <c r="M40" s="704"/>
      <c r="N40" s="704"/>
      <c r="O40" s="705"/>
      <c r="P40" s="712" t="s">
        <v>1227</v>
      </c>
      <c r="Q40" s="713"/>
      <c r="R40" s="714"/>
      <c r="S40" s="380"/>
      <c r="T40" s="381"/>
      <c r="U40" s="381"/>
      <c r="V40" s="381"/>
      <c r="W40" s="381"/>
      <c r="X40" s="381"/>
      <c r="Y40" s="382"/>
      <c r="Z40" s="380"/>
      <c r="AA40" s="381"/>
      <c r="AB40" s="381"/>
      <c r="AC40" s="381"/>
      <c r="AD40" s="381"/>
      <c r="AE40" s="381"/>
      <c r="AF40" s="382"/>
      <c r="AG40" s="380"/>
      <c r="AH40" s="381"/>
      <c r="AI40" s="381"/>
      <c r="AJ40" s="381"/>
      <c r="AK40" s="381"/>
      <c r="AL40" s="381"/>
      <c r="AM40" s="382"/>
      <c r="AN40" s="380"/>
      <c r="AO40" s="381"/>
      <c r="AP40" s="381"/>
      <c r="AQ40" s="381"/>
      <c r="AR40" s="381"/>
      <c r="AS40" s="381"/>
      <c r="AT40" s="382"/>
      <c r="AU40" s="380"/>
      <c r="AV40" s="381"/>
      <c r="AW40" s="381"/>
      <c r="AX40" s="620"/>
      <c r="AY40" s="621"/>
      <c r="AZ40" s="622"/>
      <c r="BA40" s="623"/>
      <c r="BB40" s="624"/>
      <c r="BC40" s="625"/>
      <c r="BD40" s="625"/>
      <c r="BE40" s="625"/>
      <c r="BF40" s="626"/>
    </row>
    <row r="41" spans="2:58" ht="20.25" customHeight="1">
      <c r="B41" s="686"/>
      <c r="C41" s="739"/>
      <c r="D41" s="740"/>
      <c r="E41" s="741"/>
      <c r="F41" s="383"/>
      <c r="G41" s="697"/>
      <c r="H41" s="702"/>
      <c r="I41" s="700"/>
      <c r="J41" s="700"/>
      <c r="K41" s="701"/>
      <c r="L41" s="706"/>
      <c r="M41" s="707"/>
      <c r="N41" s="707"/>
      <c r="O41" s="708"/>
      <c r="P41" s="633" t="s">
        <v>1228</v>
      </c>
      <c r="Q41" s="634"/>
      <c r="R41" s="635"/>
      <c r="S41" s="384" t="str">
        <f>IF(S40="","",VLOOKUP(S40,'[1]シフト記号表（勤務時間帯）'!$C$6:$K$35,9,FALSE))</f>
        <v/>
      </c>
      <c r="T41" s="385" t="str">
        <f>IF(T40="","",VLOOKUP(T40,'[1]シフト記号表（勤務時間帯）'!$C$6:$K$35,9,FALSE))</f>
        <v/>
      </c>
      <c r="U41" s="385" t="str">
        <f>IF(U40="","",VLOOKUP(U40,'[1]シフト記号表（勤務時間帯）'!$C$6:$K$35,9,FALSE))</f>
        <v/>
      </c>
      <c r="V41" s="385" t="str">
        <f>IF(V40="","",VLOOKUP(V40,'[1]シフト記号表（勤務時間帯）'!$C$6:$K$35,9,FALSE))</f>
        <v/>
      </c>
      <c r="W41" s="385" t="str">
        <f>IF(W40="","",VLOOKUP(W40,'[1]シフト記号表（勤務時間帯）'!$C$6:$K$35,9,FALSE))</f>
        <v/>
      </c>
      <c r="X41" s="385" t="str">
        <f>IF(X40="","",VLOOKUP(X40,'[1]シフト記号表（勤務時間帯）'!$C$6:$K$35,9,FALSE))</f>
        <v/>
      </c>
      <c r="Y41" s="386" t="str">
        <f>IF(Y40="","",VLOOKUP(Y40,'[1]シフト記号表（勤務時間帯）'!$C$6:$K$35,9,FALSE))</f>
        <v/>
      </c>
      <c r="Z41" s="384" t="str">
        <f>IF(Z40="","",VLOOKUP(Z40,'[1]シフト記号表（勤務時間帯）'!$C$6:$K$35,9,FALSE))</f>
        <v/>
      </c>
      <c r="AA41" s="385" t="str">
        <f>IF(AA40="","",VLOOKUP(AA40,'[1]シフト記号表（勤務時間帯）'!$C$6:$K$35,9,FALSE))</f>
        <v/>
      </c>
      <c r="AB41" s="385" t="str">
        <f>IF(AB40="","",VLOOKUP(AB40,'[1]シフト記号表（勤務時間帯）'!$C$6:$K$35,9,FALSE))</f>
        <v/>
      </c>
      <c r="AC41" s="385" t="str">
        <f>IF(AC40="","",VLOOKUP(AC40,'[1]シフト記号表（勤務時間帯）'!$C$6:$K$35,9,FALSE))</f>
        <v/>
      </c>
      <c r="AD41" s="385" t="str">
        <f>IF(AD40="","",VLOOKUP(AD40,'[1]シフト記号表（勤務時間帯）'!$C$6:$K$35,9,FALSE))</f>
        <v/>
      </c>
      <c r="AE41" s="385" t="str">
        <f>IF(AE40="","",VLOOKUP(AE40,'[1]シフト記号表（勤務時間帯）'!$C$6:$K$35,9,FALSE))</f>
        <v/>
      </c>
      <c r="AF41" s="386" t="str">
        <f>IF(AF40="","",VLOOKUP(AF40,'[1]シフト記号表（勤務時間帯）'!$C$6:$K$35,9,FALSE))</f>
        <v/>
      </c>
      <c r="AG41" s="384" t="str">
        <f>IF(AG40="","",VLOOKUP(AG40,'[1]シフト記号表（勤務時間帯）'!$C$6:$K$35,9,FALSE))</f>
        <v/>
      </c>
      <c r="AH41" s="385" t="str">
        <f>IF(AH40="","",VLOOKUP(AH40,'[1]シフト記号表（勤務時間帯）'!$C$6:$K$35,9,FALSE))</f>
        <v/>
      </c>
      <c r="AI41" s="385" t="str">
        <f>IF(AI40="","",VLOOKUP(AI40,'[1]シフト記号表（勤務時間帯）'!$C$6:$K$35,9,FALSE))</f>
        <v/>
      </c>
      <c r="AJ41" s="385" t="str">
        <f>IF(AJ40="","",VLOOKUP(AJ40,'[1]シフト記号表（勤務時間帯）'!$C$6:$K$35,9,FALSE))</f>
        <v/>
      </c>
      <c r="AK41" s="385" t="str">
        <f>IF(AK40="","",VLOOKUP(AK40,'[1]シフト記号表（勤務時間帯）'!$C$6:$K$35,9,FALSE))</f>
        <v/>
      </c>
      <c r="AL41" s="385" t="str">
        <f>IF(AL40="","",VLOOKUP(AL40,'[1]シフト記号表（勤務時間帯）'!$C$6:$K$35,9,FALSE))</f>
        <v/>
      </c>
      <c r="AM41" s="386" t="str">
        <f>IF(AM40="","",VLOOKUP(AM40,'[1]シフト記号表（勤務時間帯）'!$C$6:$K$35,9,FALSE))</f>
        <v/>
      </c>
      <c r="AN41" s="384" t="str">
        <f>IF(AN40="","",VLOOKUP(AN40,'[1]シフト記号表（勤務時間帯）'!$C$6:$K$35,9,FALSE))</f>
        <v/>
      </c>
      <c r="AO41" s="385" t="str">
        <f>IF(AO40="","",VLOOKUP(AO40,'[1]シフト記号表（勤務時間帯）'!$C$6:$K$35,9,FALSE))</f>
        <v/>
      </c>
      <c r="AP41" s="385" t="str">
        <f>IF(AP40="","",VLOOKUP(AP40,'[1]シフト記号表（勤務時間帯）'!$C$6:$K$35,9,FALSE))</f>
        <v/>
      </c>
      <c r="AQ41" s="385" t="str">
        <f>IF(AQ40="","",VLOOKUP(AQ40,'[1]シフト記号表（勤務時間帯）'!$C$6:$K$35,9,FALSE))</f>
        <v/>
      </c>
      <c r="AR41" s="385" t="str">
        <f>IF(AR40="","",VLOOKUP(AR40,'[1]シフト記号表（勤務時間帯）'!$C$6:$K$35,9,FALSE))</f>
        <v/>
      </c>
      <c r="AS41" s="385" t="str">
        <f>IF(AS40="","",VLOOKUP(AS40,'[1]シフト記号表（勤務時間帯）'!$C$6:$K$35,9,FALSE))</f>
        <v/>
      </c>
      <c r="AT41" s="386" t="str">
        <f>IF(AT40="","",VLOOKUP(AT40,'[1]シフト記号表（勤務時間帯）'!$C$6:$K$35,9,FALSE))</f>
        <v/>
      </c>
      <c r="AU41" s="384" t="str">
        <f>IF(AU40="","",VLOOKUP(AU40,'[1]シフト記号表（勤務時間帯）'!$C$6:$K$35,9,FALSE))</f>
        <v/>
      </c>
      <c r="AV41" s="385" t="str">
        <f>IF(AV40="","",VLOOKUP(AV40,'[1]シフト記号表（勤務時間帯）'!$C$6:$K$35,9,FALSE))</f>
        <v/>
      </c>
      <c r="AW41" s="385" t="str">
        <f>IF(AW40="","",VLOOKUP(AW40,'[1]シフト記号表（勤務時間帯）'!$C$6:$K$35,9,FALSE))</f>
        <v/>
      </c>
      <c r="AX41" s="636">
        <f>IF($BB$3="４週",SUM(S41:AT41),IF($BB$3="暦月",SUM(S41:AW41),""))</f>
        <v>0</v>
      </c>
      <c r="AY41" s="637"/>
      <c r="AZ41" s="638">
        <f>IF($BB$3="４週",AX41/4,IF($BB$3="暦月",②勤務形態一覧表!AX41/(②勤務形態一覧表!$BB$8/7),""))</f>
        <v>0</v>
      </c>
      <c r="BA41" s="639"/>
      <c r="BB41" s="627"/>
      <c r="BC41" s="628"/>
      <c r="BD41" s="628"/>
      <c r="BE41" s="628"/>
      <c r="BF41" s="629"/>
    </row>
    <row r="42" spans="2:58" ht="20.25" customHeight="1">
      <c r="B42" s="686"/>
      <c r="C42" s="742"/>
      <c r="D42" s="743"/>
      <c r="E42" s="744"/>
      <c r="F42" s="383">
        <f>C40</f>
        <v>0</v>
      </c>
      <c r="G42" s="698"/>
      <c r="H42" s="702"/>
      <c r="I42" s="700"/>
      <c r="J42" s="700"/>
      <c r="K42" s="701"/>
      <c r="L42" s="709"/>
      <c r="M42" s="710"/>
      <c r="N42" s="710"/>
      <c r="O42" s="711"/>
      <c r="P42" s="640" t="s">
        <v>1229</v>
      </c>
      <c r="Q42" s="641"/>
      <c r="R42" s="642"/>
      <c r="S42" s="388" t="str">
        <f>IF(S40="","",VLOOKUP(S40,'[1]シフト記号表（勤務時間帯）'!$C$6:$U$35,19,FALSE))</f>
        <v/>
      </c>
      <c r="T42" s="389" t="str">
        <f>IF(T40="","",VLOOKUP(T40,'[1]シフト記号表（勤務時間帯）'!$C$6:$U$35,19,FALSE))</f>
        <v/>
      </c>
      <c r="U42" s="389" t="str">
        <f>IF(U40="","",VLOOKUP(U40,'[1]シフト記号表（勤務時間帯）'!$C$6:$U$35,19,FALSE))</f>
        <v/>
      </c>
      <c r="V42" s="389" t="str">
        <f>IF(V40="","",VLOOKUP(V40,'[1]シフト記号表（勤務時間帯）'!$C$6:$U$35,19,FALSE))</f>
        <v/>
      </c>
      <c r="W42" s="389" t="str">
        <f>IF(W40="","",VLOOKUP(W40,'[1]シフト記号表（勤務時間帯）'!$C$6:$U$35,19,FALSE))</f>
        <v/>
      </c>
      <c r="X42" s="389" t="str">
        <f>IF(X40="","",VLOOKUP(X40,'[1]シフト記号表（勤務時間帯）'!$C$6:$U$35,19,FALSE))</f>
        <v/>
      </c>
      <c r="Y42" s="390" t="str">
        <f>IF(Y40="","",VLOOKUP(Y40,'[1]シフト記号表（勤務時間帯）'!$C$6:$U$35,19,FALSE))</f>
        <v/>
      </c>
      <c r="Z42" s="388" t="str">
        <f>IF(Z40="","",VLOOKUP(Z40,'[1]シフト記号表（勤務時間帯）'!$C$6:$U$35,19,FALSE))</f>
        <v/>
      </c>
      <c r="AA42" s="389" t="str">
        <f>IF(AA40="","",VLOOKUP(AA40,'[1]シフト記号表（勤務時間帯）'!$C$6:$U$35,19,FALSE))</f>
        <v/>
      </c>
      <c r="AB42" s="389" t="str">
        <f>IF(AB40="","",VLOOKUP(AB40,'[1]シフト記号表（勤務時間帯）'!$C$6:$U$35,19,FALSE))</f>
        <v/>
      </c>
      <c r="AC42" s="389" t="str">
        <f>IF(AC40="","",VLOOKUP(AC40,'[1]シフト記号表（勤務時間帯）'!$C$6:$U$35,19,FALSE))</f>
        <v/>
      </c>
      <c r="AD42" s="389" t="str">
        <f>IF(AD40="","",VLOOKUP(AD40,'[1]シフト記号表（勤務時間帯）'!$C$6:$U$35,19,FALSE))</f>
        <v/>
      </c>
      <c r="AE42" s="389" t="str">
        <f>IF(AE40="","",VLOOKUP(AE40,'[1]シフト記号表（勤務時間帯）'!$C$6:$U$35,19,FALSE))</f>
        <v/>
      </c>
      <c r="AF42" s="390" t="str">
        <f>IF(AF40="","",VLOOKUP(AF40,'[1]シフト記号表（勤務時間帯）'!$C$6:$U$35,19,FALSE))</f>
        <v/>
      </c>
      <c r="AG42" s="388" t="str">
        <f>IF(AG40="","",VLOOKUP(AG40,'[1]シフト記号表（勤務時間帯）'!$C$6:$U$35,19,FALSE))</f>
        <v/>
      </c>
      <c r="AH42" s="389" t="str">
        <f>IF(AH40="","",VLOOKUP(AH40,'[1]シフト記号表（勤務時間帯）'!$C$6:$U$35,19,FALSE))</f>
        <v/>
      </c>
      <c r="AI42" s="389" t="str">
        <f>IF(AI40="","",VLOOKUP(AI40,'[1]シフト記号表（勤務時間帯）'!$C$6:$U$35,19,FALSE))</f>
        <v/>
      </c>
      <c r="AJ42" s="389" t="str">
        <f>IF(AJ40="","",VLOOKUP(AJ40,'[1]シフト記号表（勤務時間帯）'!$C$6:$U$35,19,FALSE))</f>
        <v/>
      </c>
      <c r="AK42" s="389" t="str">
        <f>IF(AK40="","",VLOOKUP(AK40,'[1]シフト記号表（勤務時間帯）'!$C$6:$U$35,19,FALSE))</f>
        <v/>
      </c>
      <c r="AL42" s="389" t="str">
        <f>IF(AL40="","",VLOOKUP(AL40,'[1]シフト記号表（勤務時間帯）'!$C$6:$U$35,19,FALSE))</f>
        <v/>
      </c>
      <c r="AM42" s="390" t="str">
        <f>IF(AM40="","",VLOOKUP(AM40,'[1]シフト記号表（勤務時間帯）'!$C$6:$U$35,19,FALSE))</f>
        <v/>
      </c>
      <c r="AN42" s="388" t="str">
        <f>IF(AN40="","",VLOOKUP(AN40,'[1]シフト記号表（勤務時間帯）'!$C$6:$U$35,19,FALSE))</f>
        <v/>
      </c>
      <c r="AO42" s="389" t="str">
        <f>IF(AO40="","",VLOOKUP(AO40,'[1]シフト記号表（勤務時間帯）'!$C$6:$U$35,19,FALSE))</f>
        <v/>
      </c>
      <c r="AP42" s="389" t="str">
        <f>IF(AP40="","",VLOOKUP(AP40,'[1]シフト記号表（勤務時間帯）'!$C$6:$U$35,19,FALSE))</f>
        <v/>
      </c>
      <c r="AQ42" s="389" t="str">
        <f>IF(AQ40="","",VLOOKUP(AQ40,'[1]シフト記号表（勤務時間帯）'!$C$6:$U$35,19,FALSE))</f>
        <v/>
      </c>
      <c r="AR42" s="389" t="str">
        <f>IF(AR40="","",VLOOKUP(AR40,'[1]シフト記号表（勤務時間帯）'!$C$6:$U$35,19,FALSE))</f>
        <v/>
      </c>
      <c r="AS42" s="389" t="str">
        <f>IF(AS40="","",VLOOKUP(AS40,'[1]シフト記号表（勤務時間帯）'!$C$6:$U$35,19,FALSE))</f>
        <v/>
      </c>
      <c r="AT42" s="390" t="str">
        <f>IF(AT40="","",VLOOKUP(AT40,'[1]シフト記号表（勤務時間帯）'!$C$6:$U$35,19,FALSE))</f>
        <v/>
      </c>
      <c r="AU42" s="388" t="str">
        <f>IF(AU40="","",VLOOKUP(AU40,'[1]シフト記号表（勤務時間帯）'!$C$6:$U$35,19,FALSE))</f>
        <v/>
      </c>
      <c r="AV42" s="389" t="str">
        <f>IF(AV40="","",VLOOKUP(AV40,'[1]シフト記号表（勤務時間帯）'!$C$6:$U$35,19,FALSE))</f>
        <v/>
      </c>
      <c r="AW42" s="389" t="str">
        <f>IF(AW40="","",VLOOKUP(AW40,'[1]シフト記号表（勤務時間帯）'!$C$6:$U$35,19,FALSE))</f>
        <v/>
      </c>
      <c r="AX42" s="643">
        <f>IF($BB$3="４週",SUM(S42:AT42),IF($BB$3="暦月",SUM(S42:AW42),""))</f>
        <v>0</v>
      </c>
      <c r="AY42" s="644"/>
      <c r="AZ42" s="645">
        <f>IF($BB$3="４週",AX42/4,IF($BB$3="暦月",②勤務形態一覧表!AX42/(②勤務形態一覧表!$BB$8/7),""))</f>
        <v>0</v>
      </c>
      <c r="BA42" s="646"/>
      <c r="BB42" s="630"/>
      <c r="BC42" s="631"/>
      <c r="BD42" s="631"/>
      <c r="BE42" s="631"/>
      <c r="BF42" s="632"/>
    </row>
    <row r="43" spans="2:58" ht="20.25" customHeight="1">
      <c r="B43" s="686">
        <f>B40+1</f>
        <v>8</v>
      </c>
      <c r="C43" s="736"/>
      <c r="D43" s="737"/>
      <c r="E43" s="738"/>
      <c r="F43" s="391"/>
      <c r="G43" s="696"/>
      <c r="H43" s="699"/>
      <c r="I43" s="700"/>
      <c r="J43" s="700"/>
      <c r="K43" s="701"/>
      <c r="L43" s="703"/>
      <c r="M43" s="704"/>
      <c r="N43" s="704"/>
      <c r="O43" s="705"/>
      <c r="P43" s="712" t="s">
        <v>1227</v>
      </c>
      <c r="Q43" s="713"/>
      <c r="R43" s="714"/>
      <c r="S43" s="380"/>
      <c r="T43" s="381"/>
      <c r="U43" s="381"/>
      <c r="V43" s="381"/>
      <c r="W43" s="381"/>
      <c r="X43" s="381"/>
      <c r="Y43" s="382"/>
      <c r="Z43" s="380"/>
      <c r="AA43" s="381"/>
      <c r="AB43" s="381"/>
      <c r="AC43" s="381"/>
      <c r="AD43" s="381"/>
      <c r="AE43" s="381"/>
      <c r="AF43" s="382"/>
      <c r="AG43" s="380"/>
      <c r="AH43" s="381"/>
      <c r="AI43" s="381"/>
      <c r="AJ43" s="381"/>
      <c r="AK43" s="381"/>
      <c r="AL43" s="381"/>
      <c r="AM43" s="382"/>
      <c r="AN43" s="380"/>
      <c r="AO43" s="381"/>
      <c r="AP43" s="381"/>
      <c r="AQ43" s="381"/>
      <c r="AR43" s="381"/>
      <c r="AS43" s="381"/>
      <c r="AT43" s="382"/>
      <c r="AU43" s="380"/>
      <c r="AV43" s="381"/>
      <c r="AW43" s="381"/>
      <c r="AX43" s="620"/>
      <c r="AY43" s="621"/>
      <c r="AZ43" s="622"/>
      <c r="BA43" s="623"/>
      <c r="BB43" s="624"/>
      <c r="BC43" s="625"/>
      <c r="BD43" s="625"/>
      <c r="BE43" s="625"/>
      <c r="BF43" s="626"/>
    </row>
    <row r="44" spans="2:58" ht="20.25" customHeight="1">
      <c r="B44" s="686"/>
      <c r="C44" s="739"/>
      <c r="D44" s="740"/>
      <c r="E44" s="741"/>
      <c r="F44" s="383"/>
      <c r="G44" s="697"/>
      <c r="H44" s="702"/>
      <c r="I44" s="700"/>
      <c r="J44" s="700"/>
      <c r="K44" s="701"/>
      <c r="L44" s="706"/>
      <c r="M44" s="707"/>
      <c r="N44" s="707"/>
      <c r="O44" s="708"/>
      <c r="P44" s="633" t="s">
        <v>1228</v>
      </c>
      <c r="Q44" s="634"/>
      <c r="R44" s="635"/>
      <c r="S44" s="384" t="str">
        <f>IF(S43="","",VLOOKUP(S43,'[1]シフト記号表（勤務時間帯）'!$C$6:$K$35,9,FALSE))</f>
        <v/>
      </c>
      <c r="T44" s="385" t="str">
        <f>IF(T43="","",VLOOKUP(T43,'[1]シフト記号表（勤務時間帯）'!$C$6:$K$35,9,FALSE))</f>
        <v/>
      </c>
      <c r="U44" s="385" t="str">
        <f>IF(U43="","",VLOOKUP(U43,'[1]シフト記号表（勤務時間帯）'!$C$6:$K$35,9,FALSE))</f>
        <v/>
      </c>
      <c r="V44" s="385" t="str">
        <f>IF(V43="","",VLOOKUP(V43,'[1]シフト記号表（勤務時間帯）'!$C$6:$K$35,9,FALSE))</f>
        <v/>
      </c>
      <c r="W44" s="385" t="str">
        <f>IF(W43="","",VLOOKUP(W43,'[1]シフト記号表（勤務時間帯）'!$C$6:$K$35,9,FALSE))</f>
        <v/>
      </c>
      <c r="X44" s="385" t="str">
        <f>IF(X43="","",VLOOKUP(X43,'[1]シフト記号表（勤務時間帯）'!$C$6:$K$35,9,FALSE))</f>
        <v/>
      </c>
      <c r="Y44" s="386" t="str">
        <f>IF(Y43="","",VLOOKUP(Y43,'[1]シフト記号表（勤務時間帯）'!$C$6:$K$35,9,FALSE))</f>
        <v/>
      </c>
      <c r="Z44" s="384" t="str">
        <f>IF(Z43="","",VLOOKUP(Z43,'[1]シフト記号表（勤務時間帯）'!$C$6:$K$35,9,FALSE))</f>
        <v/>
      </c>
      <c r="AA44" s="385" t="str">
        <f>IF(AA43="","",VLOOKUP(AA43,'[1]シフト記号表（勤務時間帯）'!$C$6:$K$35,9,FALSE))</f>
        <v/>
      </c>
      <c r="AB44" s="385" t="str">
        <f>IF(AB43="","",VLOOKUP(AB43,'[1]シフト記号表（勤務時間帯）'!$C$6:$K$35,9,FALSE))</f>
        <v/>
      </c>
      <c r="AC44" s="385" t="str">
        <f>IF(AC43="","",VLOOKUP(AC43,'[1]シフト記号表（勤務時間帯）'!$C$6:$K$35,9,FALSE))</f>
        <v/>
      </c>
      <c r="AD44" s="385" t="str">
        <f>IF(AD43="","",VLOOKUP(AD43,'[1]シフト記号表（勤務時間帯）'!$C$6:$K$35,9,FALSE))</f>
        <v/>
      </c>
      <c r="AE44" s="385" t="str">
        <f>IF(AE43="","",VLOOKUP(AE43,'[1]シフト記号表（勤務時間帯）'!$C$6:$K$35,9,FALSE))</f>
        <v/>
      </c>
      <c r="AF44" s="386" t="str">
        <f>IF(AF43="","",VLOOKUP(AF43,'[1]シフト記号表（勤務時間帯）'!$C$6:$K$35,9,FALSE))</f>
        <v/>
      </c>
      <c r="AG44" s="384" t="str">
        <f>IF(AG43="","",VLOOKUP(AG43,'[1]シフト記号表（勤務時間帯）'!$C$6:$K$35,9,FALSE))</f>
        <v/>
      </c>
      <c r="AH44" s="385" t="str">
        <f>IF(AH43="","",VLOOKUP(AH43,'[1]シフト記号表（勤務時間帯）'!$C$6:$K$35,9,FALSE))</f>
        <v/>
      </c>
      <c r="AI44" s="385" t="str">
        <f>IF(AI43="","",VLOOKUP(AI43,'[1]シフト記号表（勤務時間帯）'!$C$6:$K$35,9,FALSE))</f>
        <v/>
      </c>
      <c r="AJ44" s="385" t="str">
        <f>IF(AJ43="","",VLOOKUP(AJ43,'[1]シフト記号表（勤務時間帯）'!$C$6:$K$35,9,FALSE))</f>
        <v/>
      </c>
      <c r="AK44" s="385" t="str">
        <f>IF(AK43="","",VLOOKUP(AK43,'[1]シフト記号表（勤務時間帯）'!$C$6:$K$35,9,FALSE))</f>
        <v/>
      </c>
      <c r="AL44" s="385" t="str">
        <f>IF(AL43="","",VLOOKUP(AL43,'[1]シフト記号表（勤務時間帯）'!$C$6:$K$35,9,FALSE))</f>
        <v/>
      </c>
      <c r="AM44" s="386" t="str">
        <f>IF(AM43="","",VLOOKUP(AM43,'[1]シフト記号表（勤務時間帯）'!$C$6:$K$35,9,FALSE))</f>
        <v/>
      </c>
      <c r="AN44" s="384" t="str">
        <f>IF(AN43="","",VLOOKUP(AN43,'[1]シフト記号表（勤務時間帯）'!$C$6:$K$35,9,FALSE))</f>
        <v/>
      </c>
      <c r="AO44" s="385" t="str">
        <f>IF(AO43="","",VLOOKUP(AO43,'[1]シフト記号表（勤務時間帯）'!$C$6:$K$35,9,FALSE))</f>
        <v/>
      </c>
      <c r="AP44" s="385" t="str">
        <f>IF(AP43="","",VLOOKUP(AP43,'[1]シフト記号表（勤務時間帯）'!$C$6:$K$35,9,FALSE))</f>
        <v/>
      </c>
      <c r="AQ44" s="385" t="str">
        <f>IF(AQ43="","",VLOOKUP(AQ43,'[1]シフト記号表（勤務時間帯）'!$C$6:$K$35,9,FALSE))</f>
        <v/>
      </c>
      <c r="AR44" s="385" t="str">
        <f>IF(AR43="","",VLOOKUP(AR43,'[1]シフト記号表（勤務時間帯）'!$C$6:$K$35,9,FALSE))</f>
        <v/>
      </c>
      <c r="AS44" s="385" t="str">
        <f>IF(AS43="","",VLOOKUP(AS43,'[1]シフト記号表（勤務時間帯）'!$C$6:$K$35,9,FALSE))</f>
        <v/>
      </c>
      <c r="AT44" s="386" t="str">
        <f>IF(AT43="","",VLOOKUP(AT43,'[1]シフト記号表（勤務時間帯）'!$C$6:$K$35,9,FALSE))</f>
        <v/>
      </c>
      <c r="AU44" s="384" t="str">
        <f>IF(AU43="","",VLOOKUP(AU43,'[1]シフト記号表（勤務時間帯）'!$C$6:$K$35,9,FALSE))</f>
        <v/>
      </c>
      <c r="AV44" s="385" t="str">
        <f>IF(AV43="","",VLOOKUP(AV43,'[1]シフト記号表（勤務時間帯）'!$C$6:$K$35,9,FALSE))</f>
        <v/>
      </c>
      <c r="AW44" s="385" t="str">
        <f>IF(AW43="","",VLOOKUP(AW43,'[1]シフト記号表（勤務時間帯）'!$C$6:$K$35,9,FALSE))</f>
        <v/>
      </c>
      <c r="AX44" s="636">
        <f>IF($BB$3="４週",SUM(S44:AT44),IF($BB$3="暦月",SUM(S44:AW44),""))</f>
        <v>0</v>
      </c>
      <c r="AY44" s="637"/>
      <c r="AZ44" s="638">
        <f>IF($BB$3="４週",AX44/4,IF($BB$3="暦月",②勤務形態一覧表!AX44/(②勤務形態一覧表!$BB$8/7),""))</f>
        <v>0</v>
      </c>
      <c r="BA44" s="639"/>
      <c r="BB44" s="627"/>
      <c r="BC44" s="628"/>
      <c r="BD44" s="628"/>
      <c r="BE44" s="628"/>
      <c r="BF44" s="629"/>
    </row>
    <row r="45" spans="2:58" ht="20.25" customHeight="1">
      <c r="B45" s="686"/>
      <c r="C45" s="742"/>
      <c r="D45" s="743"/>
      <c r="E45" s="744"/>
      <c r="F45" s="383">
        <f>C43</f>
        <v>0</v>
      </c>
      <c r="G45" s="698"/>
      <c r="H45" s="702"/>
      <c r="I45" s="700"/>
      <c r="J45" s="700"/>
      <c r="K45" s="701"/>
      <c r="L45" s="709"/>
      <c r="M45" s="710"/>
      <c r="N45" s="710"/>
      <c r="O45" s="711"/>
      <c r="P45" s="640" t="s">
        <v>1229</v>
      </c>
      <c r="Q45" s="641"/>
      <c r="R45" s="642"/>
      <c r="S45" s="388" t="str">
        <f>IF(S43="","",VLOOKUP(S43,'[1]シフト記号表（勤務時間帯）'!$C$6:$U$35,19,FALSE))</f>
        <v/>
      </c>
      <c r="T45" s="389" t="str">
        <f>IF(T43="","",VLOOKUP(T43,'[1]シフト記号表（勤務時間帯）'!$C$6:$U$35,19,FALSE))</f>
        <v/>
      </c>
      <c r="U45" s="389" t="str">
        <f>IF(U43="","",VLOOKUP(U43,'[1]シフト記号表（勤務時間帯）'!$C$6:$U$35,19,FALSE))</f>
        <v/>
      </c>
      <c r="V45" s="389" t="str">
        <f>IF(V43="","",VLOOKUP(V43,'[1]シフト記号表（勤務時間帯）'!$C$6:$U$35,19,FALSE))</f>
        <v/>
      </c>
      <c r="W45" s="389" t="str">
        <f>IF(W43="","",VLOOKUP(W43,'[1]シフト記号表（勤務時間帯）'!$C$6:$U$35,19,FALSE))</f>
        <v/>
      </c>
      <c r="X45" s="389" t="str">
        <f>IF(X43="","",VLOOKUP(X43,'[1]シフト記号表（勤務時間帯）'!$C$6:$U$35,19,FALSE))</f>
        <v/>
      </c>
      <c r="Y45" s="390" t="str">
        <f>IF(Y43="","",VLOOKUP(Y43,'[1]シフト記号表（勤務時間帯）'!$C$6:$U$35,19,FALSE))</f>
        <v/>
      </c>
      <c r="Z45" s="388" t="str">
        <f>IF(Z43="","",VLOOKUP(Z43,'[1]シフト記号表（勤務時間帯）'!$C$6:$U$35,19,FALSE))</f>
        <v/>
      </c>
      <c r="AA45" s="389" t="str">
        <f>IF(AA43="","",VLOOKUP(AA43,'[1]シフト記号表（勤務時間帯）'!$C$6:$U$35,19,FALSE))</f>
        <v/>
      </c>
      <c r="AB45" s="389" t="str">
        <f>IF(AB43="","",VLOOKUP(AB43,'[1]シフト記号表（勤務時間帯）'!$C$6:$U$35,19,FALSE))</f>
        <v/>
      </c>
      <c r="AC45" s="389" t="str">
        <f>IF(AC43="","",VLOOKUP(AC43,'[1]シフト記号表（勤務時間帯）'!$C$6:$U$35,19,FALSE))</f>
        <v/>
      </c>
      <c r="AD45" s="389" t="str">
        <f>IF(AD43="","",VLOOKUP(AD43,'[1]シフト記号表（勤務時間帯）'!$C$6:$U$35,19,FALSE))</f>
        <v/>
      </c>
      <c r="AE45" s="389" t="str">
        <f>IF(AE43="","",VLOOKUP(AE43,'[1]シフト記号表（勤務時間帯）'!$C$6:$U$35,19,FALSE))</f>
        <v/>
      </c>
      <c r="AF45" s="390" t="str">
        <f>IF(AF43="","",VLOOKUP(AF43,'[1]シフト記号表（勤務時間帯）'!$C$6:$U$35,19,FALSE))</f>
        <v/>
      </c>
      <c r="AG45" s="388" t="str">
        <f>IF(AG43="","",VLOOKUP(AG43,'[1]シフト記号表（勤務時間帯）'!$C$6:$U$35,19,FALSE))</f>
        <v/>
      </c>
      <c r="AH45" s="389" t="str">
        <f>IF(AH43="","",VLOOKUP(AH43,'[1]シフト記号表（勤務時間帯）'!$C$6:$U$35,19,FALSE))</f>
        <v/>
      </c>
      <c r="AI45" s="389" t="str">
        <f>IF(AI43="","",VLOOKUP(AI43,'[1]シフト記号表（勤務時間帯）'!$C$6:$U$35,19,FALSE))</f>
        <v/>
      </c>
      <c r="AJ45" s="389" t="str">
        <f>IF(AJ43="","",VLOOKUP(AJ43,'[1]シフト記号表（勤務時間帯）'!$C$6:$U$35,19,FALSE))</f>
        <v/>
      </c>
      <c r="AK45" s="389" t="str">
        <f>IF(AK43="","",VLOOKUP(AK43,'[1]シフト記号表（勤務時間帯）'!$C$6:$U$35,19,FALSE))</f>
        <v/>
      </c>
      <c r="AL45" s="389" t="str">
        <f>IF(AL43="","",VLOOKUP(AL43,'[1]シフト記号表（勤務時間帯）'!$C$6:$U$35,19,FALSE))</f>
        <v/>
      </c>
      <c r="AM45" s="390" t="str">
        <f>IF(AM43="","",VLOOKUP(AM43,'[1]シフト記号表（勤務時間帯）'!$C$6:$U$35,19,FALSE))</f>
        <v/>
      </c>
      <c r="AN45" s="388" t="str">
        <f>IF(AN43="","",VLOOKUP(AN43,'[1]シフト記号表（勤務時間帯）'!$C$6:$U$35,19,FALSE))</f>
        <v/>
      </c>
      <c r="AO45" s="389" t="str">
        <f>IF(AO43="","",VLOOKUP(AO43,'[1]シフト記号表（勤務時間帯）'!$C$6:$U$35,19,FALSE))</f>
        <v/>
      </c>
      <c r="AP45" s="389" t="str">
        <f>IF(AP43="","",VLOOKUP(AP43,'[1]シフト記号表（勤務時間帯）'!$C$6:$U$35,19,FALSE))</f>
        <v/>
      </c>
      <c r="AQ45" s="389" t="str">
        <f>IF(AQ43="","",VLOOKUP(AQ43,'[1]シフト記号表（勤務時間帯）'!$C$6:$U$35,19,FALSE))</f>
        <v/>
      </c>
      <c r="AR45" s="389" t="str">
        <f>IF(AR43="","",VLOOKUP(AR43,'[1]シフト記号表（勤務時間帯）'!$C$6:$U$35,19,FALSE))</f>
        <v/>
      </c>
      <c r="AS45" s="389" t="str">
        <f>IF(AS43="","",VLOOKUP(AS43,'[1]シフト記号表（勤務時間帯）'!$C$6:$U$35,19,FALSE))</f>
        <v/>
      </c>
      <c r="AT45" s="390" t="str">
        <f>IF(AT43="","",VLOOKUP(AT43,'[1]シフト記号表（勤務時間帯）'!$C$6:$U$35,19,FALSE))</f>
        <v/>
      </c>
      <c r="AU45" s="388" t="str">
        <f>IF(AU43="","",VLOOKUP(AU43,'[1]シフト記号表（勤務時間帯）'!$C$6:$U$35,19,FALSE))</f>
        <v/>
      </c>
      <c r="AV45" s="389" t="str">
        <f>IF(AV43="","",VLOOKUP(AV43,'[1]シフト記号表（勤務時間帯）'!$C$6:$U$35,19,FALSE))</f>
        <v/>
      </c>
      <c r="AW45" s="389" t="str">
        <f>IF(AW43="","",VLOOKUP(AW43,'[1]シフト記号表（勤務時間帯）'!$C$6:$U$35,19,FALSE))</f>
        <v/>
      </c>
      <c r="AX45" s="643">
        <f>IF($BB$3="４週",SUM(S45:AT45),IF($BB$3="暦月",SUM(S45:AW45),""))</f>
        <v>0</v>
      </c>
      <c r="AY45" s="644"/>
      <c r="AZ45" s="645">
        <f>IF($BB$3="４週",AX45/4,IF($BB$3="暦月",②勤務形態一覧表!AX45/(②勤務形態一覧表!$BB$8/7),""))</f>
        <v>0</v>
      </c>
      <c r="BA45" s="646"/>
      <c r="BB45" s="630"/>
      <c r="BC45" s="631"/>
      <c r="BD45" s="631"/>
      <c r="BE45" s="631"/>
      <c r="BF45" s="632"/>
    </row>
    <row r="46" spans="2:58" ht="20.25" customHeight="1">
      <c r="B46" s="686">
        <f>B43+1</f>
        <v>9</v>
      </c>
      <c r="C46" s="736"/>
      <c r="D46" s="737"/>
      <c r="E46" s="738"/>
      <c r="F46" s="391"/>
      <c r="G46" s="696"/>
      <c r="H46" s="699"/>
      <c r="I46" s="700"/>
      <c r="J46" s="700"/>
      <c r="K46" s="701"/>
      <c r="L46" s="703"/>
      <c r="M46" s="704"/>
      <c r="N46" s="704"/>
      <c r="O46" s="705"/>
      <c r="P46" s="712" t="s">
        <v>1227</v>
      </c>
      <c r="Q46" s="713"/>
      <c r="R46" s="714"/>
      <c r="S46" s="380"/>
      <c r="T46" s="381"/>
      <c r="U46" s="381"/>
      <c r="V46" s="381"/>
      <c r="W46" s="381"/>
      <c r="X46" s="381"/>
      <c r="Y46" s="382"/>
      <c r="Z46" s="380"/>
      <c r="AA46" s="381"/>
      <c r="AB46" s="381"/>
      <c r="AC46" s="381"/>
      <c r="AD46" s="381"/>
      <c r="AE46" s="381"/>
      <c r="AF46" s="382"/>
      <c r="AG46" s="380"/>
      <c r="AH46" s="381"/>
      <c r="AI46" s="381"/>
      <c r="AJ46" s="381"/>
      <c r="AK46" s="381"/>
      <c r="AL46" s="381"/>
      <c r="AM46" s="382"/>
      <c r="AN46" s="380"/>
      <c r="AO46" s="381"/>
      <c r="AP46" s="381"/>
      <c r="AQ46" s="381"/>
      <c r="AR46" s="381"/>
      <c r="AS46" s="381"/>
      <c r="AT46" s="382"/>
      <c r="AU46" s="380"/>
      <c r="AV46" s="381"/>
      <c r="AW46" s="381"/>
      <c r="AX46" s="620"/>
      <c r="AY46" s="621"/>
      <c r="AZ46" s="622"/>
      <c r="BA46" s="623"/>
      <c r="BB46" s="624"/>
      <c r="BC46" s="625"/>
      <c r="BD46" s="625"/>
      <c r="BE46" s="625"/>
      <c r="BF46" s="626"/>
    </row>
    <row r="47" spans="2:58" ht="20.25" customHeight="1">
      <c r="B47" s="686"/>
      <c r="C47" s="739"/>
      <c r="D47" s="740"/>
      <c r="E47" s="741"/>
      <c r="F47" s="383"/>
      <c r="G47" s="697"/>
      <c r="H47" s="702"/>
      <c r="I47" s="700"/>
      <c r="J47" s="700"/>
      <c r="K47" s="701"/>
      <c r="L47" s="706"/>
      <c r="M47" s="707"/>
      <c r="N47" s="707"/>
      <c r="O47" s="708"/>
      <c r="P47" s="633" t="s">
        <v>1228</v>
      </c>
      <c r="Q47" s="634"/>
      <c r="R47" s="635"/>
      <c r="S47" s="384" t="str">
        <f>IF(S46="","",VLOOKUP(S46,'[1]シフト記号表（勤務時間帯）'!$C$6:$K$35,9,FALSE))</f>
        <v/>
      </c>
      <c r="T47" s="385" t="str">
        <f>IF(T46="","",VLOOKUP(T46,'[1]シフト記号表（勤務時間帯）'!$C$6:$K$35,9,FALSE))</f>
        <v/>
      </c>
      <c r="U47" s="385" t="str">
        <f>IF(U46="","",VLOOKUP(U46,'[1]シフト記号表（勤務時間帯）'!$C$6:$K$35,9,FALSE))</f>
        <v/>
      </c>
      <c r="V47" s="385" t="str">
        <f>IF(V46="","",VLOOKUP(V46,'[1]シフト記号表（勤務時間帯）'!$C$6:$K$35,9,FALSE))</f>
        <v/>
      </c>
      <c r="W47" s="385" t="str">
        <f>IF(W46="","",VLOOKUP(W46,'[1]シフト記号表（勤務時間帯）'!$C$6:$K$35,9,FALSE))</f>
        <v/>
      </c>
      <c r="X47" s="385" t="str">
        <f>IF(X46="","",VLOOKUP(X46,'[1]シフト記号表（勤務時間帯）'!$C$6:$K$35,9,FALSE))</f>
        <v/>
      </c>
      <c r="Y47" s="386" t="str">
        <f>IF(Y46="","",VLOOKUP(Y46,'[1]シフト記号表（勤務時間帯）'!$C$6:$K$35,9,FALSE))</f>
        <v/>
      </c>
      <c r="Z47" s="384" t="str">
        <f>IF(Z46="","",VLOOKUP(Z46,'[1]シフト記号表（勤務時間帯）'!$C$6:$K$35,9,FALSE))</f>
        <v/>
      </c>
      <c r="AA47" s="385" t="str">
        <f>IF(AA46="","",VLOOKUP(AA46,'[1]シフト記号表（勤務時間帯）'!$C$6:$K$35,9,FALSE))</f>
        <v/>
      </c>
      <c r="AB47" s="385" t="str">
        <f>IF(AB46="","",VLOOKUP(AB46,'[1]シフト記号表（勤務時間帯）'!$C$6:$K$35,9,FALSE))</f>
        <v/>
      </c>
      <c r="AC47" s="385" t="str">
        <f>IF(AC46="","",VLOOKUP(AC46,'[1]シフト記号表（勤務時間帯）'!$C$6:$K$35,9,FALSE))</f>
        <v/>
      </c>
      <c r="AD47" s="385" t="str">
        <f>IF(AD46="","",VLOOKUP(AD46,'[1]シフト記号表（勤務時間帯）'!$C$6:$K$35,9,FALSE))</f>
        <v/>
      </c>
      <c r="AE47" s="385" t="str">
        <f>IF(AE46="","",VLOOKUP(AE46,'[1]シフト記号表（勤務時間帯）'!$C$6:$K$35,9,FALSE))</f>
        <v/>
      </c>
      <c r="AF47" s="386" t="str">
        <f>IF(AF46="","",VLOOKUP(AF46,'[1]シフト記号表（勤務時間帯）'!$C$6:$K$35,9,FALSE))</f>
        <v/>
      </c>
      <c r="AG47" s="384" t="str">
        <f>IF(AG46="","",VLOOKUP(AG46,'[1]シフト記号表（勤務時間帯）'!$C$6:$K$35,9,FALSE))</f>
        <v/>
      </c>
      <c r="AH47" s="385" t="str">
        <f>IF(AH46="","",VLOOKUP(AH46,'[1]シフト記号表（勤務時間帯）'!$C$6:$K$35,9,FALSE))</f>
        <v/>
      </c>
      <c r="AI47" s="385" t="str">
        <f>IF(AI46="","",VLOOKUP(AI46,'[1]シフト記号表（勤務時間帯）'!$C$6:$K$35,9,FALSE))</f>
        <v/>
      </c>
      <c r="AJ47" s="385" t="str">
        <f>IF(AJ46="","",VLOOKUP(AJ46,'[1]シフト記号表（勤務時間帯）'!$C$6:$K$35,9,FALSE))</f>
        <v/>
      </c>
      <c r="AK47" s="385" t="str">
        <f>IF(AK46="","",VLOOKUP(AK46,'[1]シフト記号表（勤務時間帯）'!$C$6:$K$35,9,FALSE))</f>
        <v/>
      </c>
      <c r="AL47" s="385" t="str">
        <f>IF(AL46="","",VLOOKUP(AL46,'[1]シフト記号表（勤務時間帯）'!$C$6:$K$35,9,FALSE))</f>
        <v/>
      </c>
      <c r="AM47" s="386" t="str">
        <f>IF(AM46="","",VLOOKUP(AM46,'[1]シフト記号表（勤務時間帯）'!$C$6:$K$35,9,FALSE))</f>
        <v/>
      </c>
      <c r="AN47" s="384" t="str">
        <f>IF(AN46="","",VLOOKUP(AN46,'[1]シフト記号表（勤務時間帯）'!$C$6:$K$35,9,FALSE))</f>
        <v/>
      </c>
      <c r="AO47" s="385" t="str">
        <f>IF(AO46="","",VLOOKUP(AO46,'[1]シフト記号表（勤務時間帯）'!$C$6:$K$35,9,FALSE))</f>
        <v/>
      </c>
      <c r="AP47" s="385" t="str">
        <f>IF(AP46="","",VLOOKUP(AP46,'[1]シフト記号表（勤務時間帯）'!$C$6:$K$35,9,FALSE))</f>
        <v/>
      </c>
      <c r="AQ47" s="385" t="str">
        <f>IF(AQ46="","",VLOOKUP(AQ46,'[1]シフト記号表（勤務時間帯）'!$C$6:$K$35,9,FALSE))</f>
        <v/>
      </c>
      <c r="AR47" s="385" t="str">
        <f>IF(AR46="","",VLOOKUP(AR46,'[1]シフト記号表（勤務時間帯）'!$C$6:$K$35,9,FALSE))</f>
        <v/>
      </c>
      <c r="AS47" s="385" t="str">
        <f>IF(AS46="","",VLOOKUP(AS46,'[1]シフト記号表（勤務時間帯）'!$C$6:$K$35,9,FALSE))</f>
        <v/>
      </c>
      <c r="AT47" s="386" t="str">
        <f>IF(AT46="","",VLOOKUP(AT46,'[1]シフト記号表（勤務時間帯）'!$C$6:$K$35,9,FALSE))</f>
        <v/>
      </c>
      <c r="AU47" s="384" t="str">
        <f>IF(AU46="","",VLOOKUP(AU46,'[1]シフト記号表（勤務時間帯）'!$C$6:$K$35,9,FALSE))</f>
        <v/>
      </c>
      <c r="AV47" s="385" t="str">
        <f>IF(AV46="","",VLOOKUP(AV46,'[1]シフト記号表（勤務時間帯）'!$C$6:$K$35,9,FALSE))</f>
        <v/>
      </c>
      <c r="AW47" s="385" t="str">
        <f>IF(AW46="","",VLOOKUP(AW46,'[1]シフト記号表（勤務時間帯）'!$C$6:$K$35,9,FALSE))</f>
        <v/>
      </c>
      <c r="AX47" s="636">
        <f>IF($BB$3="４週",SUM(S47:AT47),IF($BB$3="暦月",SUM(S47:AW47),""))</f>
        <v>0</v>
      </c>
      <c r="AY47" s="637"/>
      <c r="AZ47" s="638">
        <f>IF($BB$3="４週",AX47/4,IF($BB$3="暦月",②勤務形態一覧表!AX47/(②勤務形態一覧表!$BB$8/7),""))</f>
        <v>0</v>
      </c>
      <c r="BA47" s="639"/>
      <c r="BB47" s="627"/>
      <c r="BC47" s="628"/>
      <c r="BD47" s="628"/>
      <c r="BE47" s="628"/>
      <c r="BF47" s="629"/>
    </row>
    <row r="48" spans="2:58" ht="20.25" customHeight="1">
      <c r="B48" s="686"/>
      <c r="C48" s="742"/>
      <c r="D48" s="743"/>
      <c r="E48" s="744"/>
      <c r="F48" s="383">
        <f>C46</f>
        <v>0</v>
      </c>
      <c r="G48" s="698"/>
      <c r="H48" s="702"/>
      <c r="I48" s="700"/>
      <c r="J48" s="700"/>
      <c r="K48" s="701"/>
      <c r="L48" s="709"/>
      <c r="M48" s="710"/>
      <c r="N48" s="710"/>
      <c r="O48" s="711"/>
      <c r="P48" s="640" t="s">
        <v>1229</v>
      </c>
      <c r="Q48" s="641"/>
      <c r="R48" s="642"/>
      <c r="S48" s="388" t="str">
        <f>IF(S46="","",VLOOKUP(S46,'[1]シフト記号表（勤務時間帯）'!$C$6:$U$35,19,FALSE))</f>
        <v/>
      </c>
      <c r="T48" s="389" t="str">
        <f>IF(T46="","",VLOOKUP(T46,'[1]シフト記号表（勤務時間帯）'!$C$6:$U$35,19,FALSE))</f>
        <v/>
      </c>
      <c r="U48" s="389" t="str">
        <f>IF(U46="","",VLOOKUP(U46,'[1]シフト記号表（勤務時間帯）'!$C$6:$U$35,19,FALSE))</f>
        <v/>
      </c>
      <c r="V48" s="389" t="str">
        <f>IF(V46="","",VLOOKUP(V46,'[1]シフト記号表（勤務時間帯）'!$C$6:$U$35,19,FALSE))</f>
        <v/>
      </c>
      <c r="W48" s="389" t="str">
        <f>IF(W46="","",VLOOKUP(W46,'[1]シフト記号表（勤務時間帯）'!$C$6:$U$35,19,FALSE))</f>
        <v/>
      </c>
      <c r="X48" s="389" t="str">
        <f>IF(X46="","",VLOOKUP(X46,'[1]シフト記号表（勤務時間帯）'!$C$6:$U$35,19,FALSE))</f>
        <v/>
      </c>
      <c r="Y48" s="390" t="str">
        <f>IF(Y46="","",VLOOKUP(Y46,'[1]シフト記号表（勤務時間帯）'!$C$6:$U$35,19,FALSE))</f>
        <v/>
      </c>
      <c r="Z48" s="388" t="str">
        <f>IF(Z46="","",VLOOKUP(Z46,'[1]シフト記号表（勤務時間帯）'!$C$6:$U$35,19,FALSE))</f>
        <v/>
      </c>
      <c r="AA48" s="389" t="str">
        <f>IF(AA46="","",VLOOKUP(AA46,'[1]シフト記号表（勤務時間帯）'!$C$6:$U$35,19,FALSE))</f>
        <v/>
      </c>
      <c r="AB48" s="389" t="str">
        <f>IF(AB46="","",VLOOKUP(AB46,'[1]シフト記号表（勤務時間帯）'!$C$6:$U$35,19,FALSE))</f>
        <v/>
      </c>
      <c r="AC48" s="389" t="str">
        <f>IF(AC46="","",VLOOKUP(AC46,'[1]シフト記号表（勤務時間帯）'!$C$6:$U$35,19,FALSE))</f>
        <v/>
      </c>
      <c r="AD48" s="389" t="str">
        <f>IF(AD46="","",VLOOKUP(AD46,'[1]シフト記号表（勤務時間帯）'!$C$6:$U$35,19,FALSE))</f>
        <v/>
      </c>
      <c r="AE48" s="389" t="str">
        <f>IF(AE46="","",VLOOKUP(AE46,'[1]シフト記号表（勤務時間帯）'!$C$6:$U$35,19,FALSE))</f>
        <v/>
      </c>
      <c r="AF48" s="390" t="str">
        <f>IF(AF46="","",VLOOKUP(AF46,'[1]シフト記号表（勤務時間帯）'!$C$6:$U$35,19,FALSE))</f>
        <v/>
      </c>
      <c r="AG48" s="388" t="str">
        <f>IF(AG46="","",VLOOKUP(AG46,'[1]シフト記号表（勤務時間帯）'!$C$6:$U$35,19,FALSE))</f>
        <v/>
      </c>
      <c r="AH48" s="389" t="str">
        <f>IF(AH46="","",VLOOKUP(AH46,'[1]シフト記号表（勤務時間帯）'!$C$6:$U$35,19,FALSE))</f>
        <v/>
      </c>
      <c r="AI48" s="389" t="str">
        <f>IF(AI46="","",VLOOKUP(AI46,'[1]シフト記号表（勤務時間帯）'!$C$6:$U$35,19,FALSE))</f>
        <v/>
      </c>
      <c r="AJ48" s="389" t="str">
        <f>IF(AJ46="","",VLOOKUP(AJ46,'[1]シフト記号表（勤務時間帯）'!$C$6:$U$35,19,FALSE))</f>
        <v/>
      </c>
      <c r="AK48" s="389" t="str">
        <f>IF(AK46="","",VLOOKUP(AK46,'[1]シフト記号表（勤務時間帯）'!$C$6:$U$35,19,FALSE))</f>
        <v/>
      </c>
      <c r="AL48" s="389" t="str">
        <f>IF(AL46="","",VLOOKUP(AL46,'[1]シフト記号表（勤務時間帯）'!$C$6:$U$35,19,FALSE))</f>
        <v/>
      </c>
      <c r="AM48" s="390" t="str">
        <f>IF(AM46="","",VLOOKUP(AM46,'[1]シフト記号表（勤務時間帯）'!$C$6:$U$35,19,FALSE))</f>
        <v/>
      </c>
      <c r="AN48" s="388" t="str">
        <f>IF(AN46="","",VLOOKUP(AN46,'[1]シフト記号表（勤務時間帯）'!$C$6:$U$35,19,FALSE))</f>
        <v/>
      </c>
      <c r="AO48" s="389" t="str">
        <f>IF(AO46="","",VLOOKUP(AO46,'[1]シフト記号表（勤務時間帯）'!$C$6:$U$35,19,FALSE))</f>
        <v/>
      </c>
      <c r="AP48" s="389" t="str">
        <f>IF(AP46="","",VLOOKUP(AP46,'[1]シフト記号表（勤務時間帯）'!$C$6:$U$35,19,FALSE))</f>
        <v/>
      </c>
      <c r="AQ48" s="389" t="str">
        <f>IF(AQ46="","",VLOOKUP(AQ46,'[1]シフト記号表（勤務時間帯）'!$C$6:$U$35,19,FALSE))</f>
        <v/>
      </c>
      <c r="AR48" s="389" t="str">
        <f>IF(AR46="","",VLOOKUP(AR46,'[1]シフト記号表（勤務時間帯）'!$C$6:$U$35,19,FALSE))</f>
        <v/>
      </c>
      <c r="AS48" s="389" t="str">
        <f>IF(AS46="","",VLOOKUP(AS46,'[1]シフト記号表（勤務時間帯）'!$C$6:$U$35,19,FALSE))</f>
        <v/>
      </c>
      <c r="AT48" s="390" t="str">
        <f>IF(AT46="","",VLOOKUP(AT46,'[1]シフト記号表（勤務時間帯）'!$C$6:$U$35,19,FALSE))</f>
        <v/>
      </c>
      <c r="AU48" s="388" t="str">
        <f>IF(AU46="","",VLOOKUP(AU46,'[1]シフト記号表（勤務時間帯）'!$C$6:$U$35,19,FALSE))</f>
        <v/>
      </c>
      <c r="AV48" s="389" t="str">
        <f>IF(AV46="","",VLOOKUP(AV46,'[1]シフト記号表（勤務時間帯）'!$C$6:$U$35,19,FALSE))</f>
        <v/>
      </c>
      <c r="AW48" s="389" t="str">
        <f>IF(AW46="","",VLOOKUP(AW46,'[1]シフト記号表（勤務時間帯）'!$C$6:$U$35,19,FALSE))</f>
        <v/>
      </c>
      <c r="AX48" s="643">
        <f>IF($BB$3="４週",SUM(S48:AT48),IF($BB$3="暦月",SUM(S48:AW48),""))</f>
        <v>0</v>
      </c>
      <c r="AY48" s="644"/>
      <c r="AZ48" s="645">
        <f>IF($BB$3="４週",AX48/4,IF($BB$3="暦月",②勤務形態一覧表!AX48/(②勤務形態一覧表!$BB$8/7),""))</f>
        <v>0</v>
      </c>
      <c r="BA48" s="646"/>
      <c r="BB48" s="630"/>
      <c r="BC48" s="631"/>
      <c r="BD48" s="631"/>
      <c r="BE48" s="631"/>
      <c r="BF48" s="632"/>
    </row>
    <row r="49" spans="2:58" ht="20.25" customHeight="1">
      <c r="B49" s="686">
        <f>B46+1</f>
        <v>10</v>
      </c>
      <c r="C49" s="736"/>
      <c r="D49" s="737"/>
      <c r="E49" s="738"/>
      <c r="F49" s="391"/>
      <c r="G49" s="696"/>
      <c r="H49" s="699"/>
      <c r="I49" s="700"/>
      <c r="J49" s="700"/>
      <c r="K49" s="701"/>
      <c r="L49" s="703"/>
      <c r="M49" s="704"/>
      <c r="N49" s="704"/>
      <c r="O49" s="705"/>
      <c r="P49" s="712" t="s">
        <v>1227</v>
      </c>
      <c r="Q49" s="713"/>
      <c r="R49" s="714"/>
      <c r="S49" s="380"/>
      <c r="T49" s="381"/>
      <c r="U49" s="381"/>
      <c r="V49" s="381"/>
      <c r="W49" s="381"/>
      <c r="X49" s="381"/>
      <c r="Y49" s="382"/>
      <c r="Z49" s="380"/>
      <c r="AA49" s="381"/>
      <c r="AB49" s="381"/>
      <c r="AC49" s="381"/>
      <c r="AD49" s="381"/>
      <c r="AE49" s="381"/>
      <c r="AF49" s="382"/>
      <c r="AG49" s="380"/>
      <c r="AH49" s="381"/>
      <c r="AI49" s="381"/>
      <c r="AJ49" s="381"/>
      <c r="AK49" s="381"/>
      <c r="AL49" s="381"/>
      <c r="AM49" s="382"/>
      <c r="AN49" s="380"/>
      <c r="AO49" s="381"/>
      <c r="AP49" s="381"/>
      <c r="AQ49" s="381"/>
      <c r="AR49" s="381"/>
      <c r="AS49" s="381"/>
      <c r="AT49" s="382"/>
      <c r="AU49" s="380"/>
      <c r="AV49" s="381"/>
      <c r="AW49" s="381"/>
      <c r="AX49" s="620"/>
      <c r="AY49" s="621"/>
      <c r="AZ49" s="622"/>
      <c r="BA49" s="623"/>
      <c r="BB49" s="624"/>
      <c r="BC49" s="625"/>
      <c r="BD49" s="625"/>
      <c r="BE49" s="625"/>
      <c r="BF49" s="626"/>
    </row>
    <row r="50" spans="2:58" ht="20.25" customHeight="1">
      <c r="B50" s="686"/>
      <c r="C50" s="739"/>
      <c r="D50" s="740"/>
      <c r="E50" s="741"/>
      <c r="F50" s="383"/>
      <c r="G50" s="697"/>
      <c r="H50" s="702"/>
      <c r="I50" s="700"/>
      <c r="J50" s="700"/>
      <c r="K50" s="701"/>
      <c r="L50" s="706"/>
      <c r="M50" s="707"/>
      <c r="N50" s="707"/>
      <c r="O50" s="708"/>
      <c r="P50" s="633" t="s">
        <v>1228</v>
      </c>
      <c r="Q50" s="634"/>
      <c r="R50" s="635"/>
      <c r="S50" s="384" t="str">
        <f>IF(S49="","",VLOOKUP(S49,'[1]シフト記号表（勤務時間帯）'!$C$6:$K$35,9,FALSE))</f>
        <v/>
      </c>
      <c r="T50" s="385" t="str">
        <f>IF(T49="","",VLOOKUP(T49,'[1]シフト記号表（勤務時間帯）'!$C$6:$K$35,9,FALSE))</f>
        <v/>
      </c>
      <c r="U50" s="385" t="str">
        <f>IF(U49="","",VLOOKUP(U49,'[1]シフト記号表（勤務時間帯）'!$C$6:$K$35,9,FALSE))</f>
        <v/>
      </c>
      <c r="V50" s="385" t="str">
        <f>IF(V49="","",VLOOKUP(V49,'[1]シフト記号表（勤務時間帯）'!$C$6:$K$35,9,FALSE))</f>
        <v/>
      </c>
      <c r="W50" s="385" t="str">
        <f>IF(W49="","",VLOOKUP(W49,'[1]シフト記号表（勤務時間帯）'!$C$6:$K$35,9,FALSE))</f>
        <v/>
      </c>
      <c r="X50" s="385" t="str">
        <f>IF(X49="","",VLOOKUP(X49,'[1]シフト記号表（勤務時間帯）'!$C$6:$K$35,9,FALSE))</f>
        <v/>
      </c>
      <c r="Y50" s="386" t="str">
        <f>IF(Y49="","",VLOOKUP(Y49,'[1]シフト記号表（勤務時間帯）'!$C$6:$K$35,9,FALSE))</f>
        <v/>
      </c>
      <c r="Z50" s="384" t="str">
        <f>IF(Z49="","",VLOOKUP(Z49,'[1]シフト記号表（勤務時間帯）'!$C$6:$K$35,9,FALSE))</f>
        <v/>
      </c>
      <c r="AA50" s="385" t="str">
        <f>IF(AA49="","",VLOOKUP(AA49,'[1]シフト記号表（勤務時間帯）'!$C$6:$K$35,9,FALSE))</f>
        <v/>
      </c>
      <c r="AB50" s="385" t="str">
        <f>IF(AB49="","",VLOOKUP(AB49,'[1]シフト記号表（勤務時間帯）'!$C$6:$K$35,9,FALSE))</f>
        <v/>
      </c>
      <c r="AC50" s="385" t="str">
        <f>IF(AC49="","",VLOOKUP(AC49,'[1]シフト記号表（勤務時間帯）'!$C$6:$K$35,9,FALSE))</f>
        <v/>
      </c>
      <c r="AD50" s="385" t="str">
        <f>IF(AD49="","",VLOOKUP(AD49,'[1]シフト記号表（勤務時間帯）'!$C$6:$K$35,9,FALSE))</f>
        <v/>
      </c>
      <c r="AE50" s="385" t="str">
        <f>IF(AE49="","",VLOOKUP(AE49,'[1]シフト記号表（勤務時間帯）'!$C$6:$K$35,9,FALSE))</f>
        <v/>
      </c>
      <c r="AF50" s="386" t="str">
        <f>IF(AF49="","",VLOOKUP(AF49,'[1]シフト記号表（勤務時間帯）'!$C$6:$K$35,9,FALSE))</f>
        <v/>
      </c>
      <c r="AG50" s="384" t="str">
        <f>IF(AG49="","",VLOOKUP(AG49,'[1]シフト記号表（勤務時間帯）'!$C$6:$K$35,9,FALSE))</f>
        <v/>
      </c>
      <c r="AH50" s="385" t="str">
        <f>IF(AH49="","",VLOOKUP(AH49,'[1]シフト記号表（勤務時間帯）'!$C$6:$K$35,9,FALSE))</f>
        <v/>
      </c>
      <c r="AI50" s="385" t="str">
        <f>IF(AI49="","",VLOOKUP(AI49,'[1]シフト記号表（勤務時間帯）'!$C$6:$K$35,9,FALSE))</f>
        <v/>
      </c>
      <c r="AJ50" s="385" t="str">
        <f>IF(AJ49="","",VLOOKUP(AJ49,'[1]シフト記号表（勤務時間帯）'!$C$6:$K$35,9,FALSE))</f>
        <v/>
      </c>
      <c r="AK50" s="385" t="str">
        <f>IF(AK49="","",VLOOKUP(AK49,'[1]シフト記号表（勤務時間帯）'!$C$6:$K$35,9,FALSE))</f>
        <v/>
      </c>
      <c r="AL50" s="385" t="str">
        <f>IF(AL49="","",VLOOKUP(AL49,'[1]シフト記号表（勤務時間帯）'!$C$6:$K$35,9,FALSE))</f>
        <v/>
      </c>
      <c r="AM50" s="386" t="str">
        <f>IF(AM49="","",VLOOKUP(AM49,'[1]シフト記号表（勤務時間帯）'!$C$6:$K$35,9,FALSE))</f>
        <v/>
      </c>
      <c r="AN50" s="384" t="str">
        <f>IF(AN49="","",VLOOKUP(AN49,'[1]シフト記号表（勤務時間帯）'!$C$6:$K$35,9,FALSE))</f>
        <v/>
      </c>
      <c r="AO50" s="385" t="str">
        <f>IF(AO49="","",VLOOKUP(AO49,'[1]シフト記号表（勤務時間帯）'!$C$6:$K$35,9,FALSE))</f>
        <v/>
      </c>
      <c r="AP50" s="385" t="str">
        <f>IF(AP49="","",VLOOKUP(AP49,'[1]シフト記号表（勤務時間帯）'!$C$6:$K$35,9,FALSE))</f>
        <v/>
      </c>
      <c r="AQ50" s="385" t="str">
        <f>IF(AQ49="","",VLOOKUP(AQ49,'[1]シフト記号表（勤務時間帯）'!$C$6:$K$35,9,FALSE))</f>
        <v/>
      </c>
      <c r="AR50" s="385" t="str">
        <f>IF(AR49="","",VLOOKUP(AR49,'[1]シフト記号表（勤務時間帯）'!$C$6:$K$35,9,FALSE))</f>
        <v/>
      </c>
      <c r="AS50" s="385" t="str">
        <f>IF(AS49="","",VLOOKUP(AS49,'[1]シフト記号表（勤務時間帯）'!$C$6:$K$35,9,FALSE))</f>
        <v/>
      </c>
      <c r="AT50" s="386" t="str">
        <f>IF(AT49="","",VLOOKUP(AT49,'[1]シフト記号表（勤務時間帯）'!$C$6:$K$35,9,FALSE))</f>
        <v/>
      </c>
      <c r="AU50" s="384" t="str">
        <f>IF(AU49="","",VLOOKUP(AU49,'[1]シフト記号表（勤務時間帯）'!$C$6:$K$35,9,FALSE))</f>
        <v/>
      </c>
      <c r="AV50" s="385" t="str">
        <f>IF(AV49="","",VLOOKUP(AV49,'[1]シフト記号表（勤務時間帯）'!$C$6:$K$35,9,FALSE))</f>
        <v/>
      </c>
      <c r="AW50" s="385" t="str">
        <f>IF(AW49="","",VLOOKUP(AW49,'[1]シフト記号表（勤務時間帯）'!$C$6:$K$35,9,FALSE))</f>
        <v/>
      </c>
      <c r="AX50" s="636">
        <f>IF($BB$3="４週",SUM(S50:AT50),IF($BB$3="暦月",SUM(S50:AW50),""))</f>
        <v>0</v>
      </c>
      <c r="AY50" s="637"/>
      <c r="AZ50" s="638">
        <f>IF($BB$3="４週",AX50/4,IF($BB$3="暦月",②勤務形態一覧表!AX50/(②勤務形態一覧表!$BB$8/7),""))</f>
        <v>0</v>
      </c>
      <c r="BA50" s="639"/>
      <c r="BB50" s="627"/>
      <c r="BC50" s="628"/>
      <c r="BD50" s="628"/>
      <c r="BE50" s="628"/>
      <c r="BF50" s="629"/>
    </row>
    <row r="51" spans="2:58" ht="20.25" customHeight="1">
      <c r="B51" s="686"/>
      <c r="C51" s="742"/>
      <c r="D51" s="743"/>
      <c r="E51" s="744"/>
      <c r="F51" s="383">
        <f>C49</f>
        <v>0</v>
      </c>
      <c r="G51" s="698"/>
      <c r="H51" s="702"/>
      <c r="I51" s="700"/>
      <c r="J51" s="700"/>
      <c r="K51" s="701"/>
      <c r="L51" s="709"/>
      <c r="M51" s="710"/>
      <c r="N51" s="710"/>
      <c r="O51" s="711"/>
      <c r="P51" s="640" t="s">
        <v>1229</v>
      </c>
      <c r="Q51" s="641"/>
      <c r="R51" s="642"/>
      <c r="S51" s="388" t="str">
        <f>IF(S49="","",VLOOKUP(S49,'[1]シフト記号表（勤務時間帯）'!$C$6:$U$35,19,FALSE))</f>
        <v/>
      </c>
      <c r="T51" s="389" t="str">
        <f>IF(T49="","",VLOOKUP(T49,'[1]シフト記号表（勤務時間帯）'!$C$6:$U$35,19,FALSE))</f>
        <v/>
      </c>
      <c r="U51" s="389" t="str">
        <f>IF(U49="","",VLOOKUP(U49,'[1]シフト記号表（勤務時間帯）'!$C$6:$U$35,19,FALSE))</f>
        <v/>
      </c>
      <c r="V51" s="389" t="str">
        <f>IF(V49="","",VLOOKUP(V49,'[1]シフト記号表（勤務時間帯）'!$C$6:$U$35,19,FALSE))</f>
        <v/>
      </c>
      <c r="W51" s="389" t="str">
        <f>IF(W49="","",VLOOKUP(W49,'[1]シフト記号表（勤務時間帯）'!$C$6:$U$35,19,FALSE))</f>
        <v/>
      </c>
      <c r="X51" s="389" t="str">
        <f>IF(X49="","",VLOOKUP(X49,'[1]シフト記号表（勤務時間帯）'!$C$6:$U$35,19,FALSE))</f>
        <v/>
      </c>
      <c r="Y51" s="390" t="str">
        <f>IF(Y49="","",VLOOKUP(Y49,'[1]シフト記号表（勤務時間帯）'!$C$6:$U$35,19,FALSE))</f>
        <v/>
      </c>
      <c r="Z51" s="388" t="str">
        <f>IF(Z49="","",VLOOKUP(Z49,'[1]シフト記号表（勤務時間帯）'!$C$6:$U$35,19,FALSE))</f>
        <v/>
      </c>
      <c r="AA51" s="389" t="str">
        <f>IF(AA49="","",VLOOKUP(AA49,'[1]シフト記号表（勤務時間帯）'!$C$6:$U$35,19,FALSE))</f>
        <v/>
      </c>
      <c r="AB51" s="389" t="str">
        <f>IF(AB49="","",VLOOKUP(AB49,'[1]シフト記号表（勤務時間帯）'!$C$6:$U$35,19,FALSE))</f>
        <v/>
      </c>
      <c r="AC51" s="389" t="str">
        <f>IF(AC49="","",VLOOKUP(AC49,'[1]シフト記号表（勤務時間帯）'!$C$6:$U$35,19,FALSE))</f>
        <v/>
      </c>
      <c r="AD51" s="389" t="str">
        <f>IF(AD49="","",VLOOKUP(AD49,'[1]シフト記号表（勤務時間帯）'!$C$6:$U$35,19,FALSE))</f>
        <v/>
      </c>
      <c r="AE51" s="389" t="str">
        <f>IF(AE49="","",VLOOKUP(AE49,'[1]シフト記号表（勤務時間帯）'!$C$6:$U$35,19,FALSE))</f>
        <v/>
      </c>
      <c r="AF51" s="390" t="str">
        <f>IF(AF49="","",VLOOKUP(AF49,'[1]シフト記号表（勤務時間帯）'!$C$6:$U$35,19,FALSE))</f>
        <v/>
      </c>
      <c r="AG51" s="388" t="str">
        <f>IF(AG49="","",VLOOKUP(AG49,'[1]シフト記号表（勤務時間帯）'!$C$6:$U$35,19,FALSE))</f>
        <v/>
      </c>
      <c r="AH51" s="389" t="str">
        <f>IF(AH49="","",VLOOKUP(AH49,'[1]シフト記号表（勤務時間帯）'!$C$6:$U$35,19,FALSE))</f>
        <v/>
      </c>
      <c r="AI51" s="389" t="str">
        <f>IF(AI49="","",VLOOKUP(AI49,'[1]シフト記号表（勤務時間帯）'!$C$6:$U$35,19,FALSE))</f>
        <v/>
      </c>
      <c r="AJ51" s="389" t="str">
        <f>IF(AJ49="","",VLOOKUP(AJ49,'[1]シフト記号表（勤務時間帯）'!$C$6:$U$35,19,FALSE))</f>
        <v/>
      </c>
      <c r="AK51" s="389" t="str">
        <f>IF(AK49="","",VLOOKUP(AK49,'[1]シフト記号表（勤務時間帯）'!$C$6:$U$35,19,FALSE))</f>
        <v/>
      </c>
      <c r="AL51" s="389" t="str">
        <f>IF(AL49="","",VLOOKUP(AL49,'[1]シフト記号表（勤務時間帯）'!$C$6:$U$35,19,FALSE))</f>
        <v/>
      </c>
      <c r="AM51" s="390" t="str">
        <f>IF(AM49="","",VLOOKUP(AM49,'[1]シフト記号表（勤務時間帯）'!$C$6:$U$35,19,FALSE))</f>
        <v/>
      </c>
      <c r="AN51" s="388" t="str">
        <f>IF(AN49="","",VLOOKUP(AN49,'[1]シフト記号表（勤務時間帯）'!$C$6:$U$35,19,FALSE))</f>
        <v/>
      </c>
      <c r="AO51" s="389" t="str">
        <f>IF(AO49="","",VLOOKUP(AO49,'[1]シフト記号表（勤務時間帯）'!$C$6:$U$35,19,FALSE))</f>
        <v/>
      </c>
      <c r="AP51" s="389" t="str">
        <f>IF(AP49="","",VLOOKUP(AP49,'[1]シフト記号表（勤務時間帯）'!$C$6:$U$35,19,FALSE))</f>
        <v/>
      </c>
      <c r="AQ51" s="389" t="str">
        <f>IF(AQ49="","",VLOOKUP(AQ49,'[1]シフト記号表（勤務時間帯）'!$C$6:$U$35,19,FALSE))</f>
        <v/>
      </c>
      <c r="AR51" s="389" t="str">
        <f>IF(AR49="","",VLOOKUP(AR49,'[1]シフト記号表（勤務時間帯）'!$C$6:$U$35,19,FALSE))</f>
        <v/>
      </c>
      <c r="AS51" s="389" t="str">
        <f>IF(AS49="","",VLOOKUP(AS49,'[1]シフト記号表（勤務時間帯）'!$C$6:$U$35,19,FALSE))</f>
        <v/>
      </c>
      <c r="AT51" s="390" t="str">
        <f>IF(AT49="","",VLOOKUP(AT49,'[1]シフト記号表（勤務時間帯）'!$C$6:$U$35,19,FALSE))</f>
        <v/>
      </c>
      <c r="AU51" s="388" t="str">
        <f>IF(AU49="","",VLOOKUP(AU49,'[1]シフト記号表（勤務時間帯）'!$C$6:$U$35,19,FALSE))</f>
        <v/>
      </c>
      <c r="AV51" s="389" t="str">
        <f>IF(AV49="","",VLOOKUP(AV49,'[1]シフト記号表（勤務時間帯）'!$C$6:$U$35,19,FALSE))</f>
        <v/>
      </c>
      <c r="AW51" s="389" t="str">
        <f>IF(AW49="","",VLOOKUP(AW49,'[1]シフト記号表（勤務時間帯）'!$C$6:$U$35,19,FALSE))</f>
        <v/>
      </c>
      <c r="AX51" s="643">
        <f>IF($BB$3="４週",SUM(S51:AT51),IF($BB$3="暦月",SUM(S51:AW51),""))</f>
        <v>0</v>
      </c>
      <c r="AY51" s="644"/>
      <c r="AZ51" s="645">
        <f>IF($BB$3="４週",AX51/4,IF($BB$3="暦月",②勤務形態一覧表!AX51/(②勤務形態一覧表!$BB$8/7),""))</f>
        <v>0</v>
      </c>
      <c r="BA51" s="646"/>
      <c r="BB51" s="630"/>
      <c r="BC51" s="631"/>
      <c r="BD51" s="631"/>
      <c r="BE51" s="631"/>
      <c r="BF51" s="632"/>
    </row>
    <row r="52" spans="2:58" ht="20.25" customHeight="1">
      <c r="B52" s="686">
        <f>B49+1</f>
        <v>11</v>
      </c>
      <c r="C52" s="736"/>
      <c r="D52" s="737"/>
      <c r="E52" s="738"/>
      <c r="F52" s="391"/>
      <c r="G52" s="696"/>
      <c r="H52" s="699"/>
      <c r="I52" s="700"/>
      <c r="J52" s="700"/>
      <c r="K52" s="701"/>
      <c r="L52" s="703"/>
      <c r="M52" s="704"/>
      <c r="N52" s="704"/>
      <c r="O52" s="705"/>
      <c r="P52" s="712" t="s">
        <v>1227</v>
      </c>
      <c r="Q52" s="713"/>
      <c r="R52" s="714"/>
      <c r="S52" s="380"/>
      <c r="T52" s="381"/>
      <c r="U52" s="381"/>
      <c r="V52" s="381"/>
      <c r="W52" s="381"/>
      <c r="X52" s="381"/>
      <c r="Y52" s="382"/>
      <c r="Z52" s="380"/>
      <c r="AA52" s="381"/>
      <c r="AB52" s="381"/>
      <c r="AC52" s="381"/>
      <c r="AD52" s="381"/>
      <c r="AE52" s="381"/>
      <c r="AF52" s="382"/>
      <c r="AG52" s="380"/>
      <c r="AH52" s="381"/>
      <c r="AI52" s="381"/>
      <c r="AJ52" s="381"/>
      <c r="AK52" s="381"/>
      <c r="AL52" s="381"/>
      <c r="AM52" s="382"/>
      <c r="AN52" s="380"/>
      <c r="AO52" s="381"/>
      <c r="AP52" s="381"/>
      <c r="AQ52" s="381"/>
      <c r="AR52" s="381"/>
      <c r="AS52" s="381"/>
      <c r="AT52" s="382"/>
      <c r="AU52" s="380"/>
      <c r="AV52" s="381"/>
      <c r="AW52" s="381"/>
      <c r="AX52" s="620"/>
      <c r="AY52" s="621"/>
      <c r="AZ52" s="622"/>
      <c r="BA52" s="623"/>
      <c r="BB52" s="624"/>
      <c r="BC52" s="625"/>
      <c r="BD52" s="625"/>
      <c r="BE52" s="625"/>
      <c r="BF52" s="626"/>
    </row>
    <row r="53" spans="2:58" ht="20.25" customHeight="1">
      <c r="B53" s="686"/>
      <c r="C53" s="739"/>
      <c r="D53" s="740"/>
      <c r="E53" s="741"/>
      <c r="F53" s="383"/>
      <c r="G53" s="697"/>
      <c r="H53" s="702"/>
      <c r="I53" s="700"/>
      <c r="J53" s="700"/>
      <c r="K53" s="701"/>
      <c r="L53" s="706"/>
      <c r="M53" s="707"/>
      <c r="N53" s="707"/>
      <c r="O53" s="708"/>
      <c r="P53" s="633" t="s">
        <v>1228</v>
      </c>
      <c r="Q53" s="634"/>
      <c r="R53" s="635"/>
      <c r="S53" s="384" t="str">
        <f>IF(S52="","",VLOOKUP(S52,'[1]シフト記号表（勤務時間帯）'!$C$6:$K$35,9,FALSE))</f>
        <v/>
      </c>
      <c r="T53" s="385" t="str">
        <f>IF(T52="","",VLOOKUP(T52,'[1]シフト記号表（勤務時間帯）'!$C$6:$K$35,9,FALSE))</f>
        <v/>
      </c>
      <c r="U53" s="385" t="str">
        <f>IF(U52="","",VLOOKUP(U52,'[1]シフト記号表（勤務時間帯）'!$C$6:$K$35,9,FALSE))</f>
        <v/>
      </c>
      <c r="V53" s="385" t="str">
        <f>IF(V52="","",VLOOKUP(V52,'[1]シフト記号表（勤務時間帯）'!$C$6:$K$35,9,FALSE))</f>
        <v/>
      </c>
      <c r="W53" s="385" t="str">
        <f>IF(W52="","",VLOOKUP(W52,'[1]シフト記号表（勤務時間帯）'!$C$6:$K$35,9,FALSE))</f>
        <v/>
      </c>
      <c r="X53" s="385" t="str">
        <f>IF(X52="","",VLOOKUP(X52,'[1]シフト記号表（勤務時間帯）'!$C$6:$K$35,9,FALSE))</f>
        <v/>
      </c>
      <c r="Y53" s="386" t="str">
        <f>IF(Y52="","",VLOOKUP(Y52,'[1]シフト記号表（勤務時間帯）'!$C$6:$K$35,9,FALSE))</f>
        <v/>
      </c>
      <c r="Z53" s="384" t="str">
        <f>IF(Z52="","",VLOOKUP(Z52,'[1]シフト記号表（勤務時間帯）'!$C$6:$K$35,9,FALSE))</f>
        <v/>
      </c>
      <c r="AA53" s="385" t="str">
        <f>IF(AA52="","",VLOOKUP(AA52,'[1]シフト記号表（勤務時間帯）'!$C$6:$K$35,9,FALSE))</f>
        <v/>
      </c>
      <c r="AB53" s="385" t="str">
        <f>IF(AB52="","",VLOOKUP(AB52,'[1]シフト記号表（勤務時間帯）'!$C$6:$K$35,9,FALSE))</f>
        <v/>
      </c>
      <c r="AC53" s="385" t="str">
        <f>IF(AC52="","",VLOOKUP(AC52,'[1]シフト記号表（勤務時間帯）'!$C$6:$K$35,9,FALSE))</f>
        <v/>
      </c>
      <c r="AD53" s="385" t="str">
        <f>IF(AD52="","",VLOOKUP(AD52,'[1]シフト記号表（勤務時間帯）'!$C$6:$K$35,9,FALSE))</f>
        <v/>
      </c>
      <c r="AE53" s="385" t="str">
        <f>IF(AE52="","",VLOOKUP(AE52,'[1]シフト記号表（勤務時間帯）'!$C$6:$K$35,9,FALSE))</f>
        <v/>
      </c>
      <c r="AF53" s="386" t="str">
        <f>IF(AF52="","",VLOOKUP(AF52,'[1]シフト記号表（勤務時間帯）'!$C$6:$K$35,9,FALSE))</f>
        <v/>
      </c>
      <c r="AG53" s="384" t="str">
        <f>IF(AG52="","",VLOOKUP(AG52,'[1]シフト記号表（勤務時間帯）'!$C$6:$K$35,9,FALSE))</f>
        <v/>
      </c>
      <c r="AH53" s="385" t="str">
        <f>IF(AH52="","",VLOOKUP(AH52,'[1]シフト記号表（勤務時間帯）'!$C$6:$K$35,9,FALSE))</f>
        <v/>
      </c>
      <c r="AI53" s="385" t="str">
        <f>IF(AI52="","",VLOOKUP(AI52,'[1]シフト記号表（勤務時間帯）'!$C$6:$K$35,9,FALSE))</f>
        <v/>
      </c>
      <c r="AJ53" s="385" t="str">
        <f>IF(AJ52="","",VLOOKUP(AJ52,'[1]シフト記号表（勤務時間帯）'!$C$6:$K$35,9,FALSE))</f>
        <v/>
      </c>
      <c r="AK53" s="385" t="str">
        <f>IF(AK52="","",VLOOKUP(AK52,'[1]シフト記号表（勤務時間帯）'!$C$6:$K$35,9,FALSE))</f>
        <v/>
      </c>
      <c r="AL53" s="385" t="str">
        <f>IF(AL52="","",VLOOKUP(AL52,'[1]シフト記号表（勤務時間帯）'!$C$6:$K$35,9,FALSE))</f>
        <v/>
      </c>
      <c r="AM53" s="386" t="str">
        <f>IF(AM52="","",VLOOKUP(AM52,'[1]シフト記号表（勤務時間帯）'!$C$6:$K$35,9,FALSE))</f>
        <v/>
      </c>
      <c r="AN53" s="384" t="str">
        <f>IF(AN52="","",VLOOKUP(AN52,'[1]シフト記号表（勤務時間帯）'!$C$6:$K$35,9,FALSE))</f>
        <v/>
      </c>
      <c r="AO53" s="385" t="str">
        <f>IF(AO52="","",VLOOKUP(AO52,'[1]シフト記号表（勤務時間帯）'!$C$6:$K$35,9,FALSE))</f>
        <v/>
      </c>
      <c r="AP53" s="385" t="str">
        <f>IF(AP52="","",VLOOKUP(AP52,'[1]シフト記号表（勤務時間帯）'!$C$6:$K$35,9,FALSE))</f>
        <v/>
      </c>
      <c r="AQ53" s="385" t="str">
        <f>IF(AQ52="","",VLOOKUP(AQ52,'[1]シフト記号表（勤務時間帯）'!$C$6:$K$35,9,FALSE))</f>
        <v/>
      </c>
      <c r="AR53" s="385" t="str">
        <f>IF(AR52="","",VLOOKUP(AR52,'[1]シフト記号表（勤務時間帯）'!$C$6:$K$35,9,FALSE))</f>
        <v/>
      </c>
      <c r="AS53" s="385" t="str">
        <f>IF(AS52="","",VLOOKUP(AS52,'[1]シフト記号表（勤務時間帯）'!$C$6:$K$35,9,FALSE))</f>
        <v/>
      </c>
      <c r="AT53" s="386" t="str">
        <f>IF(AT52="","",VLOOKUP(AT52,'[1]シフト記号表（勤務時間帯）'!$C$6:$K$35,9,FALSE))</f>
        <v/>
      </c>
      <c r="AU53" s="384" t="str">
        <f>IF(AU52="","",VLOOKUP(AU52,'[1]シフト記号表（勤務時間帯）'!$C$6:$K$35,9,FALSE))</f>
        <v/>
      </c>
      <c r="AV53" s="385" t="str">
        <f>IF(AV52="","",VLOOKUP(AV52,'[1]シフト記号表（勤務時間帯）'!$C$6:$K$35,9,FALSE))</f>
        <v/>
      </c>
      <c r="AW53" s="385" t="str">
        <f>IF(AW52="","",VLOOKUP(AW52,'[1]シフト記号表（勤務時間帯）'!$C$6:$K$35,9,FALSE))</f>
        <v/>
      </c>
      <c r="AX53" s="636">
        <f>IF($BB$3="４週",SUM(S53:AT53),IF($BB$3="暦月",SUM(S53:AW53),""))</f>
        <v>0</v>
      </c>
      <c r="AY53" s="637"/>
      <c r="AZ53" s="638">
        <f>IF($BB$3="４週",AX53/4,IF($BB$3="暦月",②勤務形態一覧表!AX53/(②勤務形態一覧表!$BB$8/7),""))</f>
        <v>0</v>
      </c>
      <c r="BA53" s="639"/>
      <c r="BB53" s="627"/>
      <c r="BC53" s="628"/>
      <c r="BD53" s="628"/>
      <c r="BE53" s="628"/>
      <c r="BF53" s="629"/>
    </row>
    <row r="54" spans="2:58" ht="20.25" customHeight="1">
      <c r="B54" s="686"/>
      <c r="C54" s="742"/>
      <c r="D54" s="743"/>
      <c r="E54" s="744"/>
      <c r="F54" s="383">
        <f>C52</f>
        <v>0</v>
      </c>
      <c r="G54" s="698"/>
      <c r="H54" s="702"/>
      <c r="I54" s="700"/>
      <c r="J54" s="700"/>
      <c r="K54" s="701"/>
      <c r="L54" s="709"/>
      <c r="M54" s="710"/>
      <c r="N54" s="710"/>
      <c r="O54" s="711"/>
      <c r="P54" s="640" t="s">
        <v>1229</v>
      </c>
      <c r="Q54" s="641"/>
      <c r="R54" s="642"/>
      <c r="S54" s="388" t="str">
        <f>IF(S52="","",VLOOKUP(S52,'[1]シフト記号表（勤務時間帯）'!$C$6:$U$35,19,FALSE))</f>
        <v/>
      </c>
      <c r="T54" s="389" t="str">
        <f>IF(T52="","",VLOOKUP(T52,'[1]シフト記号表（勤務時間帯）'!$C$6:$U$35,19,FALSE))</f>
        <v/>
      </c>
      <c r="U54" s="389" t="str">
        <f>IF(U52="","",VLOOKUP(U52,'[1]シフト記号表（勤務時間帯）'!$C$6:$U$35,19,FALSE))</f>
        <v/>
      </c>
      <c r="V54" s="389" t="str">
        <f>IF(V52="","",VLOOKUP(V52,'[1]シフト記号表（勤務時間帯）'!$C$6:$U$35,19,FALSE))</f>
        <v/>
      </c>
      <c r="W54" s="389" t="str">
        <f>IF(W52="","",VLOOKUP(W52,'[1]シフト記号表（勤務時間帯）'!$C$6:$U$35,19,FALSE))</f>
        <v/>
      </c>
      <c r="X54" s="389" t="str">
        <f>IF(X52="","",VLOOKUP(X52,'[1]シフト記号表（勤務時間帯）'!$C$6:$U$35,19,FALSE))</f>
        <v/>
      </c>
      <c r="Y54" s="390" t="str">
        <f>IF(Y52="","",VLOOKUP(Y52,'[1]シフト記号表（勤務時間帯）'!$C$6:$U$35,19,FALSE))</f>
        <v/>
      </c>
      <c r="Z54" s="388" t="str">
        <f>IF(Z52="","",VLOOKUP(Z52,'[1]シフト記号表（勤務時間帯）'!$C$6:$U$35,19,FALSE))</f>
        <v/>
      </c>
      <c r="AA54" s="389" t="str">
        <f>IF(AA52="","",VLOOKUP(AA52,'[1]シフト記号表（勤務時間帯）'!$C$6:$U$35,19,FALSE))</f>
        <v/>
      </c>
      <c r="AB54" s="389" t="str">
        <f>IF(AB52="","",VLOOKUP(AB52,'[1]シフト記号表（勤務時間帯）'!$C$6:$U$35,19,FALSE))</f>
        <v/>
      </c>
      <c r="AC54" s="389" t="str">
        <f>IF(AC52="","",VLOOKUP(AC52,'[1]シフト記号表（勤務時間帯）'!$C$6:$U$35,19,FALSE))</f>
        <v/>
      </c>
      <c r="AD54" s="389" t="str">
        <f>IF(AD52="","",VLOOKUP(AD52,'[1]シフト記号表（勤務時間帯）'!$C$6:$U$35,19,FALSE))</f>
        <v/>
      </c>
      <c r="AE54" s="389" t="str">
        <f>IF(AE52="","",VLOOKUP(AE52,'[1]シフト記号表（勤務時間帯）'!$C$6:$U$35,19,FALSE))</f>
        <v/>
      </c>
      <c r="AF54" s="390" t="str">
        <f>IF(AF52="","",VLOOKUP(AF52,'[1]シフト記号表（勤務時間帯）'!$C$6:$U$35,19,FALSE))</f>
        <v/>
      </c>
      <c r="AG54" s="388" t="str">
        <f>IF(AG52="","",VLOOKUP(AG52,'[1]シフト記号表（勤務時間帯）'!$C$6:$U$35,19,FALSE))</f>
        <v/>
      </c>
      <c r="AH54" s="389" t="str">
        <f>IF(AH52="","",VLOOKUP(AH52,'[1]シフト記号表（勤務時間帯）'!$C$6:$U$35,19,FALSE))</f>
        <v/>
      </c>
      <c r="AI54" s="389" t="str">
        <f>IF(AI52="","",VLOOKUP(AI52,'[1]シフト記号表（勤務時間帯）'!$C$6:$U$35,19,FALSE))</f>
        <v/>
      </c>
      <c r="AJ54" s="389" t="str">
        <f>IF(AJ52="","",VLOOKUP(AJ52,'[1]シフト記号表（勤務時間帯）'!$C$6:$U$35,19,FALSE))</f>
        <v/>
      </c>
      <c r="AK54" s="389" t="str">
        <f>IF(AK52="","",VLOOKUP(AK52,'[1]シフト記号表（勤務時間帯）'!$C$6:$U$35,19,FALSE))</f>
        <v/>
      </c>
      <c r="AL54" s="389" t="str">
        <f>IF(AL52="","",VLOOKUP(AL52,'[1]シフト記号表（勤務時間帯）'!$C$6:$U$35,19,FALSE))</f>
        <v/>
      </c>
      <c r="AM54" s="390" t="str">
        <f>IF(AM52="","",VLOOKUP(AM52,'[1]シフト記号表（勤務時間帯）'!$C$6:$U$35,19,FALSE))</f>
        <v/>
      </c>
      <c r="AN54" s="388" t="str">
        <f>IF(AN52="","",VLOOKUP(AN52,'[1]シフト記号表（勤務時間帯）'!$C$6:$U$35,19,FALSE))</f>
        <v/>
      </c>
      <c r="AO54" s="389" t="str">
        <f>IF(AO52="","",VLOOKUP(AO52,'[1]シフト記号表（勤務時間帯）'!$C$6:$U$35,19,FALSE))</f>
        <v/>
      </c>
      <c r="AP54" s="389" t="str">
        <f>IF(AP52="","",VLOOKUP(AP52,'[1]シフト記号表（勤務時間帯）'!$C$6:$U$35,19,FALSE))</f>
        <v/>
      </c>
      <c r="AQ54" s="389" t="str">
        <f>IF(AQ52="","",VLOOKUP(AQ52,'[1]シフト記号表（勤務時間帯）'!$C$6:$U$35,19,FALSE))</f>
        <v/>
      </c>
      <c r="AR54" s="389" t="str">
        <f>IF(AR52="","",VLOOKUP(AR52,'[1]シフト記号表（勤務時間帯）'!$C$6:$U$35,19,FALSE))</f>
        <v/>
      </c>
      <c r="AS54" s="389" t="str">
        <f>IF(AS52="","",VLOOKUP(AS52,'[1]シフト記号表（勤務時間帯）'!$C$6:$U$35,19,FALSE))</f>
        <v/>
      </c>
      <c r="AT54" s="390" t="str">
        <f>IF(AT52="","",VLOOKUP(AT52,'[1]シフト記号表（勤務時間帯）'!$C$6:$U$35,19,FALSE))</f>
        <v/>
      </c>
      <c r="AU54" s="388" t="str">
        <f>IF(AU52="","",VLOOKUP(AU52,'[1]シフト記号表（勤務時間帯）'!$C$6:$U$35,19,FALSE))</f>
        <v/>
      </c>
      <c r="AV54" s="389" t="str">
        <f>IF(AV52="","",VLOOKUP(AV52,'[1]シフト記号表（勤務時間帯）'!$C$6:$U$35,19,FALSE))</f>
        <v/>
      </c>
      <c r="AW54" s="389" t="str">
        <f>IF(AW52="","",VLOOKUP(AW52,'[1]シフト記号表（勤務時間帯）'!$C$6:$U$35,19,FALSE))</f>
        <v/>
      </c>
      <c r="AX54" s="643">
        <f>IF($BB$3="４週",SUM(S54:AT54),IF($BB$3="暦月",SUM(S54:AW54),""))</f>
        <v>0</v>
      </c>
      <c r="AY54" s="644"/>
      <c r="AZ54" s="645">
        <f>IF($BB$3="４週",AX54/4,IF($BB$3="暦月",②勤務形態一覧表!AX54/(②勤務形態一覧表!$BB$8/7),""))</f>
        <v>0</v>
      </c>
      <c r="BA54" s="646"/>
      <c r="BB54" s="630"/>
      <c r="BC54" s="631"/>
      <c r="BD54" s="631"/>
      <c r="BE54" s="631"/>
      <c r="BF54" s="632"/>
    </row>
    <row r="55" spans="2:58" ht="20.25" customHeight="1">
      <c r="B55" s="686">
        <f>B52+1</f>
        <v>12</v>
      </c>
      <c r="C55" s="736"/>
      <c r="D55" s="737"/>
      <c r="E55" s="738"/>
      <c r="F55" s="391"/>
      <c r="G55" s="696"/>
      <c r="H55" s="699"/>
      <c r="I55" s="700"/>
      <c r="J55" s="700"/>
      <c r="K55" s="701"/>
      <c r="L55" s="703"/>
      <c r="M55" s="704"/>
      <c r="N55" s="704"/>
      <c r="O55" s="705"/>
      <c r="P55" s="712" t="s">
        <v>1227</v>
      </c>
      <c r="Q55" s="713"/>
      <c r="R55" s="714"/>
      <c r="S55" s="380"/>
      <c r="T55" s="381"/>
      <c r="U55" s="381"/>
      <c r="V55" s="381"/>
      <c r="W55" s="381"/>
      <c r="X55" s="381"/>
      <c r="Y55" s="382"/>
      <c r="Z55" s="380"/>
      <c r="AA55" s="381"/>
      <c r="AB55" s="381"/>
      <c r="AC55" s="381"/>
      <c r="AD55" s="381"/>
      <c r="AE55" s="381"/>
      <c r="AF55" s="382"/>
      <c r="AG55" s="380"/>
      <c r="AH55" s="381"/>
      <c r="AI55" s="381"/>
      <c r="AJ55" s="381"/>
      <c r="AK55" s="381"/>
      <c r="AL55" s="381"/>
      <c r="AM55" s="382"/>
      <c r="AN55" s="380"/>
      <c r="AO55" s="381"/>
      <c r="AP55" s="381"/>
      <c r="AQ55" s="381"/>
      <c r="AR55" s="381"/>
      <c r="AS55" s="381"/>
      <c r="AT55" s="382"/>
      <c r="AU55" s="380"/>
      <c r="AV55" s="381"/>
      <c r="AW55" s="381"/>
      <c r="AX55" s="620"/>
      <c r="AY55" s="621"/>
      <c r="AZ55" s="622"/>
      <c r="BA55" s="623"/>
      <c r="BB55" s="745"/>
      <c r="BC55" s="704"/>
      <c r="BD55" s="704"/>
      <c r="BE55" s="704"/>
      <c r="BF55" s="705"/>
    </row>
    <row r="56" spans="2:58" ht="20.25" customHeight="1">
      <c r="B56" s="686"/>
      <c r="C56" s="739"/>
      <c r="D56" s="740"/>
      <c r="E56" s="741"/>
      <c r="F56" s="383"/>
      <c r="G56" s="697"/>
      <c r="H56" s="702"/>
      <c r="I56" s="700"/>
      <c r="J56" s="700"/>
      <c r="K56" s="701"/>
      <c r="L56" s="706"/>
      <c r="M56" s="707"/>
      <c r="N56" s="707"/>
      <c r="O56" s="708"/>
      <c r="P56" s="633" t="s">
        <v>1228</v>
      </c>
      <c r="Q56" s="634"/>
      <c r="R56" s="635"/>
      <c r="S56" s="384" t="str">
        <f>IF(S55="","",VLOOKUP(S55,'[1]シフト記号表（勤務時間帯）'!$C$6:$K$35,9,FALSE))</f>
        <v/>
      </c>
      <c r="T56" s="385" t="str">
        <f>IF(T55="","",VLOOKUP(T55,'[1]シフト記号表（勤務時間帯）'!$C$6:$K$35,9,FALSE))</f>
        <v/>
      </c>
      <c r="U56" s="385" t="str">
        <f>IF(U55="","",VLOOKUP(U55,'[1]シフト記号表（勤務時間帯）'!$C$6:$K$35,9,FALSE))</f>
        <v/>
      </c>
      <c r="V56" s="385" t="str">
        <f>IF(V55="","",VLOOKUP(V55,'[1]シフト記号表（勤務時間帯）'!$C$6:$K$35,9,FALSE))</f>
        <v/>
      </c>
      <c r="W56" s="385" t="str">
        <f>IF(W55="","",VLOOKUP(W55,'[1]シフト記号表（勤務時間帯）'!$C$6:$K$35,9,FALSE))</f>
        <v/>
      </c>
      <c r="X56" s="385" t="str">
        <f>IF(X55="","",VLOOKUP(X55,'[1]シフト記号表（勤務時間帯）'!$C$6:$K$35,9,FALSE))</f>
        <v/>
      </c>
      <c r="Y56" s="386" t="str">
        <f>IF(Y55="","",VLOOKUP(Y55,'[1]シフト記号表（勤務時間帯）'!$C$6:$K$35,9,FALSE))</f>
        <v/>
      </c>
      <c r="Z56" s="384" t="str">
        <f>IF(Z55="","",VLOOKUP(Z55,'[1]シフト記号表（勤務時間帯）'!$C$6:$K$35,9,FALSE))</f>
        <v/>
      </c>
      <c r="AA56" s="385" t="str">
        <f>IF(AA55="","",VLOOKUP(AA55,'[1]シフト記号表（勤務時間帯）'!$C$6:$K$35,9,FALSE))</f>
        <v/>
      </c>
      <c r="AB56" s="385" t="str">
        <f>IF(AB55="","",VLOOKUP(AB55,'[1]シフト記号表（勤務時間帯）'!$C$6:$K$35,9,FALSE))</f>
        <v/>
      </c>
      <c r="AC56" s="385" t="str">
        <f>IF(AC55="","",VLOOKUP(AC55,'[1]シフト記号表（勤務時間帯）'!$C$6:$K$35,9,FALSE))</f>
        <v/>
      </c>
      <c r="AD56" s="385" t="str">
        <f>IF(AD55="","",VLOOKUP(AD55,'[1]シフト記号表（勤務時間帯）'!$C$6:$K$35,9,FALSE))</f>
        <v/>
      </c>
      <c r="AE56" s="385" t="str">
        <f>IF(AE55="","",VLOOKUP(AE55,'[1]シフト記号表（勤務時間帯）'!$C$6:$K$35,9,FALSE))</f>
        <v/>
      </c>
      <c r="AF56" s="386" t="str">
        <f>IF(AF55="","",VLOOKUP(AF55,'[1]シフト記号表（勤務時間帯）'!$C$6:$K$35,9,FALSE))</f>
        <v/>
      </c>
      <c r="AG56" s="384" t="str">
        <f>IF(AG55="","",VLOOKUP(AG55,'[1]シフト記号表（勤務時間帯）'!$C$6:$K$35,9,FALSE))</f>
        <v/>
      </c>
      <c r="AH56" s="385" t="str">
        <f>IF(AH55="","",VLOOKUP(AH55,'[1]シフト記号表（勤務時間帯）'!$C$6:$K$35,9,FALSE))</f>
        <v/>
      </c>
      <c r="AI56" s="385" t="str">
        <f>IF(AI55="","",VLOOKUP(AI55,'[1]シフト記号表（勤務時間帯）'!$C$6:$K$35,9,FALSE))</f>
        <v/>
      </c>
      <c r="AJ56" s="385" t="str">
        <f>IF(AJ55="","",VLOOKUP(AJ55,'[1]シフト記号表（勤務時間帯）'!$C$6:$K$35,9,FALSE))</f>
        <v/>
      </c>
      <c r="AK56" s="385" t="str">
        <f>IF(AK55="","",VLOOKUP(AK55,'[1]シフト記号表（勤務時間帯）'!$C$6:$K$35,9,FALSE))</f>
        <v/>
      </c>
      <c r="AL56" s="385" t="str">
        <f>IF(AL55="","",VLOOKUP(AL55,'[1]シフト記号表（勤務時間帯）'!$C$6:$K$35,9,FALSE))</f>
        <v/>
      </c>
      <c r="AM56" s="386" t="str">
        <f>IF(AM55="","",VLOOKUP(AM55,'[1]シフト記号表（勤務時間帯）'!$C$6:$K$35,9,FALSE))</f>
        <v/>
      </c>
      <c r="AN56" s="384" t="str">
        <f>IF(AN55="","",VLOOKUP(AN55,'[1]シフト記号表（勤務時間帯）'!$C$6:$K$35,9,FALSE))</f>
        <v/>
      </c>
      <c r="AO56" s="385" t="str">
        <f>IF(AO55="","",VLOOKUP(AO55,'[1]シフト記号表（勤務時間帯）'!$C$6:$K$35,9,FALSE))</f>
        <v/>
      </c>
      <c r="AP56" s="385" t="str">
        <f>IF(AP55="","",VLOOKUP(AP55,'[1]シフト記号表（勤務時間帯）'!$C$6:$K$35,9,FALSE))</f>
        <v/>
      </c>
      <c r="AQ56" s="385" t="str">
        <f>IF(AQ55="","",VLOOKUP(AQ55,'[1]シフト記号表（勤務時間帯）'!$C$6:$K$35,9,FALSE))</f>
        <v/>
      </c>
      <c r="AR56" s="385" t="str">
        <f>IF(AR55="","",VLOOKUP(AR55,'[1]シフト記号表（勤務時間帯）'!$C$6:$K$35,9,FALSE))</f>
        <v/>
      </c>
      <c r="AS56" s="385" t="str">
        <f>IF(AS55="","",VLOOKUP(AS55,'[1]シフト記号表（勤務時間帯）'!$C$6:$K$35,9,FALSE))</f>
        <v/>
      </c>
      <c r="AT56" s="386" t="str">
        <f>IF(AT55="","",VLOOKUP(AT55,'[1]シフト記号表（勤務時間帯）'!$C$6:$K$35,9,FALSE))</f>
        <v/>
      </c>
      <c r="AU56" s="384" t="str">
        <f>IF(AU55="","",VLOOKUP(AU55,'[1]シフト記号表（勤務時間帯）'!$C$6:$K$35,9,FALSE))</f>
        <v/>
      </c>
      <c r="AV56" s="385" t="str">
        <f>IF(AV55="","",VLOOKUP(AV55,'[1]シフト記号表（勤務時間帯）'!$C$6:$K$35,9,FALSE))</f>
        <v/>
      </c>
      <c r="AW56" s="385" t="str">
        <f>IF(AW55="","",VLOOKUP(AW55,'[1]シフト記号表（勤務時間帯）'!$C$6:$K$35,9,FALSE))</f>
        <v/>
      </c>
      <c r="AX56" s="636">
        <f>IF($BB$3="４週",SUM(S56:AT56),IF($BB$3="暦月",SUM(S56:AW56),""))</f>
        <v>0</v>
      </c>
      <c r="AY56" s="637"/>
      <c r="AZ56" s="638">
        <f>IF($BB$3="４週",AX56/4,IF($BB$3="暦月",②勤務形態一覧表!AX56/(②勤務形態一覧表!$BB$8/7),""))</f>
        <v>0</v>
      </c>
      <c r="BA56" s="639"/>
      <c r="BB56" s="746"/>
      <c r="BC56" s="707"/>
      <c r="BD56" s="707"/>
      <c r="BE56" s="707"/>
      <c r="BF56" s="708"/>
    </row>
    <row r="57" spans="2:58" ht="20.25" customHeight="1">
      <c r="B57" s="686"/>
      <c r="C57" s="742"/>
      <c r="D57" s="743"/>
      <c r="E57" s="744"/>
      <c r="F57" s="383">
        <f>C55</f>
        <v>0</v>
      </c>
      <c r="G57" s="698"/>
      <c r="H57" s="702"/>
      <c r="I57" s="700"/>
      <c r="J57" s="700"/>
      <c r="K57" s="701"/>
      <c r="L57" s="709"/>
      <c r="M57" s="710"/>
      <c r="N57" s="710"/>
      <c r="O57" s="711"/>
      <c r="P57" s="640" t="s">
        <v>1229</v>
      </c>
      <c r="Q57" s="641"/>
      <c r="R57" s="642"/>
      <c r="S57" s="388" t="str">
        <f>IF(S55="","",VLOOKUP(S55,'[1]シフト記号表（勤務時間帯）'!$C$6:$U$35,19,FALSE))</f>
        <v/>
      </c>
      <c r="T57" s="389" t="str">
        <f>IF(T55="","",VLOOKUP(T55,'[1]シフト記号表（勤務時間帯）'!$C$6:$U$35,19,FALSE))</f>
        <v/>
      </c>
      <c r="U57" s="389" t="str">
        <f>IF(U55="","",VLOOKUP(U55,'[1]シフト記号表（勤務時間帯）'!$C$6:$U$35,19,FALSE))</f>
        <v/>
      </c>
      <c r="V57" s="389" t="str">
        <f>IF(V55="","",VLOOKUP(V55,'[1]シフト記号表（勤務時間帯）'!$C$6:$U$35,19,FALSE))</f>
        <v/>
      </c>
      <c r="W57" s="389" t="str">
        <f>IF(W55="","",VLOOKUP(W55,'[1]シフト記号表（勤務時間帯）'!$C$6:$U$35,19,FALSE))</f>
        <v/>
      </c>
      <c r="X57" s="389" t="str">
        <f>IF(X55="","",VLOOKUP(X55,'[1]シフト記号表（勤務時間帯）'!$C$6:$U$35,19,FALSE))</f>
        <v/>
      </c>
      <c r="Y57" s="390" t="str">
        <f>IF(Y55="","",VLOOKUP(Y55,'[1]シフト記号表（勤務時間帯）'!$C$6:$U$35,19,FALSE))</f>
        <v/>
      </c>
      <c r="Z57" s="388" t="str">
        <f>IF(Z55="","",VLOOKUP(Z55,'[1]シフト記号表（勤務時間帯）'!$C$6:$U$35,19,FALSE))</f>
        <v/>
      </c>
      <c r="AA57" s="389" t="str">
        <f>IF(AA55="","",VLOOKUP(AA55,'[1]シフト記号表（勤務時間帯）'!$C$6:$U$35,19,FALSE))</f>
        <v/>
      </c>
      <c r="AB57" s="389" t="str">
        <f>IF(AB55="","",VLOOKUP(AB55,'[1]シフト記号表（勤務時間帯）'!$C$6:$U$35,19,FALSE))</f>
        <v/>
      </c>
      <c r="AC57" s="389" t="str">
        <f>IF(AC55="","",VLOOKUP(AC55,'[1]シフト記号表（勤務時間帯）'!$C$6:$U$35,19,FALSE))</f>
        <v/>
      </c>
      <c r="AD57" s="389" t="str">
        <f>IF(AD55="","",VLOOKUP(AD55,'[1]シフト記号表（勤務時間帯）'!$C$6:$U$35,19,FALSE))</f>
        <v/>
      </c>
      <c r="AE57" s="389" t="str">
        <f>IF(AE55="","",VLOOKUP(AE55,'[1]シフト記号表（勤務時間帯）'!$C$6:$U$35,19,FALSE))</f>
        <v/>
      </c>
      <c r="AF57" s="390" t="str">
        <f>IF(AF55="","",VLOOKUP(AF55,'[1]シフト記号表（勤務時間帯）'!$C$6:$U$35,19,FALSE))</f>
        <v/>
      </c>
      <c r="AG57" s="388" t="str">
        <f>IF(AG55="","",VLOOKUP(AG55,'[1]シフト記号表（勤務時間帯）'!$C$6:$U$35,19,FALSE))</f>
        <v/>
      </c>
      <c r="AH57" s="389" t="str">
        <f>IF(AH55="","",VLOOKUP(AH55,'[1]シフト記号表（勤務時間帯）'!$C$6:$U$35,19,FALSE))</f>
        <v/>
      </c>
      <c r="AI57" s="389" t="str">
        <f>IF(AI55="","",VLOOKUP(AI55,'[1]シフト記号表（勤務時間帯）'!$C$6:$U$35,19,FALSE))</f>
        <v/>
      </c>
      <c r="AJ57" s="389" t="str">
        <f>IF(AJ55="","",VLOOKUP(AJ55,'[1]シフト記号表（勤務時間帯）'!$C$6:$U$35,19,FALSE))</f>
        <v/>
      </c>
      <c r="AK57" s="389" t="str">
        <f>IF(AK55="","",VLOOKUP(AK55,'[1]シフト記号表（勤務時間帯）'!$C$6:$U$35,19,FALSE))</f>
        <v/>
      </c>
      <c r="AL57" s="389" t="str">
        <f>IF(AL55="","",VLOOKUP(AL55,'[1]シフト記号表（勤務時間帯）'!$C$6:$U$35,19,FALSE))</f>
        <v/>
      </c>
      <c r="AM57" s="390" t="str">
        <f>IF(AM55="","",VLOOKUP(AM55,'[1]シフト記号表（勤務時間帯）'!$C$6:$U$35,19,FALSE))</f>
        <v/>
      </c>
      <c r="AN57" s="388" t="str">
        <f>IF(AN55="","",VLOOKUP(AN55,'[1]シフト記号表（勤務時間帯）'!$C$6:$U$35,19,FALSE))</f>
        <v/>
      </c>
      <c r="AO57" s="389" t="str">
        <f>IF(AO55="","",VLOOKUP(AO55,'[1]シフト記号表（勤務時間帯）'!$C$6:$U$35,19,FALSE))</f>
        <v/>
      </c>
      <c r="AP57" s="389" t="str">
        <f>IF(AP55="","",VLOOKUP(AP55,'[1]シフト記号表（勤務時間帯）'!$C$6:$U$35,19,FALSE))</f>
        <v/>
      </c>
      <c r="AQ57" s="389" t="str">
        <f>IF(AQ55="","",VLOOKUP(AQ55,'[1]シフト記号表（勤務時間帯）'!$C$6:$U$35,19,FALSE))</f>
        <v/>
      </c>
      <c r="AR57" s="389" t="str">
        <f>IF(AR55="","",VLOOKUP(AR55,'[1]シフト記号表（勤務時間帯）'!$C$6:$U$35,19,FALSE))</f>
        <v/>
      </c>
      <c r="AS57" s="389" t="str">
        <f>IF(AS55="","",VLOOKUP(AS55,'[1]シフト記号表（勤務時間帯）'!$C$6:$U$35,19,FALSE))</f>
        <v/>
      </c>
      <c r="AT57" s="390" t="str">
        <f>IF(AT55="","",VLOOKUP(AT55,'[1]シフト記号表（勤務時間帯）'!$C$6:$U$35,19,FALSE))</f>
        <v/>
      </c>
      <c r="AU57" s="388" t="str">
        <f>IF(AU55="","",VLOOKUP(AU55,'[1]シフト記号表（勤務時間帯）'!$C$6:$U$35,19,FALSE))</f>
        <v/>
      </c>
      <c r="AV57" s="389" t="str">
        <f>IF(AV55="","",VLOOKUP(AV55,'[1]シフト記号表（勤務時間帯）'!$C$6:$U$35,19,FALSE))</f>
        <v/>
      </c>
      <c r="AW57" s="389" t="str">
        <f>IF(AW55="","",VLOOKUP(AW55,'[1]シフト記号表（勤務時間帯）'!$C$6:$U$35,19,FALSE))</f>
        <v/>
      </c>
      <c r="AX57" s="643">
        <f>IF($BB$3="４週",SUM(S57:AT57),IF($BB$3="暦月",SUM(S57:AW57),""))</f>
        <v>0</v>
      </c>
      <c r="AY57" s="644"/>
      <c r="AZ57" s="645">
        <f>IF($BB$3="４週",AX57/4,IF($BB$3="暦月",②勤務形態一覧表!AX57/(②勤務形態一覧表!$BB$8/7),""))</f>
        <v>0</v>
      </c>
      <c r="BA57" s="646"/>
      <c r="BB57" s="747"/>
      <c r="BC57" s="710"/>
      <c r="BD57" s="710"/>
      <c r="BE57" s="710"/>
      <c r="BF57" s="711"/>
    </row>
    <row r="58" spans="2:58" ht="20.25" customHeight="1">
      <c r="B58" s="686">
        <f>B55+1</f>
        <v>13</v>
      </c>
      <c r="C58" s="736"/>
      <c r="D58" s="737"/>
      <c r="E58" s="738"/>
      <c r="F58" s="391"/>
      <c r="G58" s="696"/>
      <c r="H58" s="699"/>
      <c r="I58" s="700"/>
      <c r="J58" s="700"/>
      <c r="K58" s="701"/>
      <c r="L58" s="703"/>
      <c r="M58" s="704"/>
      <c r="N58" s="704"/>
      <c r="O58" s="705"/>
      <c r="P58" s="712" t="s">
        <v>1227</v>
      </c>
      <c r="Q58" s="713"/>
      <c r="R58" s="714"/>
      <c r="S58" s="380"/>
      <c r="T58" s="381"/>
      <c r="U58" s="381"/>
      <c r="V58" s="381"/>
      <c r="W58" s="381"/>
      <c r="X58" s="381"/>
      <c r="Y58" s="382"/>
      <c r="Z58" s="380"/>
      <c r="AA58" s="381"/>
      <c r="AB58" s="381"/>
      <c r="AC58" s="381"/>
      <c r="AD58" s="381"/>
      <c r="AE58" s="381"/>
      <c r="AF58" s="382"/>
      <c r="AG58" s="380"/>
      <c r="AH58" s="381"/>
      <c r="AI58" s="381"/>
      <c r="AJ58" s="381"/>
      <c r="AK58" s="381"/>
      <c r="AL58" s="381"/>
      <c r="AM58" s="382"/>
      <c r="AN58" s="380"/>
      <c r="AO58" s="381"/>
      <c r="AP58" s="381"/>
      <c r="AQ58" s="381"/>
      <c r="AR58" s="381"/>
      <c r="AS58" s="381"/>
      <c r="AT58" s="382"/>
      <c r="AU58" s="380"/>
      <c r="AV58" s="381"/>
      <c r="AW58" s="381"/>
      <c r="AX58" s="620"/>
      <c r="AY58" s="621"/>
      <c r="AZ58" s="622"/>
      <c r="BA58" s="623"/>
      <c r="BB58" s="745"/>
      <c r="BC58" s="704"/>
      <c r="BD58" s="704"/>
      <c r="BE58" s="704"/>
      <c r="BF58" s="705"/>
    </row>
    <row r="59" spans="2:58" ht="20.25" customHeight="1">
      <c r="B59" s="686"/>
      <c r="C59" s="739"/>
      <c r="D59" s="740"/>
      <c r="E59" s="741"/>
      <c r="F59" s="383"/>
      <c r="G59" s="697"/>
      <c r="H59" s="702"/>
      <c r="I59" s="700"/>
      <c r="J59" s="700"/>
      <c r="K59" s="701"/>
      <c r="L59" s="706"/>
      <c r="M59" s="707"/>
      <c r="N59" s="707"/>
      <c r="O59" s="708"/>
      <c r="P59" s="633" t="s">
        <v>1228</v>
      </c>
      <c r="Q59" s="634"/>
      <c r="R59" s="635"/>
      <c r="S59" s="384" t="str">
        <f>IF(S58="","",VLOOKUP(S58,'[1]シフト記号表（勤務時間帯）'!$C$6:$K$35,9,FALSE))</f>
        <v/>
      </c>
      <c r="T59" s="385" t="str">
        <f>IF(T58="","",VLOOKUP(T58,'[1]シフト記号表（勤務時間帯）'!$C$6:$K$35,9,FALSE))</f>
        <v/>
      </c>
      <c r="U59" s="385" t="str">
        <f>IF(U58="","",VLOOKUP(U58,'[1]シフト記号表（勤務時間帯）'!$C$6:$K$35,9,FALSE))</f>
        <v/>
      </c>
      <c r="V59" s="385" t="str">
        <f>IF(V58="","",VLOOKUP(V58,'[1]シフト記号表（勤務時間帯）'!$C$6:$K$35,9,FALSE))</f>
        <v/>
      </c>
      <c r="W59" s="385" t="str">
        <f>IF(W58="","",VLOOKUP(W58,'[1]シフト記号表（勤務時間帯）'!$C$6:$K$35,9,FALSE))</f>
        <v/>
      </c>
      <c r="X59" s="385" t="str">
        <f>IF(X58="","",VLOOKUP(X58,'[1]シフト記号表（勤務時間帯）'!$C$6:$K$35,9,FALSE))</f>
        <v/>
      </c>
      <c r="Y59" s="386" t="str">
        <f>IF(Y58="","",VLOOKUP(Y58,'[1]シフト記号表（勤務時間帯）'!$C$6:$K$35,9,FALSE))</f>
        <v/>
      </c>
      <c r="Z59" s="384" t="str">
        <f>IF(Z58="","",VLOOKUP(Z58,'[1]シフト記号表（勤務時間帯）'!$C$6:$K$35,9,FALSE))</f>
        <v/>
      </c>
      <c r="AA59" s="385" t="str">
        <f>IF(AA58="","",VLOOKUP(AA58,'[1]シフト記号表（勤務時間帯）'!$C$6:$K$35,9,FALSE))</f>
        <v/>
      </c>
      <c r="AB59" s="385" t="str">
        <f>IF(AB58="","",VLOOKUP(AB58,'[1]シフト記号表（勤務時間帯）'!$C$6:$K$35,9,FALSE))</f>
        <v/>
      </c>
      <c r="AC59" s="385" t="str">
        <f>IF(AC58="","",VLOOKUP(AC58,'[1]シフト記号表（勤務時間帯）'!$C$6:$K$35,9,FALSE))</f>
        <v/>
      </c>
      <c r="AD59" s="385" t="str">
        <f>IF(AD58="","",VLOOKUP(AD58,'[1]シフト記号表（勤務時間帯）'!$C$6:$K$35,9,FALSE))</f>
        <v/>
      </c>
      <c r="AE59" s="385" t="str">
        <f>IF(AE58="","",VLOOKUP(AE58,'[1]シフト記号表（勤務時間帯）'!$C$6:$K$35,9,FALSE))</f>
        <v/>
      </c>
      <c r="AF59" s="386" t="str">
        <f>IF(AF58="","",VLOOKUP(AF58,'[1]シフト記号表（勤務時間帯）'!$C$6:$K$35,9,FALSE))</f>
        <v/>
      </c>
      <c r="AG59" s="384" t="str">
        <f>IF(AG58="","",VLOOKUP(AG58,'[1]シフト記号表（勤務時間帯）'!$C$6:$K$35,9,FALSE))</f>
        <v/>
      </c>
      <c r="AH59" s="385" t="str">
        <f>IF(AH58="","",VLOOKUP(AH58,'[1]シフト記号表（勤務時間帯）'!$C$6:$K$35,9,FALSE))</f>
        <v/>
      </c>
      <c r="AI59" s="385" t="str">
        <f>IF(AI58="","",VLOOKUP(AI58,'[1]シフト記号表（勤務時間帯）'!$C$6:$K$35,9,FALSE))</f>
        <v/>
      </c>
      <c r="AJ59" s="385" t="str">
        <f>IF(AJ58="","",VLOOKUP(AJ58,'[1]シフト記号表（勤務時間帯）'!$C$6:$K$35,9,FALSE))</f>
        <v/>
      </c>
      <c r="AK59" s="385" t="str">
        <f>IF(AK58="","",VLOOKUP(AK58,'[1]シフト記号表（勤務時間帯）'!$C$6:$K$35,9,FALSE))</f>
        <v/>
      </c>
      <c r="AL59" s="385" t="str">
        <f>IF(AL58="","",VLOOKUP(AL58,'[1]シフト記号表（勤務時間帯）'!$C$6:$K$35,9,FALSE))</f>
        <v/>
      </c>
      <c r="AM59" s="386" t="str">
        <f>IF(AM58="","",VLOOKUP(AM58,'[1]シフト記号表（勤務時間帯）'!$C$6:$K$35,9,FALSE))</f>
        <v/>
      </c>
      <c r="AN59" s="384" t="str">
        <f>IF(AN58="","",VLOOKUP(AN58,'[1]シフト記号表（勤務時間帯）'!$C$6:$K$35,9,FALSE))</f>
        <v/>
      </c>
      <c r="AO59" s="385" t="str">
        <f>IF(AO58="","",VLOOKUP(AO58,'[1]シフト記号表（勤務時間帯）'!$C$6:$K$35,9,FALSE))</f>
        <v/>
      </c>
      <c r="AP59" s="385" t="str">
        <f>IF(AP58="","",VLOOKUP(AP58,'[1]シフト記号表（勤務時間帯）'!$C$6:$K$35,9,FALSE))</f>
        <v/>
      </c>
      <c r="AQ59" s="385" t="str">
        <f>IF(AQ58="","",VLOOKUP(AQ58,'[1]シフト記号表（勤務時間帯）'!$C$6:$K$35,9,FALSE))</f>
        <v/>
      </c>
      <c r="AR59" s="385" t="str">
        <f>IF(AR58="","",VLOOKUP(AR58,'[1]シフト記号表（勤務時間帯）'!$C$6:$K$35,9,FALSE))</f>
        <v/>
      </c>
      <c r="AS59" s="385" t="str">
        <f>IF(AS58="","",VLOOKUP(AS58,'[1]シフト記号表（勤務時間帯）'!$C$6:$K$35,9,FALSE))</f>
        <v/>
      </c>
      <c r="AT59" s="386" t="str">
        <f>IF(AT58="","",VLOOKUP(AT58,'[1]シフト記号表（勤務時間帯）'!$C$6:$K$35,9,FALSE))</f>
        <v/>
      </c>
      <c r="AU59" s="384" t="str">
        <f>IF(AU58="","",VLOOKUP(AU58,'[1]シフト記号表（勤務時間帯）'!$C$6:$K$35,9,FALSE))</f>
        <v/>
      </c>
      <c r="AV59" s="385" t="str">
        <f>IF(AV58="","",VLOOKUP(AV58,'[1]シフト記号表（勤務時間帯）'!$C$6:$K$35,9,FALSE))</f>
        <v/>
      </c>
      <c r="AW59" s="385" t="str">
        <f>IF(AW58="","",VLOOKUP(AW58,'[1]シフト記号表（勤務時間帯）'!$C$6:$K$35,9,FALSE))</f>
        <v/>
      </c>
      <c r="AX59" s="636">
        <f>IF($BB$3="４週",SUM(S59:AT59),IF($BB$3="暦月",SUM(S59:AW59),""))</f>
        <v>0</v>
      </c>
      <c r="AY59" s="637"/>
      <c r="AZ59" s="638">
        <f>IF($BB$3="４週",AX59/4,IF($BB$3="暦月",②勤務形態一覧表!AX59/(②勤務形態一覧表!$BB$8/7),""))</f>
        <v>0</v>
      </c>
      <c r="BA59" s="639"/>
      <c r="BB59" s="746"/>
      <c r="BC59" s="707"/>
      <c r="BD59" s="707"/>
      <c r="BE59" s="707"/>
      <c r="BF59" s="708"/>
    </row>
    <row r="60" spans="2:58" ht="20.25" customHeight="1">
      <c r="B60" s="686"/>
      <c r="C60" s="742"/>
      <c r="D60" s="743"/>
      <c r="E60" s="744"/>
      <c r="F60" s="392"/>
      <c r="G60" s="698"/>
      <c r="H60" s="702"/>
      <c r="I60" s="700"/>
      <c r="J60" s="700"/>
      <c r="K60" s="701"/>
      <c r="L60" s="709"/>
      <c r="M60" s="710"/>
      <c r="N60" s="710"/>
      <c r="O60" s="711"/>
      <c r="P60" s="640" t="s">
        <v>1229</v>
      </c>
      <c r="Q60" s="641"/>
      <c r="R60" s="642"/>
      <c r="S60" s="388" t="str">
        <f>IF(S58="","",VLOOKUP(S58,'[1]シフト記号表（勤務時間帯）'!$C$6:$U$35,19,FALSE))</f>
        <v/>
      </c>
      <c r="T60" s="389" t="str">
        <f>IF(T58="","",VLOOKUP(T58,'[1]シフト記号表（勤務時間帯）'!$C$6:$U$35,19,FALSE))</f>
        <v/>
      </c>
      <c r="U60" s="389" t="str">
        <f>IF(U58="","",VLOOKUP(U58,'[1]シフト記号表（勤務時間帯）'!$C$6:$U$35,19,FALSE))</f>
        <v/>
      </c>
      <c r="V60" s="389" t="str">
        <f>IF(V58="","",VLOOKUP(V58,'[1]シフト記号表（勤務時間帯）'!$C$6:$U$35,19,FALSE))</f>
        <v/>
      </c>
      <c r="W60" s="389" t="str">
        <f>IF(W58="","",VLOOKUP(W58,'[1]シフト記号表（勤務時間帯）'!$C$6:$U$35,19,FALSE))</f>
        <v/>
      </c>
      <c r="X60" s="389" t="str">
        <f>IF(X58="","",VLOOKUP(X58,'[1]シフト記号表（勤務時間帯）'!$C$6:$U$35,19,FALSE))</f>
        <v/>
      </c>
      <c r="Y60" s="390" t="str">
        <f>IF(Y58="","",VLOOKUP(Y58,'[1]シフト記号表（勤務時間帯）'!$C$6:$U$35,19,FALSE))</f>
        <v/>
      </c>
      <c r="Z60" s="388" t="str">
        <f>IF(Z58="","",VLOOKUP(Z58,'[1]シフト記号表（勤務時間帯）'!$C$6:$U$35,19,FALSE))</f>
        <v/>
      </c>
      <c r="AA60" s="389" t="str">
        <f>IF(AA58="","",VLOOKUP(AA58,'[1]シフト記号表（勤務時間帯）'!$C$6:$U$35,19,FALSE))</f>
        <v/>
      </c>
      <c r="AB60" s="389" t="str">
        <f>IF(AB58="","",VLOOKUP(AB58,'[1]シフト記号表（勤務時間帯）'!$C$6:$U$35,19,FALSE))</f>
        <v/>
      </c>
      <c r="AC60" s="389" t="str">
        <f>IF(AC58="","",VLOOKUP(AC58,'[1]シフト記号表（勤務時間帯）'!$C$6:$U$35,19,FALSE))</f>
        <v/>
      </c>
      <c r="AD60" s="389" t="str">
        <f>IF(AD58="","",VLOOKUP(AD58,'[1]シフト記号表（勤務時間帯）'!$C$6:$U$35,19,FALSE))</f>
        <v/>
      </c>
      <c r="AE60" s="389" t="str">
        <f>IF(AE58="","",VLOOKUP(AE58,'[1]シフト記号表（勤務時間帯）'!$C$6:$U$35,19,FALSE))</f>
        <v/>
      </c>
      <c r="AF60" s="390" t="str">
        <f>IF(AF58="","",VLOOKUP(AF58,'[1]シフト記号表（勤務時間帯）'!$C$6:$U$35,19,FALSE))</f>
        <v/>
      </c>
      <c r="AG60" s="388" t="str">
        <f>IF(AG58="","",VLOOKUP(AG58,'[1]シフト記号表（勤務時間帯）'!$C$6:$U$35,19,FALSE))</f>
        <v/>
      </c>
      <c r="AH60" s="389" t="str">
        <f>IF(AH58="","",VLOOKUP(AH58,'[1]シフト記号表（勤務時間帯）'!$C$6:$U$35,19,FALSE))</f>
        <v/>
      </c>
      <c r="AI60" s="389" t="str">
        <f>IF(AI58="","",VLOOKUP(AI58,'[1]シフト記号表（勤務時間帯）'!$C$6:$U$35,19,FALSE))</f>
        <v/>
      </c>
      <c r="AJ60" s="389" t="str">
        <f>IF(AJ58="","",VLOOKUP(AJ58,'[1]シフト記号表（勤務時間帯）'!$C$6:$U$35,19,FALSE))</f>
        <v/>
      </c>
      <c r="AK60" s="389" t="str">
        <f>IF(AK58="","",VLOOKUP(AK58,'[1]シフト記号表（勤務時間帯）'!$C$6:$U$35,19,FALSE))</f>
        <v/>
      </c>
      <c r="AL60" s="389" t="str">
        <f>IF(AL58="","",VLOOKUP(AL58,'[1]シフト記号表（勤務時間帯）'!$C$6:$U$35,19,FALSE))</f>
        <v/>
      </c>
      <c r="AM60" s="390" t="str">
        <f>IF(AM58="","",VLOOKUP(AM58,'[1]シフト記号表（勤務時間帯）'!$C$6:$U$35,19,FALSE))</f>
        <v/>
      </c>
      <c r="AN60" s="388" t="str">
        <f>IF(AN58="","",VLOOKUP(AN58,'[1]シフト記号表（勤務時間帯）'!$C$6:$U$35,19,FALSE))</f>
        <v/>
      </c>
      <c r="AO60" s="389" t="str">
        <f>IF(AO58="","",VLOOKUP(AO58,'[1]シフト記号表（勤務時間帯）'!$C$6:$U$35,19,FALSE))</f>
        <v/>
      </c>
      <c r="AP60" s="389" t="str">
        <f>IF(AP58="","",VLOOKUP(AP58,'[1]シフト記号表（勤務時間帯）'!$C$6:$U$35,19,FALSE))</f>
        <v/>
      </c>
      <c r="AQ60" s="389" t="str">
        <f>IF(AQ58="","",VLOOKUP(AQ58,'[1]シフト記号表（勤務時間帯）'!$C$6:$U$35,19,FALSE))</f>
        <v/>
      </c>
      <c r="AR60" s="389" t="str">
        <f>IF(AR58="","",VLOOKUP(AR58,'[1]シフト記号表（勤務時間帯）'!$C$6:$U$35,19,FALSE))</f>
        <v/>
      </c>
      <c r="AS60" s="389" t="str">
        <f>IF(AS58="","",VLOOKUP(AS58,'[1]シフト記号表（勤務時間帯）'!$C$6:$U$35,19,FALSE))</f>
        <v/>
      </c>
      <c r="AT60" s="390" t="str">
        <f>IF(AT58="","",VLOOKUP(AT58,'[1]シフト記号表（勤務時間帯）'!$C$6:$U$35,19,FALSE))</f>
        <v/>
      </c>
      <c r="AU60" s="388" t="str">
        <f>IF(AU58="","",VLOOKUP(AU58,'[1]シフト記号表（勤務時間帯）'!$C$6:$U$35,19,FALSE))</f>
        <v/>
      </c>
      <c r="AV60" s="389" t="str">
        <f>IF(AV58="","",VLOOKUP(AV58,'[1]シフト記号表（勤務時間帯）'!$C$6:$U$35,19,FALSE))</f>
        <v/>
      </c>
      <c r="AW60" s="389" t="str">
        <f>IF(AW58="","",VLOOKUP(AW58,'[1]シフト記号表（勤務時間帯）'!$C$6:$U$35,19,FALSE))</f>
        <v/>
      </c>
      <c r="AX60" s="643">
        <f>IF($BB$3="４週",SUM(S60:AT60),IF($BB$3="暦月",SUM(S60:AW60),""))</f>
        <v>0</v>
      </c>
      <c r="AY60" s="644"/>
      <c r="AZ60" s="645">
        <f>IF($BB$3="４週",AX60/4,IF($BB$3="暦月",②勤務形態一覧表!AX60/(②勤務形態一覧表!$BB$8/7),""))</f>
        <v>0</v>
      </c>
      <c r="BA60" s="646"/>
      <c r="BB60" s="747"/>
      <c r="BC60" s="710"/>
      <c r="BD60" s="710"/>
      <c r="BE60" s="710"/>
      <c r="BF60" s="711"/>
    </row>
    <row r="61" spans="2:58" ht="20.25" customHeight="1">
      <c r="B61" s="752">
        <f>B58+1</f>
        <v>14</v>
      </c>
      <c r="C61" s="739"/>
      <c r="D61" s="740"/>
      <c r="E61" s="741"/>
      <c r="F61" s="393"/>
      <c r="G61" s="753"/>
      <c r="H61" s="754"/>
      <c r="I61" s="755"/>
      <c r="J61" s="755"/>
      <c r="K61" s="756"/>
      <c r="L61" s="706"/>
      <c r="M61" s="707"/>
      <c r="N61" s="707"/>
      <c r="O61" s="708"/>
      <c r="P61" s="757" t="s">
        <v>1227</v>
      </c>
      <c r="Q61" s="758"/>
      <c r="R61" s="759"/>
      <c r="S61" s="380"/>
      <c r="T61" s="381"/>
      <c r="U61" s="381"/>
      <c r="V61" s="381"/>
      <c r="W61" s="381"/>
      <c r="X61" s="381"/>
      <c r="Y61" s="382"/>
      <c r="Z61" s="380"/>
      <c r="AA61" s="381"/>
      <c r="AB61" s="381"/>
      <c r="AC61" s="381"/>
      <c r="AD61" s="381"/>
      <c r="AE61" s="381"/>
      <c r="AF61" s="382"/>
      <c r="AG61" s="380"/>
      <c r="AH61" s="381"/>
      <c r="AI61" s="381"/>
      <c r="AJ61" s="381"/>
      <c r="AK61" s="381"/>
      <c r="AL61" s="381"/>
      <c r="AM61" s="382"/>
      <c r="AN61" s="380"/>
      <c r="AO61" s="381"/>
      <c r="AP61" s="381"/>
      <c r="AQ61" s="381"/>
      <c r="AR61" s="381"/>
      <c r="AS61" s="381"/>
      <c r="AT61" s="382"/>
      <c r="AU61" s="380"/>
      <c r="AV61" s="381"/>
      <c r="AW61" s="381"/>
      <c r="AX61" s="748"/>
      <c r="AY61" s="749"/>
      <c r="AZ61" s="750"/>
      <c r="BA61" s="751"/>
      <c r="BB61" s="746"/>
      <c r="BC61" s="707"/>
      <c r="BD61" s="707"/>
      <c r="BE61" s="707"/>
      <c r="BF61" s="708"/>
    </row>
    <row r="62" spans="2:58" ht="20.25" customHeight="1">
      <c r="B62" s="686"/>
      <c r="C62" s="739"/>
      <c r="D62" s="740"/>
      <c r="E62" s="741"/>
      <c r="F62" s="383"/>
      <c r="G62" s="697"/>
      <c r="H62" s="702"/>
      <c r="I62" s="700"/>
      <c r="J62" s="700"/>
      <c r="K62" s="701"/>
      <c r="L62" s="706"/>
      <c r="M62" s="707"/>
      <c r="N62" s="707"/>
      <c r="O62" s="708"/>
      <c r="P62" s="633" t="s">
        <v>1228</v>
      </c>
      <c r="Q62" s="634"/>
      <c r="R62" s="635"/>
      <c r="S62" s="384" t="str">
        <f>IF(S61="","",VLOOKUP(S61,'[1]シフト記号表（勤務時間帯）'!$C$6:$K$35,9,FALSE))</f>
        <v/>
      </c>
      <c r="T62" s="385" t="str">
        <f>IF(T61="","",VLOOKUP(T61,'[1]シフト記号表（勤務時間帯）'!$C$6:$K$35,9,FALSE))</f>
        <v/>
      </c>
      <c r="U62" s="385" t="str">
        <f>IF(U61="","",VLOOKUP(U61,'[1]シフト記号表（勤務時間帯）'!$C$6:$K$35,9,FALSE))</f>
        <v/>
      </c>
      <c r="V62" s="385" t="str">
        <f>IF(V61="","",VLOOKUP(V61,'[1]シフト記号表（勤務時間帯）'!$C$6:$K$35,9,FALSE))</f>
        <v/>
      </c>
      <c r="W62" s="385" t="str">
        <f>IF(W61="","",VLOOKUP(W61,'[1]シフト記号表（勤務時間帯）'!$C$6:$K$35,9,FALSE))</f>
        <v/>
      </c>
      <c r="X62" s="385" t="str">
        <f>IF(X61="","",VLOOKUP(X61,'[1]シフト記号表（勤務時間帯）'!$C$6:$K$35,9,FALSE))</f>
        <v/>
      </c>
      <c r="Y62" s="386" t="str">
        <f>IF(Y61="","",VLOOKUP(Y61,'[1]シフト記号表（勤務時間帯）'!$C$6:$K$35,9,FALSE))</f>
        <v/>
      </c>
      <c r="Z62" s="384" t="str">
        <f>IF(Z61="","",VLOOKUP(Z61,'[1]シフト記号表（勤務時間帯）'!$C$6:$K$35,9,FALSE))</f>
        <v/>
      </c>
      <c r="AA62" s="385" t="str">
        <f>IF(AA61="","",VLOOKUP(AA61,'[1]シフト記号表（勤務時間帯）'!$C$6:$K$35,9,FALSE))</f>
        <v/>
      </c>
      <c r="AB62" s="385" t="str">
        <f>IF(AB61="","",VLOOKUP(AB61,'[1]シフト記号表（勤務時間帯）'!$C$6:$K$35,9,FALSE))</f>
        <v/>
      </c>
      <c r="AC62" s="385" t="str">
        <f>IF(AC61="","",VLOOKUP(AC61,'[1]シフト記号表（勤務時間帯）'!$C$6:$K$35,9,FALSE))</f>
        <v/>
      </c>
      <c r="AD62" s="385" t="str">
        <f>IF(AD61="","",VLOOKUP(AD61,'[1]シフト記号表（勤務時間帯）'!$C$6:$K$35,9,FALSE))</f>
        <v/>
      </c>
      <c r="AE62" s="385" t="str">
        <f>IF(AE61="","",VLOOKUP(AE61,'[1]シフト記号表（勤務時間帯）'!$C$6:$K$35,9,FALSE))</f>
        <v/>
      </c>
      <c r="AF62" s="386" t="str">
        <f>IF(AF61="","",VLOOKUP(AF61,'[1]シフト記号表（勤務時間帯）'!$C$6:$K$35,9,FALSE))</f>
        <v/>
      </c>
      <c r="AG62" s="384" t="str">
        <f>IF(AG61="","",VLOOKUP(AG61,'[1]シフト記号表（勤務時間帯）'!$C$6:$K$35,9,FALSE))</f>
        <v/>
      </c>
      <c r="AH62" s="385" t="str">
        <f>IF(AH61="","",VLOOKUP(AH61,'[1]シフト記号表（勤務時間帯）'!$C$6:$K$35,9,FALSE))</f>
        <v/>
      </c>
      <c r="AI62" s="385" t="str">
        <f>IF(AI61="","",VLOOKUP(AI61,'[1]シフト記号表（勤務時間帯）'!$C$6:$K$35,9,FALSE))</f>
        <v/>
      </c>
      <c r="AJ62" s="385" t="str">
        <f>IF(AJ61="","",VLOOKUP(AJ61,'[1]シフト記号表（勤務時間帯）'!$C$6:$K$35,9,FALSE))</f>
        <v/>
      </c>
      <c r="AK62" s="385" t="str">
        <f>IF(AK61="","",VLOOKUP(AK61,'[1]シフト記号表（勤務時間帯）'!$C$6:$K$35,9,FALSE))</f>
        <v/>
      </c>
      <c r="AL62" s="385" t="str">
        <f>IF(AL61="","",VLOOKUP(AL61,'[1]シフト記号表（勤務時間帯）'!$C$6:$K$35,9,FALSE))</f>
        <v/>
      </c>
      <c r="AM62" s="386" t="str">
        <f>IF(AM61="","",VLOOKUP(AM61,'[1]シフト記号表（勤務時間帯）'!$C$6:$K$35,9,FALSE))</f>
        <v/>
      </c>
      <c r="AN62" s="384" t="str">
        <f>IF(AN61="","",VLOOKUP(AN61,'[1]シフト記号表（勤務時間帯）'!$C$6:$K$35,9,FALSE))</f>
        <v/>
      </c>
      <c r="AO62" s="385" t="str">
        <f>IF(AO61="","",VLOOKUP(AO61,'[1]シフト記号表（勤務時間帯）'!$C$6:$K$35,9,FALSE))</f>
        <v/>
      </c>
      <c r="AP62" s="385" t="str">
        <f>IF(AP61="","",VLOOKUP(AP61,'[1]シフト記号表（勤務時間帯）'!$C$6:$K$35,9,FALSE))</f>
        <v/>
      </c>
      <c r="AQ62" s="385" t="str">
        <f>IF(AQ61="","",VLOOKUP(AQ61,'[1]シフト記号表（勤務時間帯）'!$C$6:$K$35,9,FALSE))</f>
        <v/>
      </c>
      <c r="AR62" s="385" t="str">
        <f>IF(AR61="","",VLOOKUP(AR61,'[1]シフト記号表（勤務時間帯）'!$C$6:$K$35,9,FALSE))</f>
        <v/>
      </c>
      <c r="AS62" s="385" t="str">
        <f>IF(AS61="","",VLOOKUP(AS61,'[1]シフト記号表（勤務時間帯）'!$C$6:$K$35,9,FALSE))</f>
        <v/>
      </c>
      <c r="AT62" s="386" t="str">
        <f>IF(AT61="","",VLOOKUP(AT61,'[1]シフト記号表（勤務時間帯）'!$C$6:$K$35,9,FALSE))</f>
        <v/>
      </c>
      <c r="AU62" s="384" t="str">
        <f>IF(AU61="","",VLOOKUP(AU61,'[1]シフト記号表（勤務時間帯）'!$C$6:$K$35,9,FALSE))</f>
        <v/>
      </c>
      <c r="AV62" s="385" t="str">
        <f>IF(AV61="","",VLOOKUP(AV61,'[1]シフト記号表（勤務時間帯）'!$C$6:$K$35,9,FALSE))</f>
        <v/>
      </c>
      <c r="AW62" s="385" t="str">
        <f>IF(AW61="","",VLOOKUP(AW61,'[1]シフト記号表（勤務時間帯）'!$C$6:$K$35,9,FALSE))</f>
        <v/>
      </c>
      <c r="AX62" s="636">
        <f>IF($BB$3="４週",SUM(S62:AT62),IF($BB$3="暦月",SUM(S62:AW62),""))</f>
        <v>0</v>
      </c>
      <c r="AY62" s="637"/>
      <c r="AZ62" s="638">
        <f>IF($BB$3="４週",AX62/4,IF($BB$3="暦月",②勤務形態一覧表!AX62/(②勤務形態一覧表!$BB$8/7),""))</f>
        <v>0</v>
      </c>
      <c r="BA62" s="639"/>
      <c r="BB62" s="746"/>
      <c r="BC62" s="707"/>
      <c r="BD62" s="707"/>
      <c r="BE62" s="707"/>
      <c r="BF62" s="708"/>
    </row>
    <row r="63" spans="2:58" ht="20.25" customHeight="1">
      <c r="B63" s="686"/>
      <c r="C63" s="742"/>
      <c r="D63" s="743"/>
      <c r="E63" s="744"/>
      <c r="F63" s="392">
        <f>C61</f>
        <v>0</v>
      </c>
      <c r="G63" s="698"/>
      <c r="H63" s="702"/>
      <c r="I63" s="700"/>
      <c r="J63" s="700"/>
      <c r="K63" s="701"/>
      <c r="L63" s="709"/>
      <c r="M63" s="710"/>
      <c r="N63" s="710"/>
      <c r="O63" s="711"/>
      <c r="P63" s="640" t="s">
        <v>1229</v>
      </c>
      <c r="Q63" s="641"/>
      <c r="R63" s="642"/>
      <c r="S63" s="388" t="str">
        <f>IF(S61="","",VLOOKUP(S61,'[1]シフト記号表（勤務時間帯）'!$C$6:$U$35,19,FALSE))</f>
        <v/>
      </c>
      <c r="T63" s="389" t="str">
        <f>IF(T61="","",VLOOKUP(T61,'[1]シフト記号表（勤務時間帯）'!$C$6:$U$35,19,FALSE))</f>
        <v/>
      </c>
      <c r="U63" s="389" t="str">
        <f>IF(U61="","",VLOOKUP(U61,'[1]シフト記号表（勤務時間帯）'!$C$6:$U$35,19,FALSE))</f>
        <v/>
      </c>
      <c r="V63" s="389" t="str">
        <f>IF(V61="","",VLOOKUP(V61,'[1]シフト記号表（勤務時間帯）'!$C$6:$U$35,19,FALSE))</f>
        <v/>
      </c>
      <c r="W63" s="389" t="str">
        <f>IF(W61="","",VLOOKUP(W61,'[1]シフト記号表（勤務時間帯）'!$C$6:$U$35,19,FALSE))</f>
        <v/>
      </c>
      <c r="X63" s="389" t="str">
        <f>IF(X61="","",VLOOKUP(X61,'[1]シフト記号表（勤務時間帯）'!$C$6:$U$35,19,FALSE))</f>
        <v/>
      </c>
      <c r="Y63" s="390" t="str">
        <f>IF(Y61="","",VLOOKUP(Y61,'[1]シフト記号表（勤務時間帯）'!$C$6:$U$35,19,FALSE))</f>
        <v/>
      </c>
      <c r="Z63" s="388" t="str">
        <f>IF(Z61="","",VLOOKUP(Z61,'[1]シフト記号表（勤務時間帯）'!$C$6:$U$35,19,FALSE))</f>
        <v/>
      </c>
      <c r="AA63" s="389" t="str">
        <f>IF(AA61="","",VLOOKUP(AA61,'[1]シフト記号表（勤務時間帯）'!$C$6:$U$35,19,FALSE))</f>
        <v/>
      </c>
      <c r="AB63" s="389" t="str">
        <f>IF(AB61="","",VLOOKUP(AB61,'[1]シフト記号表（勤務時間帯）'!$C$6:$U$35,19,FALSE))</f>
        <v/>
      </c>
      <c r="AC63" s="389" t="str">
        <f>IF(AC61="","",VLOOKUP(AC61,'[1]シフト記号表（勤務時間帯）'!$C$6:$U$35,19,FALSE))</f>
        <v/>
      </c>
      <c r="AD63" s="389" t="str">
        <f>IF(AD61="","",VLOOKUP(AD61,'[1]シフト記号表（勤務時間帯）'!$C$6:$U$35,19,FALSE))</f>
        <v/>
      </c>
      <c r="AE63" s="389" t="str">
        <f>IF(AE61="","",VLOOKUP(AE61,'[1]シフト記号表（勤務時間帯）'!$C$6:$U$35,19,FALSE))</f>
        <v/>
      </c>
      <c r="AF63" s="390" t="str">
        <f>IF(AF61="","",VLOOKUP(AF61,'[1]シフト記号表（勤務時間帯）'!$C$6:$U$35,19,FALSE))</f>
        <v/>
      </c>
      <c r="AG63" s="388" t="str">
        <f>IF(AG61="","",VLOOKUP(AG61,'[1]シフト記号表（勤務時間帯）'!$C$6:$U$35,19,FALSE))</f>
        <v/>
      </c>
      <c r="AH63" s="389" t="str">
        <f>IF(AH61="","",VLOOKUP(AH61,'[1]シフト記号表（勤務時間帯）'!$C$6:$U$35,19,FALSE))</f>
        <v/>
      </c>
      <c r="AI63" s="389" t="str">
        <f>IF(AI61="","",VLOOKUP(AI61,'[1]シフト記号表（勤務時間帯）'!$C$6:$U$35,19,FALSE))</f>
        <v/>
      </c>
      <c r="AJ63" s="389" t="str">
        <f>IF(AJ61="","",VLOOKUP(AJ61,'[1]シフト記号表（勤務時間帯）'!$C$6:$U$35,19,FALSE))</f>
        <v/>
      </c>
      <c r="AK63" s="389" t="str">
        <f>IF(AK61="","",VLOOKUP(AK61,'[1]シフト記号表（勤務時間帯）'!$C$6:$U$35,19,FALSE))</f>
        <v/>
      </c>
      <c r="AL63" s="389" t="str">
        <f>IF(AL61="","",VLOOKUP(AL61,'[1]シフト記号表（勤務時間帯）'!$C$6:$U$35,19,FALSE))</f>
        <v/>
      </c>
      <c r="AM63" s="390" t="str">
        <f>IF(AM61="","",VLOOKUP(AM61,'[1]シフト記号表（勤務時間帯）'!$C$6:$U$35,19,FALSE))</f>
        <v/>
      </c>
      <c r="AN63" s="388" t="str">
        <f>IF(AN61="","",VLOOKUP(AN61,'[1]シフト記号表（勤務時間帯）'!$C$6:$U$35,19,FALSE))</f>
        <v/>
      </c>
      <c r="AO63" s="389" t="str">
        <f>IF(AO61="","",VLOOKUP(AO61,'[1]シフト記号表（勤務時間帯）'!$C$6:$U$35,19,FALSE))</f>
        <v/>
      </c>
      <c r="AP63" s="389" t="str">
        <f>IF(AP61="","",VLOOKUP(AP61,'[1]シフト記号表（勤務時間帯）'!$C$6:$U$35,19,FALSE))</f>
        <v/>
      </c>
      <c r="AQ63" s="389" t="str">
        <f>IF(AQ61="","",VLOOKUP(AQ61,'[1]シフト記号表（勤務時間帯）'!$C$6:$U$35,19,FALSE))</f>
        <v/>
      </c>
      <c r="AR63" s="389" t="str">
        <f>IF(AR61="","",VLOOKUP(AR61,'[1]シフト記号表（勤務時間帯）'!$C$6:$U$35,19,FALSE))</f>
        <v/>
      </c>
      <c r="AS63" s="389" t="str">
        <f>IF(AS61="","",VLOOKUP(AS61,'[1]シフト記号表（勤務時間帯）'!$C$6:$U$35,19,FALSE))</f>
        <v/>
      </c>
      <c r="AT63" s="390" t="str">
        <f>IF(AT61="","",VLOOKUP(AT61,'[1]シフト記号表（勤務時間帯）'!$C$6:$U$35,19,FALSE))</f>
        <v/>
      </c>
      <c r="AU63" s="388" t="str">
        <f>IF(AU61="","",VLOOKUP(AU61,'[1]シフト記号表（勤務時間帯）'!$C$6:$U$35,19,FALSE))</f>
        <v/>
      </c>
      <c r="AV63" s="389" t="str">
        <f>IF(AV61="","",VLOOKUP(AV61,'[1]シフト記号表（勤務時間帯）'!$C$6:$U$35,19,FALSE))</f>
        <v/>
      </c>
      <c r="AW63" s="389" t="str">
        <f>IF(AW61="","",VLOOKUP(AW61,'[1]シフト記号表（勤務時間帯）'!$C$6:$U$35,19,FALSE))</f>
        <v/>
      </c>
      <c r="AX63" s="643">
        <f>IF($BB$3="４週",SUM(S63:AT63),IF($BB$3="暦月",SUM(S63:AW63),""))</f>
        <v>0</v>
      </c>
      <c r="AY63" s="644"/>
      <c r="AZ63" s="645">
        <f>IF($BB$3="４週",AX63/4,IF($BB$3="暦月",②勤務形態一覧表!AX63/(②勤務形態一覧表!$BB$8/7),""))</f>
        <v>0</v>
      </c>
      <c r="BA63" s="646"/>
      <c r="BB63" s="747"/>
      <c r="BC63" s="710"/>
      <c r="BD63" s="710"/>
      <c r="BE63" s="710"/>
      <c r="BF63" s="711"/>
    </row>
    <row r="64" spans="2:58" ht="20.25" customHeight="1">
      <c r="B64" s="686">
        <f>B61+1</f>
        <v>15</v>
      </c>
      <c r="C64" s="736"/>
      <c r="D64" s="737"/>
      <c r="E64" s="738"/>
      <c r="F64" s="391"/>
      <c r="G64" s="696"/>
      <c r="H64" s="699"/>
      <c r="I64" s="700"/>
      <c r="J64" s="700"/>
      <c r="K64" s="701"/>
      <c r="L64" s="703"/>
      <c r="M64" s="704"/>
      <c r="N64" s="704"/>
      <c r="O64" s="705"/>
      <c r="P64" s="712" t="s">
        <v>1227</v>
      </c>
      <c r="Q64" s="713"/>
      <c r="R64" s="714"/>
      <c r="S64" s="380"/>
      <c r="T64" s="381"/>
      <c r="U64" s="381"/>
      <c r="V64" s="381"/>
      <c r="W64" s="381"/>
      <c r="X64" s="381"/>
      <c r="Y64" s="382"/>
      <c r="Z64" s="380"/>
      <c r="AA64" s="381"/>
      <c r="AB64" s="381"/>
      <c r="AC64" s="381"/>
      <c r="AD64" s="381"/>
      <c r="AE64" s="381"/>
      <c r="AF64" s="382"/>
      <c r="AG64" s="380"/>
      <c r="AH64" s="381"/>
      <c r="AI64" s="381"/>
      <c r="AJ64" s="381"/>
      <c r="AK64" s="381"/>
      <c r="AL64" s="381"/>
      <c r="AM64" s="382"/>
      <c r="AN64" s="380"/>
      <c r="AO64" s="381"/>
      <c r="AP64" s="381"/>
      <c r="AQ64" s="381"/>
      <c r="AR64" s="381"/>
      <c r="AS64" s="381"/>
      <c r="AT64" s="382"/>
      <c r="AU64" s="380"/>
      <c r="AV64" s="381"/>
      <c r="AW64" s="381"/>
      <c r="AX64" s="620"/>
      <c r="AY64" s="621"/>
      <c r="AZ64" s="622"/>
      <c r="BA64" s="623"/>
      <c r="BB64" s="745"/>
      <c r="BC64" s="704"/>
      <c r="BD64" s="704"/>
      <c r="BE64" s="704"/>
      <c r="BF64" s="705"/>
    </row>
    <row r="65" spans="2:58" ht="20.25" customHeight="1">
      <c r="B65" s="686"/>
      <c r="C65" s="739"/>
      <c r="D65" s="740"/>
      <c r="E65" s="741"/>
      <c r="F65" s="383"/>
      <c r="G65" s="697"/>
      <c r="H65" s="702"/>
      <c r="I65" s="700"/>
      <c r="J65" s="700"/>
      <c r="K65" s="701"/>
      <c r="L65" s="706"/>
      <c r="M65" s="707"/>
      <c r="N65" s="707"/>
      <c r="O65" s="708"/>
      <c r="P65" s="633" t="s">
        <v>1228</v>
      </c>
      <c r="Q65" s="634"/>
      <c r="R65" s="635"/>
      <c r="S65" s="384" t="str">
        <f>IF(S64="","",VLOOKUP(S64,'[1]シフト記号表（勤務時間帯）'!$C$6:$K$35,9,FALSE))</f>
        <v/>
      </c>
      <c r="T65" s="385" t="str">
        <f>IF(T64="","",VLOOKUP(T64,'[1]シフト記号表（勤務時間帯）'!$C$6:$K$35,9,FALSE))</f>
        <v/>
      </c>
      <c r="U65" s="385" t="str">
        <f>IF(U64="","",VLOOKUP(U64,'[1]シフト記号表（勤務時間帯）'!$C$6:$K$35,9,FALSE))</f>
        <v/>
      </c>
      <c r="V65" s="385" t="str">
        <f>IF(V64="","",VLOOKUP(V64,'[1]シフト記号表（勤務時間帯）'!$C$6:$K$35,9,FALSE))</f>
        <v/>
      </c>
      <c r="W65" s="385" t="str">
        <f>IF(W64="","",VLOOKUP(W64,'[1]シフト記号表（勤務時間帯）'!$C$6:$K$35,9,FALSE))</f>
        <v/>
      </c>
      <c r="X65" s="385" t="str">
        <f>IF(X64="","",VLOOKUP(X64,'[1]シフト記号表（勤務時間帯）'!$C$6:$K$35,9,FALSE))</f>
        <v/>
      </c>
      <c r="Y65" s="386" t="str">
        <f>IF(Y64="","",VLOOKUP(Y64,'[1]シフト記号表（勤務時間帯）'!$C$6:$K$35,9,FALSE))</f>
        <v/>
      </c>
      <c r="Z65" s="384" t="str">
        <f>IF(Z64="","",VLOOKUP(Z64,'[1]シフト記号表（勤務時間帯）'!$C$6:$K$35,9,FALSE))</f>
        <v/>
      </c>
      <c r="AA65" s="385" t="str">
        <f>IF(AA64="","",VLOOKUP(AA64,'[1]シフト記号表（勤務時間帯）'!$C$6:$K$35,9,FALSE))</f>
        <v/>
      </c>
      <c r="AB65" s="385" t="str">
        <f>IF(AB64="","",VLOOKUP(AB64,'[1]シフト記号表（勤務時間帯）'!$C$6:$K$35,9,FALSE))</f>
        <v/>
      </c>
      <c r="AC65" s="385" t="str">
        <f>IF(AC64="","",VLOOKUP(AC64,'[1]シフト記号表（勤務時間帯）'!$C$6:$K$35,9,FALSE))</f>
        <v/>
      </c>
      <c r="AD65" s="385" t="str">
        <f>IF(AD64="","",VLOOKUP(AD64,'[1]シフト記号表（勤務時間帯）'!$C$6:$K$35,9,FALSE))</f>
        <v/>
      </c>
      <c r="AE65" s="385" t="str">
        <f>IF(AE64="","",VLOOKUP(AE64,'[1]シフト記号表（勤務時間帯）'!$C$6:$K$35,9,FALSE))</f>
        <v/>
      </c>
      <c r="AF65" s="386" t="str">
        <f>IF(AF64="","",VLOOKUP(AF64,'[1]シフト記号表（勤務時間帯）'!$C$6:$K$35,9,FALSE))</f>
        <v/>
      </c>
      <c r="AG65" s="384" t="str">
        <f>IF(AG64="","",VLOOKUP(AG64,'[1]シフト記号表（勤務時間帯）'!$C$6:$K$35,9,FALSE))</f>
        <v/>
      </c>
      <c r="AH65" s="385" t="str">
        <f>IF(AH64="","",VLOOKUP(AH64,'[1]シフト記号表（勤務時間帯）'!$C$6:$K$35,9,FALSE))</f>
        <v/>
      </c>
      <c r="AI65" s="385" t="str">
        <f>IF(AI64="","",VLOOKUP(AI64,'[1]シフト記号表（勤務時間帯）'!$C$6:$K$35,9,FALSE))</f>
        <v/>
      </c>
      <c r="AJ65" s="385" t="str">
        <f>IF(AJ64="","",VLOOKUP(AJ64,'[1]シフト記号表（勤務時間帯）'!$C$6:$K$35,9,FALSE))</f>
        <v/>
      </c>
      <c r="AK65" s="385" t="str">
        <f>IF(AK64="","",VLOOKUP(AK64,'[1]シフト記号表（勤務時間帯）'!$C$6:$K$35,9,FALSE))</f>
        <v/>
      </c>
      <c r="AL65" s="385" t="str">
        <f>IF(AL64="","",VLOOKUP(AL64,'[1]シフト記号表（勤務時間帯）'!$C$6:$K$35,9,FALSE))</f>
        <v/>
      </c>
      <c r="AM65" s="386" t="str">
        <f>IF(AM64="","",VLOOKUP(AM64,'[1]シフト記号表（勤務時間帯）'!$C$6:$K$35,9,FALSE))</f>
        <v/>
      </c>
      <c r="AN65" s="384" t="str">
        <f>IF(AN64="","",VLOOKUP(AN64,'[1]シフト記号表（勤務時間帯）'!$C$6:$K$35,9,FALSE))</f>
        <v/>
      </c>
      <c r="AO65" s="385" t="str">
        <f>IF(AO64="","",VLOOKUP(AO64,'[1]シフト記号表（勤務時間帯）'!$C$6:$K$35,9,FALSE))</f>
        <v/>
      </c>
      <c r="AP65" s="385" t="str">
        <f>IF(AP64="","",VLOOKUP(AP64,'[1]シフト記号表（勤務時間帯）'!$C$6:$K$35,9,FALSE))</f>
        <v/>
      </c>
      <c r="AQ65" s="385" t="str">
        <f>IF(AQ64="","",VLOOKUP(AQ64,'[1]シフト記号表（勤務時間帯）'!$C$6:$K$35,9,FALSE))</f>
        <v/>
      </c>
      <c r="AR65" s="385" t="str">
        <f>IF(AR64="","",VLOOKUP(AR64,'[1]シフト記号表（勤務時間帯）'!$C$6:$K$35,9,FALSE))</f>
        <v/>
      </c>
      <c r="AS65" s="385" t="str">
        <f>IF(AS64="","",VLOOKUP(AS64,'[1]シフト記号表（勤務時間帯）'!$C$6:$K$35,9,FALSE))</f>
        <v/>
      </c>
      <c r="AT65" s="386" t="str">
        <f>IF(AT64="","",VLOOKUP(AT64,'[1]シフト記号表（勤務時間帯）'!$C$6:$K$35,9,FALSE))</f>
        <v/>
      </c>
      <c r="AU65" s="384" t="str">
        <f>IF(AU64="","",VLOOKUP(AU64,'[1]シフト記号表（勤務時間帯）'!$C$6:$K$35,9,FALSE))</f>
        <v/>
      </c>
      <c r="AV65" s="385" t="str">
        <f>IF(AV64="","",VLOOKUP(AV64,'[1]シフト記号表（勤務時間帯）'!$C$6:$K$35,9,FALSE))</f>
        <v/>
      </c>
      <c r="AW65" s="385" t="str">
        <f>IF(AW64="","",VLOOKUP(AW64,'[1]シフト記号表（勤務時間帯）'!$C$6:$K$35,9,FALSE))</f>
        <v/>
      </c>
      <c r="AX65" s="636">
        <f>IF($BB$3="４週",SUM(S65:AT65),IF($BB$3="暦月",SUM(S65:AW65),""))</f>
        <v>0</v>
      </c>
      <c r="AY65" s="637"/>
      <c r="AZ65" s="638">
        <f>IF($BB$3="４週",AX65/4,IF($BB$3="暦月",②勤務形態一覧表!AX65/(②勤務形態一覧表!$BB$8/7),""))</f>
        <v>0</v>
      </c>
      <c r="BA65" s="639"/>
      <c r="BB65" s="746"/>
      <c r="BC65" s="707"/>
      <c r="BD65" s="707"/>
      <c r="BE65" s="707"/>
      <c r="BF65" s="708"/>
    </row>
    <row r="66" spans="2:58" ht="20.25" customHeight="1">
      <c r="B66" s="686"/>
      <c r="C66" s="742"/>
      <c r="D66" s="743"/>
      <c r="E66" s="744"/>
      <c r="F66" s="392">
        <f>C64</f>
        <v>0</v>
      </c>
      <c r="G66" s="698"/>
      <c r="H66" s="702"/>
      <c r="I66" s="700"/>
      <c r="J66" s="700"/>
      <c r="K66" s="701"/>
      <c r="L66" s="709"/>
      <c r="M66" s="710"/>
      <c r="N66" s="710"/>
      <c r="O66" s="711"/>
      <c r="P66" s="640" t="s">
        <v>1229</v>
      </c>
      <c r="Q66" s="641"/>
      <c r="R66" s="642"/>
      <c r="S66" s="388" t="str">
        <f>IF(S64="","",VLOOKUP(S64,'[1]シフト記号表（勤務時間帯）'!$C$6:$U$35,19,FALSE))</f>
        <v/>
      </c>
      <c r="T66" s="389" t="str">
        <f>IF(T64="","",VLOOKUP(T64,'[1]シフト記号表（勤務時間帯）'!$C$6:$U$35,19,FALSE))</f>
        <v/>
      </c>
      <c r="U66" s="389" t="str">
        <f>IF(U64="","",VLOOKUP(U64,'[1]シフト記号表（勤務時間帯）'!$C$6:$U$35,19,FALSE))</f>
        <v/>
      </c>
      <c r="V66" s="389" t="str">
        <f>IF(V64="","",VLOOKUP(V64,'[1]シフト記号表（勤務時間帯）'!$C$6:$U$35,19,FALSE))</f>
        <v/>
      </c>
      <c r="W66" s="389" t="str">
        <f>IF(W64="","",VLOOKUP(W64,'[1]シフト記号表（勤務時間帯）'!$C$6:$U$35,19,FALSE))</f>
        <v/>
      </c>
      <c r="X66" s="389" t="str">
        <f>IF(X64="","",VLOOKUP(X64,'[1]シフト記号表（勤務時間帯）'!$C$6:$U$35,19,FALSE))</f>
        <v/>
      </c>
      <c r="Y66" s="390" t="str">
        <f>IF(Y64="","",VLOOKUP(Y64,'[1]シフト記号表（勤務時間帯）'!$C$6:$U$35,19,FALSE))</f>
        <v/>
      </c>
      <c r="Z66" s="388" t="str">
        <f>IF(Z64="","",VLOOKUP(Z64,'[1]シフト記号表（勤務時間帯）'!$C$6:$U$35,19,FALSE))</f>
        <v/>
      </c>
      <c r="AA66" s="389" t="str">
        <f>IF(AA64="","",VLOOKUP(AA64,'[1]シフト記号表（勤務時間帯）'!$C$6:$U$35,19,FALSE))</f>
        <v/>
      </c>
      <c r="AB66" s="389" t="str">
        <f>IF(AB64="","",VLOOKUP(AB64,'[1]シフト記号表（勤務時間帯）'!$C$6:$U$35,19,FALSE))</f>
        <v/>
      </c>
      <c r="AC66" s="389" t="str">
        <f>IF(AC64="","",VLOOKUP(AC64,'[1]シフト記号表（勤務時間帯）'!$C$6:$U$35,19,FALSE))</f>
        <v/>
      </c>
      <c r="AD66" s="389" t="str">
        <f>IF(AD64="","",VLOOKUP(AD64,'[1]シフト記号表（勤務時間帯）'!$C$6:$U$35,19,FALSE))</f>
        <v/>
      </c>
      <c r="AE66" s="389" t="str">
        <f>IF(AE64="","",VLOOKUP(AE64,'[1]シフト記号表（勤務時間帯）'!$C$6:$U$35,19,FALSE))</f>
        <v/>
      </c>
      <c r="AF66" s="390" t="str">
        <f>IF(AF64="","",VLOOKUP(AF64,'[1]シフト記号表（勤務時間帯）'!$C$6:$U$35,19,FALSE))</f>
        <v/>
      </c>
      <c r="AG66" s="388" t="str">
        <f>IF(AG64="","",VLOOKUP(AG64,'[1]シフト記号表（勤務時間帯）'!$C$6:$U$35,19,FALSE))</f>
        <v/>
      </c>
      <c r="AH66" s="389" t="str">
        <f>IF(AH64="","",VLOOKUP(AH64,'[1]シフト記号表（勤務時間帯）'!$C$6:$U$35,19,FALSE))</f>
        <v/>
      </c>
      <c r="AI66" s="389" t="str">
        <f>IF(AI64="","",VLOOKUP(AI64,'[1]シフト記号表（勤務時間帯）'!$C$6:$U$35,19,FALSE))</f>
        <v/>
      </c>
      <c r="AJ66" s="389" t="str">
        <f>IF(AJ64="","",VLOOKUP(AJ64,'[1]シフト記号表（勤務時間帯）'!$C$6:$U$35,19,FALSE))</f>
        <v/>
      </c>
      <c r="AK66" s="389" t="str">
        <f>IF(AK64="","",VLOOKUP(AK64,'[1]シフト記号表（勤務時間帯）'!$C$6:$U$35,19,FALSE))</f>
        <v/>
      </c>
      <c r="AL66" s="389" t="str">
        <f>IF(AL64="","",VLOOKUP(AL64,'[1]シフト記号表（勤務時間帯）'!$C$6:$U$35,19,FALSE))</f>
        <v/>
      </c>
      <c r="AM66" s="390" t="str">
        <f>IF(AM64="","",VLOOKUP(AM64,'[1]シフト記号表（勤務時間帯）'!$C$6:$U$35,19,FALSE))</f>
        <v/>
      </c>
      <c r="AN66" s="388" t="str">
        <f>IF(AN64="","",VLOOKUP(AN64,'[1]シフト記号表（勤務時間帯）'!$C$6:$U$35,19,FALSE))</f>
        <v/>
      </c>
      <c r="AO66" s="389" t="str">
        <f>IF(AO64="","",VLOOKUP(AO64,'[1]シフト記号表（勤務時間帯）'!$C$6:$U$35,19,FALSE))</f>
        <v/>
      </c>
      <c r="AP66" s="389" t="str">
        <f>IF(AP64="","",VLOOKUP(AP64,'[1]シフト記号表（勤務時間帯）'!$C$6:$U$35,19,FALSE))</f>
        <v/>
      </c>
      <c r="AQ66" s="389" t="str">
        <f>IF(AQ64="","",VLOOKUP(AQ64,'[1]シフト記号表（勤務時間帯）'!$C$6:$U$35,19,FALSE))</f>
        <v/>
      </c>
      <c r="AR66" s="389" t="str">
        <f>IF(AR64="","",VLOOKUP(AR64,'[1]シフト記号表（勤務時間帯）'!$C$6:$U$35,19,FALSE))</f>
        <v/>
      </c>
      <c r="AS66" s="389" t="str">
        <f>IF(AS64="","",VLOOKUP(AS64,'[1]シフト記号表（勤務時間帯）'!$C$6:$U$35,19,FALSE))</f>
        <v/>
      </c>
      <c r="AT66" s="390" t="str">
        <f>IF(AT64="","",VLOOKUP(AT64,'[1]シフト記号表（勤務時間帯）'!$C$6:$U$35,19,FALSE))</f>
        <v/>
      </c>
      <c r="AU66" s="388" t="str">
        <f>IF(AU64="","",VLOOKUP(AU64,'[1]シフト記号表（勤務時間帯）'!$C$6:$U$35,19,FALSE))</f>
        <v/>
      </c>
      <c r="AV66" s="389" t="str">
        <f>IF(AV64="","",VLOOKUP(AV64,'[1]シフト記号表（勤務時間帯）'!$C$6:$U$35,19,FALSE))</f>
        <v/>
      </c>
      <c r="AW66" s="389" t="str">
        <f>IF(AW64="","",VLOOKUP(AW64,'[1]シフト記号表（勤務時間帯）'!$C$6:$U$35,19,FALSE))</f>
        <v/>
      </c>
      <c r="AX66" s="643">
        <f>IF($BB$3="４週",SUM(S66:AT66),IF($BB$3="暦月",SUM(S66:AW66),""))</f>
        <v>0</v>
      </c>
      <c r="AY66" s="644"/>
      <c r="AZ66" s="645">
        <f>IF($BB$3="４週",AX66/4,IF($BB$3="暦月",②勤務形態一覧表!AX66/(②勤務形態一覧表!$BB$8/7),""))</f>
        <v>0</v>
      </c>
      <c r="BA66" s="646"/>
      <c r="BB66" s="747"/>
      <c r="BC66" s="710"/>
      <c r="BD66" s="710"/>
      <c r="BE66" s="710"/>
      <c r="BF66" s="711"/>
    </row>
    <row r="67" spans="2:58" ht="20.25" customHeight="1">
      <c r="B67" s="686">
        <f>B64+1</f>
        <v>16</v>
      </c>
      <c r="C67" s="736"/>
      <c r="D67" s="737"/>
      <c r="E67" s="738"/>
      <c r="F67" s="391"/>
      <c r="G67" s="696"/>
      <c r="H67" s="699"/>
      <c r="I67" s="700"/>
      <c r="J67" s="700"/>
      <c r="K67" s="701"/>
      <c r="L67" s="703"/>
      <c r="M67" s="704"/>
      <c r="N67" s="704"/>
      <c r="O67" s="705"/>
      <c r="P67" s="712" t="s">
        <v>1227</v>
      </c>
      <c r="Q67" s="713"/>
      <c r="R67" s="714"/>
      <c r="S67" s="380"/>
      <c r="T67" s="381"/>
      <c r="U67" s="381"/>
      <c r="V67" s="381"/>
      <c r="W67" s="381"/>
      <c r="X67" s="381"/>
      <c r="Y67" s="382"/>
      <c r="Z67" s="380"/>
      <c r="AA67" s="381"/>
      <c r="AB67" s="381"/>
      <c r="AC67" s="381"/>
      <c r="AD67" s="381"/>
      <c r="AE67" s="381"/>
      <c r="AF67" s="382"/>
      <c r="AG67" s="380"/>
      <c r="AH67" s="381"/>
      <c r="AI67" s="381"/>
      <c r="AJ67" s="381"/>
      <c r="AK67" s="381"/>
      <c r="AL67" s="381"/>
      <c r="AM67" s="382"/>
      <c r="AN67" s="380"/>
      <c r="AO67" s="381"/>
      <c r="AP67" s="381"/>
      <c r="AQ67" s="381"/>
      <c r="AR67" s="381"/>
      <c r="AS67" s="381"/>
      <c r="AT67" s="382"/>
      <c r="AU67" s="380"/>
      <c r="AV67" s="381"/>
      <c r="AW67" s="381"/>
      <c r="AX67" s="620"/>
      <c r="AY67" s="621"/>
      <c r="AZ67" s="622"/>
      <c r="BA67" s="623"/>
      <c r="BB67" s="745"/>
      <c r="BC67" s="704"/>
      <c r="BD67" s="704"/>
      <c r="BE67" s="704"/>
      <c r="BF67" s="705"/>
    </row>
    <row r="68" spans="2:58" ht="20.25" customHeight="1">
      <c r="B68" s="686"/>
      <c r="C68" s="739"/>
      <c r="D68" s="740"/>
      <c r="E68" s="741"/>
      <c r="F68" s="383"/>
      <c r="G68" s="697"/>
      <c r="H68" s="702"/>
      <c r="I68" s="700"/>
      <c r="J68" s="700"/>
      <c r="K68" s="701"/>
      <c r="L68" s="706"/>
      <c r="M68" s="707"/>
      <c r="N68" s="707"/>
      <c r="O68" s="708"/>
      <c r="P68" s="633" t="s">
        <v>1228</v>
      </c>
      <c r="Q68" s="634"/>
      <c r="R68" s="635"/>
      <c r="S68" s="384" t="str">
        <f>IF(S67="","",VLOOKUP(S67,'[1]シフト記号表（勤務時間帯）'!$C$6:$K$35,9,FALSE))</f>
        <v/>
      </c>
      <c r="T68" s="385" t="str">
        <f>IF(T67="","",VLOOKUP(T67,'[1]シフト記号表（勤務時間帯）'!$C$6:$K$35,9,FALSE))</f>
        <v/>
      </c>
      <c r="U68" s="385" t="str">
        <f>IF(U67="","",VLOOKUP(U67,'[1]シフト記号表（勤務時間帯）'!$C$6:$K$35,9,FALSE))</f>
        <v/>
      </c>
      <c r="V68" s="385" t="str">
        <f>IF(V67="","",VLOOKUP(V67,'[1]シフト記号表（勤務時間帯）'!$C$6:$K$35,9,FALSE))</f>
        <v/>
      </c>
      <c r="W68" s="385" t="str">
        <f>IF(W67="","",VLOOKUP(W67,'[1]シフト記号表（勤務時間帯）'!$C$6:$K$35,9,FALSE))</f>
        <v/>
      </c>
      <c r="X68" s="385" t="str">
        <f>IF(X67="","",VLOOKUP(X67,'[1]シフト記号表（勤務時間帯）'!$C$6:$K$35,9,FALSE))</f>
        <v/>
      </c>
      <c r="Y68" s="386" t="str">
        <f>IF(Y67="","",VLOOKUP(Y67,'[1]シフト記号表（勤務時間帯）'!$C$6:$K$35,9,FALSE))</f>
        <v/>
      </c>
      <c r="Z68" s="384" t="str">
        <f>IF(Z67="","",VLOOKUP(Z67,'[1]シフト記号表（勤務時間帯）'!$C$6:$K$35,9,FALSE))</f>
        <v/>
      </c>
      <c r="AA68" s="385" t="str">
        <f>IF(AA67="","",VLOOKUP(AA67,'[1]シフト記号表（勤務時間帯）'!$C$6:$K$35,9,FALSE))</f>
        <v/>
      </c>
      <c r="AB68" s="385" t="str">
        <f>IF(AB67="","",VLOOKUP(AB67,'[1]シフト記号表（勤務時間帯）'!$C$6:$K$35,9,FALSE))</f>
        <v/>
      </c>
      <c r="AC68" s="385" t="str">
        <f>IF(AC67="","",VLOOKUP(AC67,'[1]シフト記号表（勤務時間帯）'!$C$6:$K$35,9,FALSE))</f>
        <v/>
      </c>
      <c r="AD68" s="385" t="str">
        <f>IF(AD67="","",VLOOKUP(AD67,'[1]シフト記号表（勤務時間帯）'!$C$6:$K$35,9,FALSE))</f>
        <v/>
      </c>
      <c r="AE68" s="385" t="str">
        <f>IF(AE67="","",VLOOKUP(AE67,'[1]シフト記号表（勤務時間帯）'!$C$6:$K$35,9,FALSE))</f>
        <v/>
      </c>
      <c r="AF68" s="386" t="str">
        <f>IF(AF67="","",VLOOKUP(AF67,'[1]シフト記号表（勤務時間帯）'!$C$6:$K$35,9,FALSE))</f>
        <v/>
      </c>
      <c r="AG68" s="384" t="str">
        <f>IF(AG67="","",VLOOKUP(AG67,'[1]シフト記号表（勤務時間帯）'!$C$6:$K$35,9,FALSE))</f>
        <v/>
      </c>
      <c r="AH68" s="385" t="str">
        <f>IF(AH67="","",VLOOKUP(AH67,'[1]シフト記号表（勤務時間帯）'!$C$6:$K$35,9,FALSE))</f>
        <v/>
      </c>
      <c r="AI68" s="385" t="str">
        <f>IF(AI67="","",VLOOKUP(AI67,'[1]シフト記号表（勤務時間帯）'!$C$6:$K$35,9,FALSE))</f>
        <v/>
      </c>
      <c r="AJ68" s="385" t="str">
        <f>IF(AJ67="","",VLOOKUP(AJ67,'[1]シフト記号表（勤務時間帯）'!$C$6:$K$35,9,FALSE))</f>
        <v/>
      </c>
      <c r="AK68" s="385" t="str">
        <f>IF(AK67="","",VLOOKUP(AK67,'[1]シフト記号表（勤務時間帯）'!$C$6:$K$35,9,FALSE))</f>
        <v/>
      </c>
      <c r="AL68" s="385" t="str">
        <f>IF(AL67="","",VLOOKUP(AL67,'[1]シフト記号表（勤務時間帯）'!$C$6:$K$35,9,FALSE))</f>
        <v/>
      </c>
      <c r="AM68" s="386" t="str">
        <f>IF(AM67="","",VLOOKUP(AM67,'[1]シフト記号表（勤務時間帯）'!$C$6:$K$35,9,FALSE))</f>
        <v/>
      </c>
      <c r="AN68" s="384" t="str">
        <f>IF(AN67="","",VLOOKUP(AN67,'[1]シフト記号表（勤務時間帯）'!$C$6:$K$35,9,FALSE))</f>
        <v/>
      </c>
      <c r="AO68" s="385" t="str">
        <f>IF(AO67="","",VLOOKUP(AO67,'[1]シフト記号表（勤務時間帯）'!$C$6:$K$35,9,FALSE))</f>
        <v/>
      </c>
      <c r="AP68" s="385" t="str">
        <f>IF(AP67="","",VLOOKUP(AP67,'[1]シフト記号表（勤務時間帯）'!$C$6:$K$35,9,FALSE))</f>
        <v/>
      </c>
      <c r="AQ68" s="385" t="str">
        <f>IF(AQ67="","",VLOOKUP(AQ67,'[1]シフト記号表（勤務時間帯）'!$C$6:$K$35,9,FALSE))</f>
        <v/>
      </c>
      <c r="AR68" s="385" t="str">
        <f>IF(AR67="","",VLOOKUP(AR67,'[1]シフト記号表（勤務時間帯）'!$C$6:$K$35,9,FALSE))</f>
        <v/>
      </c>
      <c r="AS68" s="385" t="str">
        <f>IF(AS67="","",VLOOKUP(AS67,'[1]シフト記号表（勤務時間帯）'!$C$6:$K$35,9,FALSE))</f>
        <v/>
      </c>
      <c r="AT68" s="386" t="str">
        <f>IF(AT67="","",VLOOKUP(AT67,'[1]シフト記号表（勤務時間帯）'!$C$6:$K$35,9,FALSE))</f>
        <v/>
      </c>
      <c r="AU68" s="384" t="str">
        <f>IF(AU67="","",VLOOKUP(AU67,'[1]シフト記号表（勤務時間帯）'!$C$6:$K$35,9,FALSE))</f>
        <v/>
      </c>
      <c r="AV68" s="385" t="str">
        <f>IF(AV67="","",VLOOKUP(AV67,'[1]シフト記号表（勤務時間帯）'!$C$6:$K$35,9,FALSE))</f>
        <v/>
      </c>
      <c r="AW68" s="385" t="str">
        <f>IF(AW67="","",VLOOKUP(AW67,'[1]シフト記号表（勤務時間帯）'!$C$6:$K$35,9,FALSE))</f>
        <v/>
      </c>
      <c r="AX68" s="636">
        <f>IF($BB$3="４週",SUM(S68:AT68),IF($BB$3="暦月",SUM(S68:AW68),""))</f>
        <v>0</v>
      </c>
      <c r="AY68" s="637"/>
      <c r="AZ68" s="638">
        <f>IF($BB$3="４週",AX68/4,IF($BB$3="暦月",②勤務形態一覧表!AX68/(②勤務形態一覧表!$BB$8/7),""))</f>
        <v>0</v>
      </c>
      <c r="BA68" s="639"/>
      <c r="BB68" s="746"/>
      <c r="BC68" s="707"/>
      <c r="BD68" s="707"/>
      <c r="BE68" s="707"/>
      <c r="BF68" s="708"/>
    </row>
    <row r="69" spans="2:58" ht="20.25" customHeight="1">
      <c r="B69" s="686"/>
      <c r="C69" s="742"/>
      <c r="D69" s="743"/>
      <c r="E69" s="744"/>
      <c r="F69" s="392">
        <f>C67</f>
        <v>0</v>
      </c>
      <c r="G69" s="698"/>
      <c r="H69" s="702"/>
      <c r="I69" s="700"/>
      <c r="J69" s="700"/>
      <c r="K69" s="701"/>
      <c r="L69" s="709"/>
      <c r="M69" s="710"/>
      <c r="N69" s="710"/>
      <c r="O69" s="711"/>
      <c r="P69" s="640" t="s">
        <v>1229</v>
      </c>
      <c r="Q69" s="641"/>
      <c r="R69" s="642"/>
      <c r="S69" s="388" t="str">
        <f>IF(S67="","",VLOOKUP(S67,'[1]シフト記号表（勤務時間帯）'!$C$6:$U$35,19,FALSE))</f>
        <v/>
      </c>
      <c r="T69" s="389" t="str">
        <f>IF(T67="","",VLOOKUP(T67,'[1]シフト記号表（勤務時間帯）'!$C$6:$U$35,19,FALSE))</f>
        <v/>
      </c>
      <c r="U69" s="389" t="str">
        <f>IF(U67="","",VLOOKUP(U67,'[1]シフト記号表（勤務時間帯）'!$C$6:$U$35,19,FALSE))</f>
        <v/>
      </c>
      <c r="V69" s="389" t="str">
        <f>IF(V67="","",VLOOKUP(V67,'[1]シフト記号表（勤務時間帯）'!$C$6:$U$35,19,FALSE))</f>
        <v/>
      </c>
      <c r="W69" s="389" t="str">
        <f>IF(W67="","",VLOOKUP(W67,'[1]シフト記号表（勤務時間帯）'!$C$6:$U$35,19,FALSE))</f>
        <v/>
      </c>
      <c r="X69" s="389" t="str">
        <f>IF(X67="","",VLOOKUP(X67,'[1]シフト記号表（勤務時間帯）'!$C$6:$U$35,19,FALSE))</f>
        <v/>
      </c>
      <c r="Y69" s="390" t="str">
        <f>IF(Y67="","",VLOOKUP(Y67,'[1]シフト記号表（勤務時間帯）'!$C$6:$U$35,19,FALSE))</f>
        <v/>
      </c>
      <c r="Z69" s="388" t="str">
        <f>IF(Z67="","",VLOOKUP(Z67,'[1]シフト記号表（勤務時間帯）'!$C$6:$U$35,19,FALSE))</f>
        <v/>
      </c>
      <c r="AA69" s="389" t="str">
        <f>IF(AA67="","",VLOOKUP(AA67,'[1]シフト記号表（勤務時間帯）'!$C$6:$U$35,19,FALSE))</f>
        <v/>
      </c>
      <c r="AB69" s="389" t="str">
        <f>IF(AB67="","",VLOOKUP(AB67,'[1]シフト記号表（勤務時間帯）'!$C$6:$U$35,19,FALSE))</f>
        <v/>
      </c>
      <c r="AC69" s="389" t="str">
        <f>IF(AC67="","",VLOOKUP(AC67,'[1]シフト記号表（勤務時間帯）'!$C$6:$U$35,19,FALSE))</f>
        <v/>
      </c>
      <c r="AD69" s="389" t="str">
        <f>IF(AD67="","",VLOOKUP(AD67,'[1]シフト記号表（勤務時間帯）'!$C$6:$U$35,19,FALSE))</f>
        <v/>
      </c>
      <c r="AE69" s="389" t="str">
        <f>IF(AE67="","",VLOOKUP(AE67,'[1]シフト記号表（勤務時間帯）'!$C$6:$U$35,19,FALSE))</f>
        <v/>
      </c>
      <c r="AF69" s="390" t="str">
        <f>IF(AF67="","",VLOOKUP(AF67,'[1]シフト記号表（勤務時間帯）'!$C$6:$U$35,19,FALSE))</f>
        <v/>
      </c>
      <c r="AG69" s="388" t="str">
        <f>IF(AG67="","",VLOOKUP(AG67,'[1]シフト記号表（勤務時間帯）'!$C$6:$U$35,19,FALSE))</f>
        <v/>
      </c>
      <c r="AH69" s="389" t="str">
        <f>IF(AH67="","",VLOOKUP(AH67,'[1]シフト記号表（勤務時間帯）'!$C$6:$U$35,19,FALSE))</f>
        <v/>
      </c>
      <c r="AI69" s="389" t="str">
        <f>IF(AI67="","",VLOOKUP(AI67,'[1]シフト記号表（勤務時間帯）'!$C$6:$U$35,19,FALSE))</f>
        <v/>
      </c>
      <c r="AJ69" s="389" t="str">
        <f>IF(AJ67="","",VLOOKUP(AJ67,'[1]シフト記号表（勤務時間帯）'!$C$6:$U$35,19,FALSE))</f>
        <v/>
      </c>
      <c r="AK69" s="389" t="str">
        <f>IF(AK67="","",VLOOKUP(AK67,'[1]シフト記号表（勤務時間帯）'!$C$6:$U$35,19,FALSE))</f>
        <v/>
      </c>
      <c r="AL69" s="389" t="str">
        <f>IF(AL67="","",VLOOKUP(AL67,'[1]シフト記号表（勤務時間帯）'!$C$6:$U$35,19,FALSE))</f>
        <v/>
      </c>
      <c r="AM69" s="390" t="str">
        <f>IF(AM67="","",VLOOKUP(AM67,'[1]シフト記号表（勤務時間帯）'!$C$6:$U$35,19,FALSE))</f>
        <v/>
      </c>
      <c r="AN69" s="388" t="str">
        <f>IF(AN67="","",VLOOKUP(AN67,'[1]シフト記号表（勤務時間帯）'!$C$6:$U$35,19,FALSE))</f>
        <v/>
      </c>
      <c r="AO69" s="389" t="str">
        <f>IF(AO67="","",VLOOKUP(AO67,'[1]シフト記号表（勤務時間帯）'!$C$6:$U$35,19,FALSE))</f>
        <v/>
      </c>
      <c r="AP69" s="389" t="str">
        <f>IF(AP67="","",VLOOKUP(AP67,'[1]シフト記号表（勤務時間帯）'!$C$6:$U$35,19,FALSE))</f>
        <v/>
      </c>
      <c r="AQ69" s="389" t="str">
        <f>IF(AQ67="","",VLOOKUP(AQ67,'[1]シフト記号表（勤務時間帯）'!$C$6:$U$35,19,FALSE))</f>
        <v/>
      </c>
      <c r="AR69" s="389" t="str">
        <f>IF(AR67="","",VLOOKUP(AR67,'[1]シフト記号表（勤務時間帯）'!$C$6:$U$35,19,FALSE))</f>
        <v/>
      </c>
      <c r="AS69" s="389" t="str">
        <f>IF(AS67="","",VLOOKUP(AS67,'[1]シフト記号表（勤務時間帯）'!$C$6:$U$35,19,FALSE))</f>
        <v/>
      </c>
      <c r="AT69" s="390" t="str">
        <f>IF(AT67="","",VLOOKUP(AT67,'[1]シフト記号表（勤務時間帯）'!$C$6:$U$35,19,FALSE))</f>
        <v/>
      </c>
      <c r="AU69" s="388" t="str">
        <f>IF(AU67="","",VLOOKUP(AU67,'[1]シフト記号表（勤務時間帯）'!$C$6:$U$35,19,FALSE))</f>
        <v/>
      </c>
      <c r="AV69" s="389" t="str">
        <f>IF(AV67="","",VLOOKUP(AV67,'[1]シフト記号表（勤務時間帯）'!$C$6:$U$35,19,FALSE))</f>
        <v/>
      </c>
      <c r="AW69" s="389" t="str">
        <f>IF(AW67="","",VLOOKUP(AW67,'[1]シフト記号表（勤務時間帯）'!$C$6:$U$35,19,FALSE))</f>
        <v/>
      </c>
      <c r="AX69" s="643">
        <f>IF($BB$3="４週",SUM(S69:AT69),IF($BB$3="暦月",SUM(S69:AW69),""))</f>
        <v>0</v>
      </c>
      <c r="AY69" s="644"/>
      <c r="AZ69" s="645">
        <f>IF($BB$3="４週",AX69/4,IF($BB$3="暦月",②勤務形態一覧表!AX69/(②勤務形態一覧表!$BB$8/7),""))</f>
        <v>0</v>
      </c>
      <c r="BA69" s="646"/>
      <c r="BB69" s="747"/>
      <c r="BC69" s="710"/>
      <c r="BD69" s="710"/>
      <c r="BE69" s="710"/>
      <c r="BF69" s="711"/>
    </row>
    <row r="70" spans="2:58" ht="20.25" customHeight="1">
      <c r="B70" s="686">
        <f>B67+1</f>
        <v>17</v>
      </c>
      <c r="C70" s="736"/>
      <c r="D70" s="737"/>
      <c r="E70" s="738"/>
      <c r="F70" s="391"/>
      <c r="G70" s="696"/>
      <c r="H70" s="699"/>
      <c r="I70" s="700"/>
      <c r="J70" s="700"/>
      <c r="K70" s="701"/>
      <c r="L70" s="703"/>
      <c r="M70" s="704"/>
      <c r="N70" s="704"/>
      <c r="O70" s="705"/>
      <c r="P70" s="712" t="s">
        <v>1227</v>
      </c>
      <c r="Q70" s="713"/>
      <c r="R70" s="714"/>
      <c r="S70" s="380"/>
      <c r="T70" s="381"/>
      <c r="U70" s="381"/>
      <c r="V70" s="381"/>
      <c r="W70" s="381"/>
      <c r="X70" s="381"/>
      <c r="Y70" s="382"/>
      <c r="Z70" s="380"/>
      <c r="AA70" s="381"/>
      <c r="AB70" s="381"/>
      <c r="AC70" s="381"/>
      <c r="AD70" s="381"/>
      <c r="AE70" s="381"/>
      <c r="AF70" s="382"/>
      <c r="AG70" s="380"/>
      <c r="AH70" s="381"/>
      <c r="AI70" s="381"/>
      <c r="AJ70" s="381"/>
      <c r="AK70" s="381"/>
      <c r="AL70" s="381"/>
      <c r="AM70" s="382"/>
      <c r="AN70" s="380"/>
      <c r="AO70" s="381"/>
      <c r="AP70" s="381"/>
      <c r="AQ70" s="381"/>
      <c r="AR70" s="381"/>
      <c r="AS70" s="381"/>
      <c r="AT70" s="382"/>
      <c r="AU70" s="380"/>
      <c r="AV70" s="381"/>
      <c r="AW70" s="381"/>
      <c r="AX70" s="620"/>
      <c r="AY70" s="621"/>
      <c r="AZ70" s="622"/>
      <c r="BA70" s="623"/>
      <c r="BB70" s="745"/>
      <c r="BC70" s="704"/>
      <c r="BD70" s="704"/>
      <c r="BE70" s="704"/>
      <c r="BF70" s="705"/>
    </row>
    <row r="71" spans="2:58" ht="20.25" customHeight="1">
      <c r="B71" s="686"/>
      <c r="C71" s="739"/>
      <c r="D71" s="740"/>
      <c r="E71" s="741"/>
      <c r="F71" s="383"/>
      <c r="G71" s="697"/>
      <c r="H71" s="702"/>
      <c r="I71" s="700"/>
      <c r="J71" s="700"/>
      <c r="K71" s="701"/>
      <c r="L71" s="706"/>
      <c r="M71" s="707"/>
      <c r="N71" s="707"/>
      <c r="O71" s="708"/>
      <c r="P71" s="633" t="s">
        <v>1228</v>
      </c>
      <c r="Q71" s="634"/>
      <c r="R71" s="635"/>
      <c r="S71" s="384" t="str">
        <f>IF(S70="","",VLOOKUP(S70,'[1]シフト記号表（勤務時間帯）'!$C$6:$K$35,9,FALSE))</f>
        <v/>
      </c>
      <c r="T71" s="385" t="str">
        <f>IF(T70="","",VLOOKUP(T70,'[1]シフト記号表（勤務時間帯）'!$C$6:$K$35,9,FALSE))</f>
        <v/>
      </c>
      <c r="U71" s="385" t="str">
        <f>IF(U70="","",VLOOKUP(U70,'[1]シフト記号表（勤務時間帯）'!$C$6:$K$35,9,FALSE))</f>
        <v/>
      </c>
      <c r="V71" s="385" t="str">
        <f>IF(V70="","",VLOOKUP(V70,'[1]シフト記号表（勤務時間帯）'!$C$6:$K$35,9,FALSE))</f>
        <v/>
      </c>
      <c r="W71" s="385" t="str">
        <f>IF(W70="","",VLOOKUP(W70,'[1]シフト記号表（勤務時間帯）'!$C$6:$K$35,9,FALSE))</f>
        <v/>
      </c>
      <c r="X71" s="385" t="str">
        <f>IF(X70="","",VLOOKUP(X70,'[1]シフト記号表（勤務時間帯）'!$C$6:$K$35,9,FALSE))</f>
        <v/>
      </c>
      <c r="Y71" s="386" t="str">
        <f>IF(Y70="","",VLOOKUP(Y70,'[1]シフト記号表（勤務時間帯）'!$C$6:$K$35,9,FALSE))</f>
        <v/>
      </c>
      <c r="Z71" s="384" t="str">
        <f>IF(Z70="","",VLOOKUP(Z70,'[1]シフト記号表（勤務時間帯）'!$C$6:$K$35,9,FALSE))</f>
        <v/>
      </c>
      <c r="AA71" s="385" t="str">
        <f>IF(AA70="","",VLOOKUP(AA70,'[1]シフト記号表（勤務時間帯）'!$C$6:$K$35,9,FALSE))</f>
        <v/>
      </c>
      <c r="AB71" s="385" t="str">
        <f>IF(AB70="","",VLOOKUP(AB70,'[1]シフト記号表（勤務時間帯）'!$C$6:$K$35,9,FALSE))</f>
        <v/>
      </c>
      <c r="AC71" s="385" t="str">
        <f>IF(AC70="","",VLOOKUP(AC70,'[1]シフト記号表（勤務時間帯）'!$C$6:$K$35,9,FALSE))</f>
        <v/>
      </c>
      <c r="AD71" s="385" t="str">
        <f>IF(AD70="","",VLOOKUP(AD70,'[1]シフト記号表（勤務時間帯）'!$C$6:$K$35,9,FALSE))</f>
        <v/>
      </c>
      <c r="AE71" s="385" t="str">
        <f>IF(AE70="","",VLOOKUP(AE70,'[1]シフト記号表（勤務時間帯）'!$C$6:$K$35,9,FALSE))</f>
        <v/>
      </c>
      <c r="AF71" s="386" t="str">
        <f>IF(AF70="","",VLOOKUP(AF70,'[1]シフト記号表（勤務時間帯）'!$C$6:$K$35,9,FALSE))</f>
        <v/>
      </c>
      <c r="AG71" s="384" t="str">
        <f>IF(AG70="","",VLOOKUP(AG70,'[1]シフト記号表（勤務時間帯）'!$C$6:$K$35,9,FALSE))</f>
        <v/>
      </c>
      <c r="AH71" s="385" t="str">
        <f>IF(AH70="","",VLOOKUP(AH70,'[1]シフト記号表（勤務時間帯）'!$C$6:$K$35,9,FALSE))</f>
        <v/>
      </c>
      <c r="AI71" s="385" t="str">
        <f>IF(AI70="","",VLOOKUP(AI70,'[1]シフト記号表（勤務時間帯）'!$C$6:$K$35,9,FALSE))</f>
        <v/>
      </c>
      <c r="AJ71" s="385" t="str">
        <f>IF(AJ70="","",VLOOKUP(AJ70,'[1]シフト記号表（勤務時間帯）'!$C$6:$K$35,9,FALSE))</f>
        <v/>
      </c>
      <c r="AK71" s="385" t="str">
        <f>IF(AK70="","",VLOOKUP(AK70,'[1]シフト記号表（勤務時間帯）'!$C$6:$K$35,9,FALSE))</f>
        <v/>
      </c>
      <c r="AL71" s="385" t="str">
        <f>IF(AL70="","",VLOOKUP(AL70,'[1]シフト記号表（勤務時間帯）'!$C$6:$K$35,9,FALSE))</f>
        <v/>
      </c>
      <c r="AM71" s="386" t="str">
        <f>IF(AM70="","",VLOOKUP(AM70,'[1]シフト記号表（勤務時間帯）'!$C$6:$K$35,9,FALSE))</f>
        <v/>
      </c>
      <c r="AN71" s="384" t="str">
        <f>IF(AN70="","",VLOOKUP(AN70,'[1]シフト記号表（勤務時間帯）'!$C$6:$K$35,9,FALSE))</f>
        <v/>
      </c>
      <c r="AO71" s="385" t="str">
        <f>IF(AO70="","",VLOOKUP(AO70,'[1]シフト記号表（勤務時間帯）'!$C$6:$K$35,9,FALSE))</f>
        <v/>
      </c>
      <c r="AP71" s="385" t="str">
        <f>IF(AP70="","",VLOOKUP(AP70,'[1]シフト記号表（勤務時間帯）'!$C$6:$K$35,9,FALSE))</f>
        <v/>
      </c>
      <c r="AQ71" s="385" t="str">
        <f>IF(AQ70="","",VLOOKUP(AQ70,'[1]シフト記号表（勤務時間帯）'!$C$6:$K$35,9,FALSE))</f>
        <v/>
      </c>
      <c r="AR71" s="385" t="str">
        <f>IF(AR70="","",VLOOKUP(AR70,'[1]シフト記号表（勤務時間帯）'!$C$6:$K$35,9,FALSE))</f>
        <v/>
      </c>
      <c r="AS71" s="385" t="str">
        <f>IF(AS70="","",VLOOKUP(AS70,'[1]シフト記号表（勤務時間帯）'!$C$6:$K$35,9,FALSE))</f>
        <v/>
      </c>
      <c r="AT71" s="386" t="str">
        <f>IF(AT70="","",VLOOKUP(AT70,'[1]シフト記号表（勤務時間帯）'!$C$6:$K$35,9,FALSE))</f>
        <v/>
      </c>
      <c r="AU71" s="384" t="str">
        <f>IF(AU70="","",VLOOKUP(AU70,'[1]シフト記号表（勤務時間帯）'!$C$6:$K$35,9,FALSE))</f>
        <v/>
      </c>
      <c r="AV71" s="385" t="str">
        <f>IF(AV70="","",VLOOKUP(AV70,'[1]シフト記号表（勤務時間帯）'!$C$6:$K$35,9,FALSE))</f>
        <v/>
      </c>
      <c r="AW71" s="385" t="str">
        <f>IF(AW70="","",VLOOKUP(AW70,'[1]シフト記号表（勤務時間帯）'!$C$6:$K$35,9,FALSE))</f>
        <v/>
      </c>
      <c r="AX71" s="636">
        <f>IF($BB$3="４週",SUM(S71:AT71),IF($BB$3="暦月",SUM(S71:AW71),""))</f>
        <v>0</v>
      </c>
      <c r="AY71" s="637"/>
      <c r="AZ71" s="638">
        <f>IF($BB$3="４週",AX71/4,IF($BB$3="暦月",②勤務形態一覧表!AX71/(②勤務形態一覧表!$BB$8/7),""))</f>
        <v>0</v>
      </c>
      <c r="BA71" s="639"/>
      <c r="BB71" s="746"/>
      <c r="BC71" s="707"/>
      <c r="BD71" s="707"/>
      <c r="BE71" s="707"/>
      <c r="BF71" s="708"/>
    </row>
    <row r="72" spans="2:58" ht="20.25" customHeight="1">
      <c r="B72" s="686"/>
      <c r="C72" s="742"/>
      <c r="D72" s="743"/>
      <c r="E72" s="744"/>
      <c r="F72" s="392">
        <f>C70</f>
        <v>0</v>
      </c>
      <c r="G72" s="698"/>
      <c r="H72" s="702"/>
      <c r="I72" s="700"/>
      <c r="J72" s="700"/>
      <c r="K72" s="701"/>
      <c r="L72" s="709"/>
      <c r="M72" s="710"/>
      <c r="N72" s="710"/>
      <c r="O72" s="711"/>
      <c r="P72" s="640" t="s">
        <v>1229</v>
      </c>
      <c r="Q72" s="641"/>
      <c r="R72" s="642"/>
      <c r="S72" s="388" t="str">
        <f>IF(S70="","",VLOOKUP(S70,'[1]シフト記号表（勤務時間帯）'!$C$6:$U$35,19,FALSE))</f>
        <v/>
      </c>
      <c r="T72" s="389" t="str">
        <f>IF(T70="","",VLOOKUP(T70,'[1]シフト記号表（勤務時間帯）'!$C$6:$U$35,19,FALSE))</f>
        <v/>
      </c>
      <c r="U72" s="389" t="str">
        <f>IF(U70="","",VLOOKUP(U70,'[1]シフト記号表（勤務時間帯）'!$C$6:$U$35,19,FALSE))</f>
        <v/>
      </c>
      <c r="V72" s="389" t="str">
        <f>IF(V70="","",VLOOKUP(V70,'[1]シフト記号表（勤務時間帯）'!$C$6:$U$35,19,FALSE))</f>
        <v/>
      </c>
      <c r="W72" s="389" t="str">
        <f>IF(W70="","",VLOOKUP(W70,'[1]シフト記号表（勤務時間帯）'!$C$6:$U$35,19,FALSE))</f>
        <v/>
      </c>
      <c r="X72" s="389" t="str">
        <f>IF(X70="","",VLOOKUP(X70,'[1]シフト記号表（勤務時間帯）'!$C$6:$U$35,19,FALSE))</f>
        <v/>
      </c>
      <c r="Y72" s="390" t="str">
        <f>IF(Y70="","",VLOOKUP(Y70,'[1]シフト記号表（勤務時間帯）'!$C$6:$U$35,19,FALSE))</f>
        <v/>
      </c>
      <c r="Z72" s="388" t="str">
        <f>IF(Z70="","",VLOOKUP(Z70,'[1]シフト記号表（勤務時間帯）'!$C$6:$U$35,19,FALSE))</f>
        <v/>
      </c>
      <c r="AA72" s="389" t="str">
        <f>IF(AA70="","",VLOOKUP(AA70,'[1]シフト記号表（勤務時間帯）'!$C$6:$U$35,19,FALSE))</f>
        <v/>
      </c>
      <c r="AB72" s="389" t="str">
        <f>IF(AB70="","",VLOOKUP(AB70,'[1]シフト記号表（勤務時間帯）'!$C$6:$U$35,19,FALSE))</f>
        <v/>
      </c>
      <c r="AC72" s="389" t="str">
        <f>IF(AC70="","",VLOOKUP(AC70,'[1]シフト記号表（勤務時間帯）'!$C$6:$U$35,19,FALSE))</f>
        <v/>
      </c>
      <c r="AD72" s="389" t="str">
        <f>IF(AD70="","",VLOOKUP(AD70,'[1]シフト記号表（勤務時間帯）'!$C$6:$U$35,19,FALSE))</f>
        <v/>
      </c>
      <c r="AE72" s="389" t="str">
        <f>IF(AE70="","",VLOOKUP(AE70,'[1]シフト記号表（勤務時間帯）'!$C$6:$U$35,19,FALSE))</f>
        <v/>
      </c>
      <c r="AF72" s="390" t="str">
        <f>IF(AF70="","",VLOOKUP(AF70,'[1]シフト記号表（勤務時間帯）'!$C$6:$U$35,19,FALSE))</f>
        <v/>
      </c>
      <c r="AG72" s="388" t="str">
        <f>IF(AG70="","",VLOOKUP(AG70,'[1]シフト記号表（勤務時間帯）'!$C$6:$U$35,19,FALSE))</f>
        <v/>
      </c>
      <c r="AH72" s="389" t="str">
        <f>IF(AH70="","",VLOOKUP(AH70,'[1]シフト記号表（勤務時間帯）'!$C$6:$U$35,19,FALSE))</f>
        <v/>
      </c>
      <c r="AI72" s="389" t="str">
        <f>IF(AI70="","",VLOOKUP(AI70,'[1]シフト記号表（勤務時間帯）'!$C$6:$U$35,19,FALSE))</f>
        <v/>
      </c>
      <c r="AJ72" s="389" t="str">
        <f>IF(AJ70="","",VLOOKUP(AJ70,'[1]シフト記号表（勤務時間帯）'!$C$6:$U$35,19,FALSE))</f>
        <v/>
      </c>
      <c r="AK72" s="389" t="str">
        <f>IF(AK70="","",VLOOKUP(AK70,'[1]シフト記号表（勤務時間帯）'!$C$6:$U$35,19,FALSE))</f>
        <v/>
      </c>
      <c r="AL72" s="389" t="str">
        <f>IF(AL70="","",VLOOKUP(AL70,'[1]シフト記号表（勤務時間帯）'!$C$6:$U$35,19,FALSE))</f>
        <v/>
      </c>
      <c r="AM72" s="390" t="str">
        <f>IF(AM70="","",VLOOKUP(AM70,'[1]シフト記号表（勤務時間帯）'!$C$6:$U$35,19,FALSE))</f>
        <v/>
      </c>
      <c r="AN72" s="388" t="str">
        <f>IF(AN70="","",VLOOKUP(AN70,'[1]シフト記号表（勤務時間帯）'!$C$6:$U$35,19,FALSE))</f>
        <v/>
      </c>
      <c r="AO72" s="389" t="str">
        <f>IF(AO70="","",VLOOKUP(AO70,'[1]シフト記号表（勤務時間帯）'!$C$6:$U$35,19,FALSE))</f>
        <v/>
      </c>
      <c r="AP72" s="389" t="str">
        <f>IF(AP70="","",VLOOKUP(AP70,'[1]シフト記号表（勤務時間帯）'!$C$6:$U$35,19,FALSE))</f>
        <v/>
      </c>
      <c r="AQ72" s="389" t="str">
        <f>IF(AQ70="","",VLOOKUP(AQ70,'[1]シフト記号表（勤務時間帯）'!$C$6:$U$35,19,FALSE))</f>
        <v/>
      </c>
      <c r="AR72" s="389" t="str">
        <f>IF(AR70="","",VLOOKUP(AR70,'[1]シフト記号表（勤務時間帯）'!$C$6:$U$35,19,FALSE))</f>
        <v/>
      </c>
      <c r="AS72" s="389" t="str">
        <f>IF(AS70="","",VLOOKUP(AS70,'[1]シフト記号表（勤務時間帯）'!$C$6:$U$35,19,FALSE))</f>
        <v/>
      </c>
      <c r="AT72" s="390" t="str">
        <f>IF(AT70="","",VLOOKUP(AT70,'[1]シフト記号表（勤務時間帯）'!$C$6:$U$35,19,FALSE))</f>
        <v/>
      </c>
      <c r="AU72" s="388" t="str">
        <f>IF(AU70="","",VLOOKUP(AU70,'[1]シフト記号表（勤務時間帯）'!$C$6:$U$35,19,FALSE))</f>
        <v/>
      </c>
      <c r="AV72" s="389" t="str">
        <f>IF(AV70="","",VLOOKUP(AV70,'[1]シフト記号表（勤務時間帯）'!$C$6:$U$35,19,FALSE))</f>
        <v/>
      </c>
      <c r="AW72" s="389" t="str">
        <f>IF(AW70="","",VLOOKUP(AW70,'[1]シフト記号表（勤務時間帯）'!$C$6:$U$35,19,FALSE))</f>
        <v/>
      </c>
      <c r="AX72" s="643">
        <f>IF($BB$3="４週",SUM(S72:AT72),IF($BB$3="暦月",SUM(S72:AW72),""))</f>
        <v>0</v>
      </c>
      <c r="AY72" s="644"/>
      <c r="AZ72" s="645">
        <f>IF($BB$3="４週",AX72/4,IF($BB$3="暦月",②勤務形態一覧表!AX72/(②勤務形態一覧表!$BB$8/7),""))</f>
        <v>0</v>
      </c>
      <c r="BA72" s="646"/>
      <c r="BB72" s="747"/>
      <c r="BC72" s="710"/>
      <c r="BD72" s="710"/>
      <c r="BE72" s="710"/>
      <c r="BF72" s="711"/>
    </row>
    <row r="73" spans="2:58" ht="20.25" customHeight="1">
      <c r="B73" s="686">
        <f>B70+1</f>
        <v>18</v>
      </c>
      <c r="C73" s="736"/>
      <c r="D73" s="737"/>
      <c r="E73" s="738"/>
      <c r="F73" s="391"/>
      <c r="G73" s="696"/>
      <c r="H73" s="699"/>
      <c r="I73" s="700"/>
      <c r="J73" s="700"/>
      <c r="K73" s="701"/>
      <c r="L73" s="703"/>
      <c r="M73" s="704"/>
      <c r="N73" s="704"/>
      <c r="O73" s="705"/>
      <c r="P73" s="712" t="s">
        <v>1227</v>
      </c>
      <c r="Q73" s="713"/>
      <c r="R73" s="714"/>
      <c r="S73" s="380"/>
      <c r="T73" s="381"/>
      <c r="U73" s="381"/>
      <c r="V73" s="381"/>
      <c r="W73" s="381"/>
      <c r="X73" s="381"/>
      <c r="Y73" s="382"/>
      <c r="Z73" s="380"/>
      <c r="AA73" s="381"/>
      <c r="AB73" s="381"/>
      <c r="AC73" s="381"/>
      <c r="AD73" s="381"/>
      <c r="AE73" s="381"/>
      <c r="AF73" s="382"/>
      <c r="AG73" s="380"/>
      <c r="AH73" s="381"/>
      <c r="AI73" s="381"/>
      <c r="AJ73" s="381"/>
      <c r="AK73" s="381"/>
      <c r="AL73" s="381"/>
      <c r="AM73" s="382"/>
      <c r="AN73" s="380"/>
      <c r="AO73" s="381"/>
      <c r="AP73" s="381"/>
      <c r="AQ73" s="381"/>
      <c r="AR73" s="381"/>
      <c r="AS73" s="381"/>
      <c r="AT73" s="382"/>
      <c r="AU73" s="380"/>
      <c r="AV73" s="381"/>
      <c r="AW73" s="381"/>
      <c r="AX73" s="620"/>
      <c r="AY73" s="621"/>
      <c r="AZ73" s="622"/>
      <c r="BA73" s="623"/>
      <c r="BB73" s="745"/>
      <c r="BC73" s="704"/>
      <c r="BD73" s="704"/>
      <c r="BE73" s="704"/>
      <c r="BF73" s="705"/>
    </row>
    <row r="74" spans="2:58" ht="20.25" customHeight="1">
      <c r="B74" s="686"/>
      <c r="C74" s="739"/>
      <c r="D74" s="740"/>
      <c r="E74" s="741"/>
      <c r="F74" s="383"/>
      <c r="G74" s="697"/>
      <c r="H74" s="702"/>
      <c r="I74" s="700"/>
      <c r="J74" s="700"/>
      <c r="K74" s="701"/>
      <c r="L74" s="706"/>
      <c r="M74" s="707"/>
      <c r="N74" s="707"/>
      <c r="O74" s="708"/>
      <c r="P74" s="633" t="s">
        <v>1228</v>
      </c>
      <c r="Q74" s="634"/>
      <c r="R74" s="635"/>
      <c r="S74" s="384" t="str">
        <f>IF(S73="","",VLOOKUP(S73,'[1]シフト記号表（勤務時間帯）'!$C$6:$K$35,9,FALSE))</f>
        <v/>
      </c>
      <c r="T74" s="385" t="str">
        <f>IF(T73="","",VLOOKUP(T73,'[1]シフト記号表（勤務時間帯）'!$C$6:$K$35,9,FALSE))</f>
        <v/>
      </c>
      <c r="U74" s="385" t="str">
        <f>IF(U73="","",VLOOKUP(U73,'[1]シフト記号表（勤務時間帯）'!$C$6:$K$35,9,FALSE))</f>
        <v/>
      </c>
      <c r="V74" s="385" t="str">
        <f>IF(V73="","",VLOOKUP(V73,'[1]シフト記号表（勤務時間帯）'!$C$6:$K$35,9,FALSE))</f>
        <v/>
      </c>
      <c r="W74" s="385" t="str">
        <f>IF(W73="","",VLOOKUP(W73,'[1]シフト記号表（勤務時間帯）'!$C$6:$K$35,9,FALSE))</f>
        <v/>
      </c>
      <c r="X74" s="385" t="str">
        <f>IF(X73="","",VLOOKUP(X73,'[1]シフト記号表（勤務時間帯）'!$C$6:$K$35,9,FALSE))</f>
        <v/>
      </c>
      <c r="Y74" s="386" t="str">
        <f>IF(Y73="","",VLOOKUP(Y73,'[1]シフト記号表（勤務時間帯）'!$C$6:$K$35,9,FALSE))</f>
        <v/>
      </c>
      <c r="Z74" s="384" t="str">
        <f>IF(Z73="","",VLOOKUP(Z73,'[1]シフト記号表（勤務時間帯）'!$C$6:$K$35,9,FALSE))</f>
        <v/>
      </c>
      <c r="AA74" s="385" t="str">
        <f>IF(AA73="","",VLOOKUP(AA73,'[1]シフト記号表（勤務時間帯）'!$C$6:$K$35,9,FALSE))</f>
        <v/>
      </c>
      <c r="AB74" s="385" t="str">
        <f>IF(AB73="","",VLOOKUP(AB73,'[1]シフト記号表（勤務時間帯）'!$C$6:$K$35,9,FALSE))</f>
        <v/>
      </c>
      <c r="AC74" s="385" t="str">
        <f>IF(AC73="","",VLOOKUP(AC73,'[1]シフト記号表（勤務時間帯）'!$C$6:$K$35,9,FALSE))</f>
        <v/>
      </c>
      <c r="AD74" s="385" t="str">
        <f>IF(AD73="","",VLOOKUP(AD73,'[1]シフト記号表（勤務時間帯）'!$C$6:$K$35,9,FALSE))</f>
        <v/>
      </c>
      <c r="AE74" s="385" t="str">
        <f>IF(AE73="","",VLOOKUP(AE73,'[1]シフト記号表（勤務時間帯）'!$C$6:$K$35,9,FALSE))</f>
        <v/>
      </c>
      <c r="AF74" s="386" t="str">
        <f>IF(AF73="","",VLOOKUP(AF73,'[1]シフト記号表（勤務時間帯）'!$C$6:$K$35,9,FALSE))</f>
        <v/>
      </c>
      <c r="AG74" s="384" t="str">
        <f>IF(AG73="","",VLOOKUP(AG73,'[1]シフト記号表（勤務時間帯）'!$C$6:$K$35,9,FALSE))</f>
        <v/>
      </c>
      <c r="AH74" s="385" t="str">
        <f>IF(AH73="","",VLOOKUP(AH73,'[1]シフト記号表（勤務時間帯）'!$C$6:$K$35,9,FALSE))</f>
        <v/>
      </c>
      <c r="AI74" s="385" t="str">
        <f>IF(AI73="","",VLOOKUP(AI73,'[1]シフト記号表（勤務時間帯）'!$C$6:$K$35,9,FALSE))</f>
        <v/>
      </c>
      <c r="AJ74" s="385" t="str">
        <f>IF(AJ73="","",VLOOKUP(AJ73,'[1]シフト記号表（勤務時間帯）'!$C$6:$K$35,9,FALSE))</f>
        <v/>
      </c>
      <c r="AK74" s="385" t="str">
        <f>IF(AK73="","",VLOOKUP(AK73,'[1]シフト記号表（勤務時間帯）'!$C$6:$K$35,9,FALSE))</f>
        <v/>
      </c>
      <c r="AL74" s="385" t="str">
        <f>IF(AL73="","",VLOOKUP(AL73,'[1]シフト記号表（勤務時間帯）'!$C$6:$K$35,9,FALSE))</f>
        <v/>
      </c>
      <c r="AM74" s="386" t="str">
        <f>IF(AM73="","",VLOOKUP(AM73,'[1]シフト記号表（勤務時間帯）'!$C$6:$K$35,9,FALSE))</f>
        <v/>
      </c>
      <c r="AN74" s="384" t="str">
        <f>IF(AN73="","",VLOOKUP(AN73,'[1]シフト記号表（勤務時間帯）'!$C$6:$K$35,9,FALSE))</f>
        <v/>
      </c>
      <c r="AO74" s="385" t="str">
        <f>IF(AO73="","",VLOOKUP(AO73,'[1]シフト記号表（勤務時間帯）'!$C$6:$K$35,9,FALSE))</f>
        <v/>
      </c>
      <c r="AP74" s="385" t="str">
        <f>IF(AP73="","",VLOOKUP(AP73,'[1]シフト記号表（勤務時間帯）'!$C$6:$K$35,9,FALSE))</f>
        <v/>
      </c>
      <c r="AQ74" s="385" t="str">
        <f>IF(AQ73="","",VLOOKUP(AQ73,'[1]シフト記号表（勤務時間帯）'!$C$6:$K$35,9,FALSE))</f>
        <v/>
      </c>
      <c r="AR74" s="385" t="str">
        <f>IF(AR73="","",VLOOKUP(AR73,'[1]シフト記号表（勤務時間帯）'!$C$6:$K$35,9,FALSE))</f>
        <v/>
      </c>
      <c r="AS74" s="385" t="str">
        <f>IF(AS73="","",VLOOKUP(AS73,'[1]シフト記号表（勤務時間帯）'!$C$6:$K$35,9,FALSE))</f>
        <v/>
      </c>
      <c r="AT74" s="386" t="str">
        <f>IF(AT73="","",VLOOKUP(AT73,'[1]シフト記号表（勤務時間帯）'!$C$6:$K$35,9,FALSE))</f>
        <v/>
      </c>
      <c r="AU74" s="384" t="str">
        <f>IF(AU73="","",VLOOKUP(AU73,'[1]シフト記号表（勤務時間帯）'!$C$6:$K$35,9,FALSE))</f>
        <v/>
      </c>
      <c r="AV74" s="385" t="str">
        <f>IF(AV73="","",VLOOKUP(AV73,'[1]シフト記号表（勤務時間帯）'!$C$6:$K$35,9,FALSE))</f>
        <v/>
      </c>
      <c r="AW74" s="385" t="str">
        <f>IF(AW73="","",VLOOKUP(AW73,'[1]シフト記号表（勤務時間帯）'!$C$6:$K$35,9,FALSE))</f>
        <v/>
      </c>
      <c r="AX74" s="636">
        <f>IF($BB$3="４週",SUM(S74:AT74),IF($BB$3="暦月",SUM(S74:AW74),""))</f>
        <v>0</v>
      </c>
      <c r="AY74" s="637"/>
      <c r="AZ74" s="638">
        <f>IF($BB$3="４週",AX74/4,IF($BB$3="暦月",②勤務形態一覧表!AX74/(②勤務形態一覧表!$BB$8/7),""))</f>
        <v>0</v>
      </c>
      <c r="BA74" s="639"/>
      <c r="BB74" s="746"/>
      <c r="BC74" s="707"/>
      <c r="BD74" s="707"/>
      <c r="BE74" s="707"/>
      <c r="BF74" s="708"/>
    </row>
    <row r="75" spans="2:58" ht="20.25" customHeight="1">
      <c r="B75" s="686"/>
      <c r="C75" s="742"/>
      <c r="D75" s="743"/>
      <c r="E75" s="744"/>
      <c r="F75" s="392">
        <f>C73</f>
        <v>0</v>
      </c>
      <c r="G75" s="698"/>
      <c r="H75" s="702"/>
      <c r="I75" s="700"/>
      <c r="J75" s="700"/>
      <c r="K75" s="701"/>
      <c r="L75" s="709"/>
      <c r="M75" s="710"/>
      <c r="N75" s="710"/>
      <c r="O75" s="711"/>
      <c r="P75" s="640" t="s">
        <v>1229</v>
      </c>
      <c r="Q75" s="641"/>
      <c r="R75" s="642"/>
      <c r="S75" s="388" t="str">
        <f>IF(S73="","",VLOOKUP(S73,'[1]シフト記号表（勤務時間帯）'!$C$6:$U$35,19,FALSE))</f>
        <v/>
      </c>
      <c r="T75" s="389" t="str">
        <f>IF(T73="","",VLOOKUP(T73,'[1]シフト記号表（勤務時間帯）'!$C$6:$U$35,19,FALSE))</f>
        <v/>
      </c>
      <c r="U75" s="389" t="str">
        <f>IF(U73="","",VLOOKUP(U73,'[1]シフト記号表（勤務時間帯）'!$C$6:$U$35,19,FALSE))</f>
        <v/>
      </c>
      <c r="V75" s="389" t="str">
        <f>IF(V73="","",VLOOKUP(V73,'[1]シフト記号表（勤務時間帯）'!$C$6:$U$35,19,FALSE))</f>
        <v/>
      </c>
      <c r="W75" s="389" t="str">
        <f>IF(W73="","",VLOOKUP(W73,'[1]シフト記号表（勤務時間帯）'!$C$6:$U$35,19,FALSE))</f>
        <v/>
      </c>
      <c r="X75" s="389" t="str">
        <f>IF(X73="","",VLOOKUP(X73,'[1]シフト記号表（勤務時間帯）'!$C$6:$U$35,19,FALSE))</f>
        <v/>
      </c>
      <c r="Y75" s="390" t="str">
        <f>IF(Y73="","",VLOOKUP(Y73,'[1]シフト記号表（勤務時間帯）'!$C$6:$U$35,19,FALSE))</f>
        <v/>
      </c>
      <c r="Z75" s="388" t="str">
        <f>IF(Z73="","",VLOOKUP(Z73,'[1]シフト記号表（勤務時間帯）'!$C$6:$U$35,19,FALSE))</f>
        <v/>
      </c>
      <c r="AA75" s="389" t="str">
        <f>IF(AA73="","",VLOOKUP(AA73,'[1]シフト記号表（勤務時間帯）'!$C$6:$U$35,19,FALSE))</f>
        <v/>
      </c>
      <c r="AB75" s="389" t="str">
        <f>IF(AB73="","",VLOOKUP(AB73,'[1]シフト記号表（勤務時間帯）'!$C$6:$U$35,19,FALSE))</f>
        <v/>
      </c>
      <c r="AC75" s="389" t="str">
        <f>IF(AC73="","",VLOOKUP(AC73,'[1]シフト記号表（勤務時間帯）'!$C$6:$U$35,19,FALSE))</f>
        <v/>
      </c>
      <c r="AD75" s="389" t="str">
        <f>IF(AD73="","",VLOOKUP(AD73,'[1]シフト記号表（勤務時間帯）'!$C$6:$U$35,19,FALSE))</f>
        <v/>
      </c>
      <c r="AE75" s="389" t="str">
        <f>IF(AE73="","",VLOOKUP(AE73,'[1]シフト記号表（勤務時間帯）'!$C$6:$U$35,19,FALSE))</f>
        <v/>
      </c>
      <c r="AF75" s="390" t="str">
        <f>IF(AF73="","",VLOOKUP(AF73,'[1]シフト記号表（勤務時間帯）'!$C$6:$U$35,19,FALSE))</f>
        <v/>
      </c>
      <c r="AG75" s="388" t="str">
        <f>IF(AG73="","",VLOOKUP(AG73,'[1]シフト記号表（勤務時間帯）'!$C$6:$U$35,19,FALSE))</f>
        <v/>
      </c>
      <c r="AH75" s="389" t="str">
        <f>IF(AH73="","",VLOOKUP(AH73,'[1]シフト記号表（勤務時間帯）'!$C$6:$U$35,19,FALSE))</f>
        <v/>
      </c>
      <c r="AI75" s="389" t="str">
        <f>IF(AI73="","",VLOOKUP(AI73,'[1]シフト記号表（勤務時間帯）'!$C$6:$U$35,19,FALSE))</f>
        <v/>
      </c>
      <c r="AJ75" s="389" t="str">
        <f>IF(AJ73="","",VLOOKUP(AJ73,'[1]シフト記号表（勤務時間帯）'!$C$6:$U$35,19,FALSE))</f>
        <v/>
      </c>
      <c r="AK75" s="389" t="str">
        <f>IF(AK73="","",VLOOKUP(AK73,'[1]シフト記号表（勤務時間帯）'!$C$6:$U$35,19,FALSE))</f>
        <v/>
      </c>
      <c r="AL75" s="389" t="str">
        <f>IF(AL73="","",VLOOKUP(AL73,'[1]シフト記号表（勤務時間帯）'!$C$6:$U$35,19,FALSE))</f>
        <v/>
      </c>
      <c r="AM75" s="390" t="str">
        <f>IF(AM73="","",VLOOKUP(AM73,'[1]シフト記号表（勤務時間帯）'!$C$6:$U$35,19,FALSE))</f>
        <v/>
      </c>
      <c r="AN75" s="388" t="str">
        <f>IF(AN73="","",VLOOKUP(AN73,'[1]シフト記号表（勤務時間帯）'!$C$6:$U$35,19,FALSE))</f>
        <v/>
      </c>
      <c r="AO75" s="389" t="str">
        <f>IF(AO73="","",VLOOKUP(AO73,'[1]シフト記号表（勤務時間帯）'!$C$6:$U$35,19,FALSE))</f>
        <v/>
      </c>
      <c r="AP75" s="389" t="str">
        <f>IF(AP73="","",VLOOKUP(AP73,'[1]シフト記号表（勤務時間帯）'!$C$6:$U$35,19,FALSE))</f>
        <v/>
      </c>
      <c r="AQ75" s="389" t="str">
        <f>IF(AQ73="","",VLOOKUP(AQ73,'[1]シフト記号表（勤務時間帯）'!$C$6:$U$35,19,FALSE))</f>
        <v/>
      </c>
      <c r="AR75" s="389" t="str">
        <f>IF(AR73="","",VLOOKUP(AR73,'[1]シフト記号表（勤務時間帯）'!$C$6:$U$35,19,FALSE))</f>
        <v/>
      </c>
      <c r="AS75" s="389" t="str">
        <f>IF(AS73="","",VLOOKUP(AS73,'[1]シフト記号表（勤務時間帯）'!$C$6:$U$35,19,FALSE))</f>
        <v/>
      </c>
      <c r="AT75" s="390" t="str">
        <f>IF(AT73="","",VLOOKUP(AT73,'[1]シフト記号表（勤務時間帯）'!$C$6:$U$35,19,FALSE))</f>
        <v/>
      </c>
      <c r="AU75" s="388" t="str">
        <f>IF(AU73="","",VLOOKUP(AU73,'[1]シフト記号表（勤務時間帯）'!$C$6:$U$35,19,FALSE))</f>
        <v/>
      </c>
      <c r="AV75" s="389" t="str">
        <f>IF(AV73="","",VLOOKUP(AV73,'[1]シフト記号表（勤務時間帯）'!$C$6:$U$35,19,FALSE))</f>
        <v/>
      </c>
      <c r="AW75" s="389" t="str">
        <f>IF(AW73="","",VLOOKUP(AW73,'[1]シフト記号表（勤務時間帯）'!$C$6:$U$35,19,FALSE))</f>
        <v/>
      </c>
      <c r="AX75" s="643">
        <f>IF($BB$3="４週",SUM(S75:AT75),IF($BB$3="暦月",SUM(S75:AW75),""))</f>
        <v>0</v>
      </c>
      <c r="AY75" s="644"/>
      <c r="AZ75" s="645">
        <f>IF($BB$3="４週",AX75/4,IF($BB$3="暦月",②勤務形態一覧表!AX75/(②勤務形態一覧表!$BB$8/7),""))</f>
        <v>0</v>
      </c>
      <c r="BA75" s="646"/>
      <c r="BB75" s="747"/>
      <c r="BC75" s="710"/>
      <c r="BD75" s="710"/>
      <c r="BE75" s="710"/>
      <c r="BF75" s="711"/>
    </row>
    <row r="76" spans="2:58" ht="20.25" customHeight="1">
      <c r="B76" s="686">
        <f>B73+1</f>
        <v>19</v>
      </c>
      <c r="C76" s="736"/>
      <c r="D76" s="737"/>
      <c r="E76" s="738"/>
      <c r="F76" s="391"/>
      <c r="G76" s="696"/>
      <c r="H76" s="699"/>
      <c r="I76" s="700"/>
      <c r="J76" s="700"/>
      <c r="K76" s="701"/>
      <c r="L76" s="703"/>
      <c r="M76" s="704"/>
      <c r="N76" s="704"/>
      <c r="O76" s="705"/>
      <c r="P76" s="712" t="s">
        <v>1227</v>
      </c>
      <c r="Q76" s="713"/>
      <c r="R76" s="714"/>
      <c r="S76" s="380"/>
      <c r="T76" s="381"/>
      <c r="U76" s="381"/>
      <c r="V76" s="381"/>
      <c r="W76" s="381"/>
      <c r="X76" s="381"/>
      <c r="Y76" s="382"/>
      <c r="Z76" s="380"/>
      <c r="AA76" s="381"/>
      <c r="AB76" s="381"/>
      <c r="AC76" s="381"/>
      <c r="AD76" s="381"/>
      <c r="AE76" s="381"/>
      <c r="AF76" s="382"/>
      <c r="AG76" s="380"/>
      <c r="AH76" s="381"/>
      <c r="AI76" s="381"/>
      <c r="AJ76" s="381"/>
      <c r="AK76" s="381"/>
      <c r="AL76" s="381"/>
      <c r="AM76" s="382"/>
      <c r="AN76" s="380"/>
      <c r="AO76" s="381"/>
      <c r="AP76" s="381"/>
      <c r="AQ76" s="381"/>
      <c r="AR76" s="381"/>
      <c r="AS76" s="381"/>
      <c r="AT76" s="382"/>
      <c r="AU76" s="380"/>
      <c r="AV76" s="381"/>
      <c r="AW76" s="381"/>
      <c r="AX76" s="620"/>
      <c r="AY76" s="621"/>
      <c r="AZ76" s="622"/>
      <c r="BA76" s="623"/>
      <c r="BB76" s="745"/>
      <c r="BC76" s="704"/>
      <c r="BD76" s="704"/>
      <c r="BE76" s="704"/>
      <c r="BF76" s="705"/>
    </row>
    <row r="77" spans="2:58" ht="20.25" customHeight="1">
      <c r="B77" s="686"/>
      <c r="C77" s="739"/>
      <c r="D77" s="740"/>
      <c r="E77" s="741"/>
      <c r="F77" s="383"/>
      <c r="G77" s="697"/>
      <c r="H77" s="702"/>
      <c r="I77" s="700"/>
      <c r="J77" s="700"/>
      <c r="K77" s="701"/>
      <c r="L77" s="706"/>
      <c r="M77" s="707"/>
      <c r="N77" s="707"/>
      <c r="O77" s="708"/>
      <c r="P77" s="633" t="s">
        <v>1228</v>
      </c>
      <c r="Q77" s="634"/>
      <c r="R77" s="635"/>
      <c r="S77" s="384" t="str">
        <f>IF(S76="","",VLOOKUP(S76,'[1]シフト記号表（勤務時間帯）'!$C$6:$K$35,9,FALSE))</f>
        <v/>
      </c>
      <c r="T77" s="385" t="str">
        <f>IF(T76="","",VLOOKUP(T76,'[1]シフト記号表（勤務時間帯）'!$C$6:$K$35,9,FALSE))</f>
        <v/>
      </c>
      <c r="U77" s="385" t="str">
        <f>IF(U76="","",VLOOKUP(U76,'[1]シフト記号表（勤務時間帯）'!$C$6:$K$35,9,FALSE))</f>
        <v/>
      </c>
      <c r="V77" s="385" t="str">
        <f>IF(V76="","",VLOOKUP(V76,'[1]シフト記号表（勤務時間帯）'!$C$6:$K$35,9,FALSE))</f>
        <v/>
      </c>
      <c r="W77" s="385" t="str">
        <f>IF(W76="","",VLOOKUP(W76,'[1]シフト記号表（勤務時間帯）'!$C$6:$K$35,9,FALSE))</f>
        <v/>
      </c>
      <c r="X77" s="385" t="str">
        <f>IF(X76="","",VLOOKUP(X76,'[1]シフト記号表（勤務時間帯）'!$C$6:$K$35,9,FALSE))</f>
        <v/>
      </c>
      <c r="Y77" s="386" t="str">
        <f>IF(Y76="","",VLOOKUP(Y76,'[1]シフト記号表（勤務時間帯）'!$C$6:$K$35,9,FALSE))</f>
        <v/>
      </c>
      <c r="Z77" s="384" t="str">
        <f>IF(Z76="","",VLOOKUP(Z76,'[1]シフト記号表（勤務時間帯）'!$C$6:$K$35,9,FALSE))</f>
        <v/>
      </c>
      <c r="AA77" s="385" t="str">
        <f>IF(AA76="","",VLOOKUP(AA76,'[1]シフト記号表（勤務時間帯）'!$C$6:$K$35,9,FALSE))</f>
        <v/>
      </c>
      <c r="AB77" s="385" t="str">
        <f>IF(AB76="","",VLOOKUP(AB76,'[1]シフト記号表（勤務時間帯）'!$C$6:$K$35,9,FALSE))</f>
        <v/>
      </c>
      <c r="AC77" s="385" t="str">
        <f>IF(AC76="","",VLOOKUP(AC76,'[1]シフト記号表（勤務時間帯）'!$C$6:$K$35,9,FALSE))</f>
        <v/>
      </c>
      <c r="AD77" s="385" t="str">
        <f>IF(AD76="","",VLOOKUP(AD76,'[1]シフト記号表（勤務時間帯）'!$C$6:$K$35,9,FALSE))</f>
        <v/>
      </c>
      <c r="AE77" s="385" t="str">
        <f>IF(AE76="","",VLOOKUP(AE76,'[1]シフト記号表（勤務時間帯）'!$C$6:$K$35,9,FALSE))</f>
        <v/>
      </c>
      <c r="AF77" s="386" t="str">
        <f>IF(AF76="","",VLOOKUP(AF76,'[1]シフト記号表（勤務時間帯）'!$C$6:$K$35,9,FALSE))</f>
        <v/>
      </c>
      <c r="AG77" s="384" t="str">
        <f>IF(AG76="","",VLOOKUP(AG76,'[1]シフト記号表（勤務時間帯）'!$C$6:$K$35,9,FALSE))</f>
        <v/>
      </c>
      <c r="AH77" s="385" t="str">
        <f>IF(AH76="","",VLOOKUP(AH76,'[1]シフト記号表（勤務時間帯）'!$C$6:$K$35,9,FALSE))</f>
        <v/>
      </c>
      <c r="AI77" s="385" t="str">
        <f>IF(AI76="","",VLOOKUP(AI76,'[1]シフト記号表（勤務時間帯）'!$C$6:$K$35,9,FALSE))</f>
        <v/>
      </c>
      <c r="AJ77" s="385" t="str">
        <f>IF(AJ76="","",VLOOKUP(AJ76,'[1]シフト記号表（勤務時間帯）'!$C$6:$K$35,9,FALSE))</f>
        <v/>
      </c>
      <c r="AK77" s="385" t="str">
        <f>IF(AK76="","",VLOOKUP(AK76,'[1]シフト記号表（勤務時間帯）'!$C$6:$K$35,9,FALSE))</f>
        <v/>
      </c>
      <c r="AL77" s="385" t="str">
        <f>IF(AL76="","",VLOOKUP(AL76,'[1]シフト記号表（勤務時間帯）'!$C$6:$K$35,9,FALSE))</f>
        <v/>
      </c>
      <c r="AM77" s="386" t="str">
        <f>IF(AM76="","",VLOOKUP(AM76,'[1]シフト記号表（勤務時間帯）'!$C$6:$K$35,9,FALSE))</f>
        <v/>
      </c>
      <c r="AN77" s="384" t="str">
        <f>IF(AN76="","",VLOOKUP(AN76,'[1]シフト記号表（勤務時間帯）'!$C$6:$K$35,9,FALSE))</f>
        <v/>
      </c>
      <c r="AO77" s="385" t="str">
        <f>IF(AO76="","",VLOOKUP(AO76,'[1]シフト記号表（勤務時間帯）'!$C$6:$K$35,9,FALSE))</f>
        <v/>
      </c>
      <c r="AP77" s="385" t="str">
        <f>IF(AP76="","",VLOOKUP(AP76,'[1]シフト記号表（勤務時間帯）'!$C$6:$K$35,9,FALSE))</f>
        <v/>
      </c>
      <c r="AQ77" s="385" t="str">
        <f>IF(AQ76="","",VLOOKUP(AQ76,'[1]シフト記号表（勤務時間帯）'!$C$6:$K$35,9,FALSE))</f>
        <v/>
      </c>
      <c r="AR77" s="385" t="str">
        <f>IF(AR76="","",VLOOKUP(AR76,'[1]シフト記号表（勤務時間帯）'!$C$6:$K$35,9,FALSE))</f>
        <v/>
      </c>
      <c r="AS77" s="385" t="str">
        <f>IF(AS76="","",VLOOKUP(AS76,'[1]シフト記号表（勤務時間帯）'!$C$6:$K$35,9,FALSE))</f>
        <v/>
      </c>
      <c r="AT77" s="386" t="str">
        <f>IF(AT76="","",VLOOKUP(AT76,'[1]シフト記号表（勤務時間帯）'!$C$6:$K$35,9,FALSE))</f>
        <v/>
      </c>
      <c r="AU77" s="384" t="str">
        <f>IF(AU76="","",VLOOKUP(AU76,'[1]シフト記号表（勤務時間帯）'!$C$6:$K$35,9,FALSE))</f>
        <v/>
      </c>
      <c r="AV77" s="385" t="str">
        <f>IF(AV76="","",VLOOKUP(AV76,'[1]シフト記号表（勤務時間帯）'!$C$6:$K$35,9,FALSE))</f>
        <v/>
      </c>
      <c r="AW77" s="385" t="str">
        <f>IF(AW76="","",VLOOKUP(AW76,'[1]シフト記号表（勤務時間帯）'!$C$6:$K$35,9,FALSE))</f>
        <v/>
      </c>
      <c r="AX77" s="636">
        <f>IF($BB$3="４週",SUM(S77:AT77),IF($BB$3="暦月",SUM(S77:AW77),""))</f>
        <v>0</v>
      </c>
      <c r="AY77" s="637"/>
      <c r="AZ77" s="638">
        <f>IF($BB$3="４週",AX77/4,IF($BB$3="暦月",②勤務形態一覧表!AX77/(②勤務形態一覧表!$BB$8/7),""))</f>
        <v>0</v>
      </c>
      <c r="BA77" s="639"/>
      <c r="BB77" s="746"/>
      <c r="BC77" s="707"/>
      <c r="BD77" s="707"/>
      <c r="BE77" s="707"/>
      <c r="BF77" s="708"/>
    </row>
    <row r="78" spans="2:58" ht="20.25" customHeight="1">
      <c r="B78" s="686"/>
      <c r="C78" s="742"/>
      <c r="D78" s="743"/>
      <c r="E78" s="744"/>
      <c r="F78" s="392">
        <f>C76</f>
        <v>0</v>
      </c>
      <c r="G78" s="698"/>
      <c r="H78" s="702"/>
      <c r="I78" s="700"/>
      <c r="J78" s="700"/>
      <c r="K78" s="701"/>
      <c r="L78" s="709"/>
      <c r="M78" s="710"/>
      <c r="N78" s="710"/>
      <c r="O78" s="711"/>
      <c r="P78" s="640" t="s">
        <v>1229</v>
      </c>
      <c r="Q78" s="641"/>
      <c r="R78" s="642"/>
      <c r="S78" s="388" t="str">
        <f>IF(S76="","",VLOOKUP(S76,'[1]シフト記号表（勤務時間帯）'!$C$6:$U$35,19,FALSE))</f>
        <v/>
      </c>
      <c r="T78" s="389" t="str">
        <f>IF(T76="","",VLOOKUP(T76,'[1]シフト記号表（勤務時間帯）'!$C$6:$U$35,19,FALSE))</f>
        <v/>
      </c>
      <c r="U78" s="389" t="str">
        <f>IF(U76="","",VLOOKUP(U76,'[1]シフト記号表（勤務時間帯）'!$C$6:$U$35,19,FALSE))</f>
        <v/>
      </c>
      <c r="V78" s="389" t="str">
        <f>IF(V76="","",VLOOKUP(V76,'[1]シフト記号表（勤務時間帯）'!$C$6:$U$35,19,FALSE))</f>
        <v/>
      </c>
      <c r="W78" s="389" t="str">
        <f>IF(W76="","",VLOOKUP(W76,'[1]シフト記号表（勤務時間帯）'!$C$6:$U$35,19,FALSE))</f>
        <v/>
      </c>
      <c r="X78" s="389" t="str">
        <f>IF(X76="","",VLOOKUP(X76,'[1]シフト記号表（勤務時間帯）'!$C$6:$U$35,19,FALSE))</f>
        <v/>
      </c>
      <c r="Y78" s="390" t="str">
        <f>IF(Y76="","",VLOOKUP(Y76,'[1]シフト記号表（勤務時間帯）'!$C$6:$U$35,19,FALSE))</f>
        <v/>
      </c>
      <c r="Z78" s="388" t="str">
        <f>IF(Z76="","",VLOOKUP(Z76,'[1]シフト記号表（勤務時間帯）'!$C$6:$U$35,19,FALSE))</f>
        <v/>
      </c>
      <c r="AA78" s="389" t="str">
        <f>IF(AA76="","",VLOOKUP(AA76,'[1]シフト記号表（勤務時間帯）'!$C$6:$U$35,19,FALSE))</f>
        <v/>
      </c>
      <c r="AB78" s="389" t="str">
        <f>IF(AB76="","",VLOOKUP(AB76,'[1]シフト記号表（勤務時間帯）'!$C$6:$U$35,19,FALSE))</f>
        <v/>
      </c>
      <c r="AC78" s="389" t="str">
        <f>IF(AC76="","",VLOOKUP(AC76,'[1]シフト記号表（勤務時間帯）'!$C$6:$U$35,19,FALSE))</f>
        <v/>
      </c>
      <c r="AD78" s="389" t="str">
        <f>IF(AD76="","",VLOOKUP(AD76,'[1]シフト記号表（勤務時間帯）'!$C$6:$U$35,19,FALSE))</f>
        <v/>
      </c>
      <c r="AE78" s="389" t="str">
        <f>IF(AE76="","",VLOOKUP(AE76,'[1]シフト記号表（勤務時間帯）'!$C$6:$U$35,19,FALSE))</f>
        <v/>
      </c>
      <c r="AF78" s="390" t="str">
        <f>IF(AF76="","",VLOOKUP(AF76,'[1]シフト記号表（勤務時間帯）'!$C$6:$U$35,19,FALSE))</f>
        <v/>
      </c>
      <c r="AG78" s="388" t="str">
        <f>IF(AG76="","",VLOOKUP(AG76,'[1]シフト記号表（勤務時間帯）'!$C$6:$U$35,19,FALSE))</f>
        <v/>
      </c>
      <c r="AH78" s="389" t="str">
        <f>IF(AH76="","",VLOOKUP(AH76,'[1]シフト記号表（勤務時間帯）'!$C$6:$U$35,19,FALSE))</f>
        <v/>
      </c>
      <c r="AI78" s="389" t="str">
        <f>IF(AI76="","",VLOOKUP(AI76,'[1]シフト記号表（勤務時間帯）'!$C$6:$U$35,19,FALSE))</f>
        <v/>
      </c>
      <c r="AJ78" s="389" t="str">
        <f>IF(AJ76="","",VLOOKUP(AJ76,'[1]シフト記号表（勤務時間帯）'!$C$6:$U$35,19,FALSE))</f>
        <v/>
      </c>
      <c r="AK78" s="389" t="str">
        <f>IF(AK76="","",VLOOKUP(AK76,'[1]シフト記号表（勤務時間帯）'!$C$6:$U$35,19,FALSE))</f>
        <v/>
      </c>
      <c r="AL78" s="389" t="str">
        <f>IF(AL76="","",VLOOKUP(AL76,'[1]シフト記号表（勤務時間帯）'!$C$6:$U$35,19,FALSE))</f>
        <v/>
      </c>
      <c r="AM78" s="390" t="str">
        <f>IF(AM76="","",VLOOKUP(AM76,'[1]シフト記号表（勤務時間帯）'!$C$6:$U$35,19,FALSE))</f>
        <v/>
      </c>
      <c r="AN78" s="388" t="str">
        <f>IF(AN76="","",VLOOKUP(AN76,'[1]シフト記号表（勤務時間帯）'!$C$6:$U$35,19,FALSE))</f>
        <v/>
      </c>
      <c r="AO78" s="389" t="str">
        <f>IF(AO76="","",VLOOKUP(AO76,'[1]シフト記号表（勤務時間帯）'!$C$6:$U$35,19,FALSE))</f>
        <v/>
      </c>
      <c r="AP78" s="389" t="str">
        <f>IF(AP76="","",VLOOKUP(AP76,'[1]シフト記号表（勤務時間帯）'!$C$6:$U$35,19,FALSE))</f>
        <v/>
      </c>
      <c r="AQ78" s="389" t="str">
        <f>IF(AQ76="","",VLOOKUP(AQ76,'[1]シフト記号表（勤務時間帯）'!$C$6:$U$35,19,FALSE))</f>
        <v/>
      </c>
      <c r="AR78" s="389" t="str">
        <f>IF(AR76="","",VLOOKUP(AR76,'[1]シフト記号表（勤務時間帯）'!$C$6:$U$35,19,FALSE))</f>
        <v/>
      </c>
      <c r="AS78" s="389" t="str">
        <f>IF(AS76="","",VLOOKUP(AS76,'[1]シフト記号表（勤務時間帯）'!$C$6:$U$35,19,FALSE))</f>
        <v/>
      </c>
      <c r="AT78" s="390" t="str">
        <f>IF(AT76="","",VLOOKUP(AT76,'[1]シフト記号表（勤務時間帯）'!$C$6:$U$35,19,FALSE))</f>
        <v/>
      </c>
      <c r="AU78" s="388" t="str">
        <f>IF(AU76="","",VLOOKUP(AU76,'[1]シフト記号表（勤務時間帯）'!$C$6:$U$35,19,FALSE))</f>
        <v/>
      </c>
      <c r="AV78" s="389" t="str">
        <f>IF(AV76="","",VLOOKUP(AV76,'[1]シフト記号表（勤務時間帯）'!$C$6:$U$35,19,FALSE))</f>
        <v/>
      </c>
      <c r="AW78" s="389" t="str">
        <f>IF(AW76="","",VLOOKUP(AW76,'[1]シフト記号表（勤務時間帯）'!$C$6:$U$35,19,FALSE))</f>
        <v/>
      </c>
      <c r="AX78" s="643">
        <f>IF($BB$3="４週",SUM(S78:AT78),IF($BB$3="暦月",SUM(S78:AW78),""))</f>
        <v>0</v>
      </c>
      <c r="AY78" s="644"/>
      <c r="AZ78" s="645">
        <f>IF($BB$3="４週",AX78/4,IF($BB$3="暦月",②勤務形態一覧表!AX78/(②勤務形態一覧表!$BB$8/7),""))</f>
        <v>0</v>
      </c>
      <c r="BA78" s="646"/>
      <c r="BB78" s="747"/>
      <c r="BC78" s="710"/>
      <c r="BD78" s="710"/>
      <c r="BE78" s="710"/>
      <c r="BF78" s="711"/>
    </row>
    <row r="79" spans="2:58" ht="20.25" customHeight="1">
      <c r="B79" s="686">
        <f>B76+1</f>
        <v>20</v>
      </c>
      <c r="C79" s="736"/>
      <c r="D79" s="737"/>
      <c r="E79" s="738"/>
      <c r="F79" s="391"/>
      <c r="G79" s="696"/>
      <c r="H79" s="699"/>
      <c r="I79" s="700"/>
      <c r="J79" s="700"/>
      <c r="K79" s="701"/>
      <c r="L79" s="703"/>
      <c r="M79" s="704"/>
      <c r="N79" s="704"/>
      <c r="O79" s="705"/>
      <c r="P79" s="712" t="s">
        <v>1227</v>
      </c>
      <c r="Q79" s="713"/>
      <c r="R79" s="714"/>
      <c r="S79" s="380"/>
      <c r="T79" s="381"/>
      <c r="U79" s="381"/>
      <c r="V79" s="381"/>
      <c r="W79" s="381"/>
      <c r="X79" s="381"/>
      <c r="Y79" s="382"/>
      <c r="Z79" s="380"/>
      <c r="AA79" s="381"/>
      <c r="AB79" s="381"/>
      <c r="AC79" s="381"/>
      <c r="AD79" s="381"/>
      <c r="AE79" s="381"/>
      <c r="AF79" s="382"/>
      <c r="AG79" s="380"/>
      <c r="AH79" s="381"/>
      <c r="AI79" s="381"/>
      <c r="AJ79" s="381"/>
      <c r="AK79" s="381"/>
      <c r="AL79" s="381"/>
      <c r="AM79" s="382"/>
      <c r="AN79" s="380"/>
      <c r="AO79" s="381"/>
      <c r="AP79" s="381"/>
      <c r="AQ79" s="381"/>
      <c r="AR79" s="381"/>
      <c r="AS79" s="381"/>
      <c r="AT79" s="382"/>
      <c r="AU79" s="380"/>
      <c r="AV79" s="381"/>
      <c r="AW79" s="381"/>
      <c r="AX79" s="620"/>
      <c r="AY79" s="621"/>
      <c r="AZ79" s="622"/>
      <c r="BA79" s="623"/>
      <c r="BB79" s="745"/>
      <c r="BC79" s="704"/>
      <c r="BD79" s="704"/>
      <c r="BE79" s="704"/>
      <c r="BF79" s="705"/>
    </row>
    <row r="80" spans="2:58" ht="20.25" customHeight="1">
      <c r="B80" s="686"/>
      <c r="C80" s="739"/>
      <c r="D80" s="740"/>
      <c r="E80" s="741"/>
      <c r="F80" s="383"/>
      <c r="G80" s="697"/>
      <c r="H80" s="702"/>
      <c r="I80" s="700"/>
      <c r="J80" s="700"/>
      <c r="K80" s="701"/>
      <c r="L80" s="706"/>
      <c r="M80" s="707"/>
      <c r="N80" s="707"/>
      <c r="O80" s="708"/>
      <c r="P80" s="633" t="s">
        <v>1228</v>
      </c>
      <c r="Q80" s="634"/>
      <c r="R80" s="635"/>
      <c r="S80" s="384" t="str">
        <f>IF(S79="","",VLOOKUP(S79,'[1]シフト記号表（勤務時間帯）'!$C$6:$K$35,9,FALSE))</f>
        <v/>
      </c>
      <c r="T80" s="385" t="str">
        <f>IF(T79="","",VLOOKUP(T79,'[1]シフト記号表（勤務時間帯）'!$C$6:$K$35,9,FALSE))</f>
        <v/>
      </c>
      <c r="U80" s="385" t="str">
        <f>IF(U79="","",VLOOKUP(U79,'[1]シフト記号表（勤務時間帯）'!$C$6:$K$35,9,FALSE))</f>
        <v/>
      </c>
      <c r="V80" s="385" t="str">
        <f>IF(V79="","",VLOOKUP(V79,'[1]シフト記号表（勤務時間帯）'!$C$6:$K$35,9,FALSE))</f>
        <v/>
      </c>
      <c r="W80" s="385" t="str">
        <f>IF(W79="","",VLOOKUP(W79,'[1]シフト記号表（勤務時間帯）'!$C$6:$K$35,9,FALSE))</f>
        <v/>
      </c>
      <c r="X80" s="385" t="str">
        <f>IF(X79="","",VLOOKUP(X79,'[1]シフト記号表（勤務時間帯）'!$C$6:$K$35,9,FALSE))</f>
        <v/>
      </c>
      <c r="Y80" s="386" t="str">
        <f>IF(Y79="","",VLOOKUP(Y79,'[1]シフト記号表（勤務時間帯）'!$C$6:$K$35,9,FALSE))</f>
        <v/>
      </c>
      <c r="Z80" s="384" t="str">
        <f>IF(Z79="","",VLOOKUP(Z79,'[1]シフト記号表（勤務時間帯）'!$C$6:$K$35,9,FALSE))</f>
        <v/>
      </c>
      <c r="AA80" s="385" t="str">
        <f>IF(AA79="","",VLOOKUP(AA79,'[1]シフト記号表（勤務時間帯）'!$C$6:$K$35,9,FALSE))</f>
        <v/>
      </c>
      <c r="AB80" s="385" t="str">
        <f>IF(AB79="","",VLOOKUP(AB79,'[1]シフト記号表（勤務時間帯）'!$C$6:$K$35,9,FALSE))</f>
        <v/>
      </c>
      <c r="AC80" s="385" t="str">
        <f>IF(AC79="","",VLOOKUP(AC79,'[1]シフト記号表（勤務時間帯）'!$C$6:$K$35,9,FALSE))</f>
        <v/>
      </c>
      <c r="AD80" s="385" t="str">
        <f>IF(AD79="","",VLOOKUP(AD79,'[1]シフト記号表（勤務時間帯）'!$C$6:$K$35,9,FALSE))</f>
        <v/>
      </c>
      <c r="AE80" s="385" t="str">
        <f>IF(AE79="","",VLOOKUP(AE79,'[1]シフト記号表（勤務時間帯）'!$C$6:$K$35,9,FALSE))</f>
        <v/>
      </c>
      <c r="AF80" s="386" t="str">
        <f>IF(AF79="","",VLOOKUP(AF79,'[1]シフト記号表（勤務時間帯）'!$C$6:$K$35,9,FALSE))</f>
        <v/>
      </c>
      <c r="AG80" s="384" t="str">
        <f>IF(AG79="","",VLOOKUP(AG79,'[1]シフト記号表（勤務時間帯）'!$C$6:$K$35,9,FALSE))</f>
        <v/>
      </c>
      <c r="AH80" s="385" t="str">
        <f>IF(AH79="","",VLOOKUP(AH79,'[1]シフト記号表（勤務時間帯）'!$C$6:$K$35,9,FALSE))</f>
        <v/>
      </c>
      <c r="AI80" s="385" t="str">
        <f>IF(AI79="","",VLOOKUP(AI79,'[1]シフト記号表（勤務時間帯）'!$C$6:$K$35,9,FALSE))</f>
        <v/>
      </c>
      <c r="AJ80" s="385" t="str">
        <f>IF(AJ79="","",VLOOKUP(AJ79,'[1]シフト記号表（勤務時間帯）'!$C$6:$K$35,9,FALSE))</f>
        <v/>
      </c>
      <c r="AK80" s="385" t="str">
        <f>IF(AK79="","",VLOOKUP(AK79,'[1]シフト記号表（勤務時間帯）'!$C$6:$K$35,9,FALSE))</f>
        <v/>
      </c>
      <c r="AL80" s="385" t="str">
        <f>IF(AL79="","",VLOOKUP(AL79,'[1]シフト記号表（勤務時間帯）'!$C$6:$K$35,9,FALSE))</f>
        <v/>
      </c>
      <c r="AM80" s="386" t="str">
        <f>IF(AM79="","",VLOOKUP(AM79,'[1]シフト記号表（勤務時間帯）'!$C$6:$K$35,9,FALSE))</f>
        <v/>
      </c>
      <c r="AN80" s="384" t="str">
        <f>IF(AN79="","",VLOOKUP(AN79,'[1]シフト記号表（勤務時間帯）'!$C$6:$K$35,9,FALSE))</f>
        <v/>
      </c>
      <c r="AO80" s="385" t="str">
        <f>IF(AO79="","",VLOOKUP(AO79,'[1]シフト記号表（勤務時間帯）'!$C$6:$K$35,9,FALSE))</f>
        <v/>
      </c>
      <c r="AP80" s="385" t="str">
        <f>IF(AP79="","",VLOOKUP(AP79,'[1]シフト記号表（勤務時間帯）'!$C$6:$K$35,9,FALSE))</f>
        <v/>
      </c>
      <c r="AQ80" s="385" t="str">
        <f>IF(AQ79="","",VLOOKUP(AQ79,'[1]シフト記号表（勤務時間帯）'!$C$6:$K$35,9,FALSE))</f>
        <v/>
      </c>
      <c r="AR80" s="385" t="str">
        <f>IF(AR79="","",VLOOKUP(AR79,'[1]シフト記号表（勤務時間帯）'!$C$6:$K$35,9,FALSE))</f>
        <v/>
      </c>
      <c r="AS80" s="385" t="str">
        <f>IF(AS79="","",VLOOKUP(AS79,'[1]シフト記号表（勤務時間帯）'!$C$6:$K$35,9,FALSE))</f>
        <v/>
      </c>
      <c r="AT80" s="386" t="str">
        <f>IF(AT79="","",VLOOKUP(AT79,'[1]シフト記号表（勤務時間帯）'!$C$6:$K$35,9,FALSE))</f>
        <v/>
      </c>
      <c r="AU80" s="384" t="str">
        <f>IF(AU79="","",VLOOKUP(AU79,'[1]シフト記号表（勤務時間帯）'!$C$6:$K$35,9,FALSE))</f>
        <v/>
      </c>
      <c r="AV80" s="385" t="str">
        <f>IF(AV79="","",VLOOKUP(AV79,'[1]シフト記号表（勤務時間帯）'!$C$6:$K$35,9,FALSE))</f>
        <v/>
      </c>
      <c r="AW80" s="385" t="str">
        <f>IF(AW79="","",VLOOKUP(AW79,'[1]シフト記号表（勤務時間帯）'!$C$6:$K$35,9,FALSE))</f>
        <v/>
      </c>
      <c r="AX80" s="636">
        <f>IF($BB$3="４週",SUM(S80:AT80),IF($BB$3="暦月",SUM(S80:AW80),""))</f>
        <v>0</v>
      </c>
      <c r="AY80" s="637"/>
      <c r="AZ80" s="638">
        <f>IF($BB$3="４週",AX80/4,IF($BB$3="暦月",②勤務形態一覧表!AX80/(②勤務形態一覧表!$BB$8/7),""))</f>
        <v>0</v>
      </c>
      <c r="BA80" s="639"/>
      <c r="BB80" s="746"/>
      <c r="BC80" s="707"/>
      <c r="BD80" s="707"/>
      <c r="BE80" s="707"/>
      <c r="BF80" s="708"/>
    </row>
    <row r="81" spans="2:58" ht="20.25" customHeight="1">
      <c r="B81" s="686"/>
      <c r="C81" s="742"/>
      <c r="D81" s="743"/>
      <c r="E81" s="744"/>
      <c r="F81" s="392">
        <f>C79</f>
        <v>0</v>
      </c>
      <c r="G81" s="698"/>
      <c r="H81" s="702"/>
      <c r="I81" s="700"/>
      <c r="J81" s="700"/>
      <c r="K81" s="701"/>
      <c r="L81" s="709"/>
      <c r="M81" s="710"/>
      <c r="N81" s="710"/>
      <c r="O81" s="711"/>
      <c r="P81" s="640" t="s">
        <v>1229</v>
      </c>
      <c r="Q81" s="641"/>
      <c r="R81" s="642"/>
      <c r="S81" s="388" t="str">
        <f>IF(S79="","",VLOOKUP(S79,'[1]シフト記号表（勤務時間帯）'!$C$6:$U$35,19,FALSE))</f>
        <v/>
      </c>
      <c r="T81" s="389" t="str">
        <f>IF(T79="","",VLOOKUP(T79,'[1]シフト記号表（勤務時間帯）'!$C$6:$U$35,19,FALSE))</f>
        <v/>
      </c>
      <c r="U81" s="389" t="str">
        <f>IF(U79="","",VLOOKUP(U79,'[1]シフト記号表（勤務時間帯）'!$C$6:$U$35,19,FALSE))</f>
        <v/>
      </c>
      <c r="V81" s="389" t="str">
        <f>IF(V79="","",VLOOKUP(V79,'[1]シフト記号表（勤務時間帯）'!$C$6:$U$35,19,FALSE))</f>
        <v/>
      </c>
      <c r="W81" s="389" t="str">
        <f>IF(W79="","",VLOOKUP(W79,'[1]シフト記号表（勤務時間帯）'!$C$6:$U$35,19,FALSE))</f>
        <v/>
      </c>
      <c r="X81" s="389" t="str">
        <f>IF(X79="","",VLOOKUP(X79,'[1]シフト記号表（勤務時間帯）'!$C$6:$U$35,19,FALSE))</f>
        <v/>
      </c>
      <c r="Y81" s="390" t="str">
        <f>IF(Y79="","",VLOOKUP(Y79,'[1]シフト記号表（勤務時間帯）'!$C$6:$U$35,19,FALSE))</f>
        <v/>
      </c>
      <c r="Z81" s="388" t="str">
        <f>IF(Z79="","",VLOOKUP(Z79,'[1]シフト記号表（勤務時間帯）'!$C$6:$U$35,19,FALSE))</f>
        <v/>
      </c>
      <c r="AA81" s="389" t="str">
        <f>IF(AA79="","",VLOOKUP(AA79,'[1]シフト記号表（勤務時間帯）'!$C$6:$U$35,19,FALSE))</f>
        <v/>
      </c>
      <c r="AB81" s="389" t="str">
        <f>IF(AB79="","",VLOOKUP(AB79,'[1]シフト記号表（勤務時間帯）'!$C$6:$U$35,19,FALSE))</f>
        <v/>
      </c>
      <c r="AC81" s="389" t="str">
        <f>IF(AC79="","",VLOOKUP(AC79,'[1]シフト記号表（勤務時間帯）'!$C$6:$U$35,19,FALSE))</f>
        <v/>
      </c>
      <c r="AD81" s="389" t="str">
        <f>IF(AD79="","",VLOOKUP(AD79,'[1]シフト記号表（勤務時間帯）'!$C$6:$U$35,19,FALSE))</f>
        <v/>
      </c>
      <c r="AE81" s="389" t="str">
        <f>IF(AE79="","",VLOOKUP(AE79,'[1]シフト記号表（勤務時間帯）'!$C$6:$U$35,19,FALSE))</f>
        <v/>
      </c>
      <c r="AF81" s="390" t="str">
        <f>IF(AF79="","",VLOOKUP(AF79,'[1]シフト記号表（勤務時間帯）'!$C$6:$U$35,19,FALSE))</f>
        <v/>
      </c>
      <c r="AG81" s="388" t="str">
        <f>IF(AG79="","",VLOOKUP(AG79,'[1]シフト記号表（勤務時間帯）'!$C$6:$U$35,19,FALSE))</f>
        <v/>
      </c>
      <c r="AH81" s="389" t="str">
        <f>IF(AH79="","",VLOOKUP(AH79,'[1]シフト記号表（勤務時間帯）'!$C$6:$U$35,19,FALSE))</f>
        <v/>
      </c>
      <c r="AI81" s="389" t="str">
        <f>IF(AI79="","",VLOOKUP(AI79,'[1]シフト記号表（勤務時間帯）'!$C$6:$U$35,19,FALSE))</f>
        <v/>
      </c>
      <c r="AJ81" s="389" t="str">
        <f>IF(AJ79="","",VLOOKUP(AJ79,'[1]シフト記号表（勤務時間帯）'!$C$6:$U$35,19,FALSE))</f>
        <v/>
      </c>
      <c r="AK81" s="389" t="str">
        <f>IF(AK79="","",VLOOKUP(AK79,'[1]シフト記号表（勤務時間帯）'!$C$6:$U$35,19,FALSE))</f>
        <v/>
      </c>
      <c r="AL81" s="389" t="str">
        <f>IF(AL79="","",VLOOKUP(AL79,'[1]シフト記号表（勤務時間帯）'!$C$6:$U$35,19,FALSE))</f>
        <v/>
      </c>
      <c r="AM81" s="390" t="str">
        <f>IF(AM79="","",VLOOKUP(AM79,'[1]シフト記号表（勤務時間帯）'!$C$6:$U$35,19,FALSE))</f>
        <v/>
      </c>
      <c r="AN81" s="388" t="str">
        <f>IF(AN79="","",VLOOKUP(AN79,'[1]シフト記号表（勤務時間帯）'!$C$6:$U$35,19,FALSE))</f>
        <v/>
      </c>
      <c r="AO81" s="389" t="str">
        <f>IF(AO79="","",VLOOKUP(AO79,'[1]シフト記号表（勤務時間帯）'!$C$6:$U$35,19,FALSE))</f>
        <v/>
      </c>
      <c r="AP81" s="389" t="str">
        <f>IF(AP79="","",VLOOKUP(AP79,'[1]シフト記号表（勤務時間帯）'!$C$6:$U$35,19,FALSE))</f>
        <v/>
      </c>
      <c r="AQ81" s="389" t="str">
        <f>IF(AQ79="","",VLOOKUP(AQ79,'[1]シフト記号表（勤務時間帯）'!$C$6:$U$35,19,FALSE))</f>
        <v/>
      </c>
      <c r="AR81" s="389" t="str">
        <f>IF(AR79="","",VLOOKUP(AR79,'[1]シフト記号表（勤務時間帯）'!$C$6:$U$35,19,FALSE))</f>
        <v/>
      </c>
      <c r="AS81" s="389" t="str">
        <f>IF(AS79="","",VLOOKUP(AS79,'[1]シフト記号表（勤務時間帯）'!$C$6:$U$35,19,FALSE))</f>
        <v/>
      </c>
      <c r="AT81" s="390" t="str">
        <f>IF(AT79="","",VLOOKUP(AT79,'[1]シフト記号表（勤務時間帯）'!$C$6:$U$35,19,FALSE))</f>
        <v/>
      </c>
      <c r="AU81" s="388" t="str">
        <f>IF(AU79="","",VLOOKUP(AU79,'[1]シフト記号表（勤務時間帯）'!$C$6:$U$35,19,FALSE))</f>
        <v/>
      </c>
      <c r="AV81" s="389" t="str">
        <f>IF(AV79="","",VLOOKUP(AV79,'[1]シフト記号表（勤務時間帯）'!$C$6:$U$35,19,FALSE))</f>
        <v/>
      </c>
      <c r="AW81" s="389" t="str">
        <f>IF(AW79="","",VLOOKUP(AW79,'[1]シフト記号表（勤務時間帯）'!$C$6:$U$35,19,FALSE))</f>
        <v/>
      </c>
      <c r="AX81" s="643">
        <f>IF($BB$3="４週",SUM(S81:AT81),IF($BB$3="暦月",SUM(S81:AW81),""))</f>
        <v>0</v>
      </c>
      <c r="AY81" s="644"/>
      <c r="AZ81" s="645">
        <f>IF($BB$3="４週",AX81/4,IF($BB$3="暦月",②勤務形態一覧表!AX81/(②勤務形態一覧表!$BB$8/7),""))</f>
        <v>0</v>
      </c>
      <c r="BA81" s="646"/>
      <c r="BB81" s="747"/>
      <c r="BC81" s="710"/>
      <c r="BD81" s="710"/>
      <c r="BE81" s="710"/>
      <c r="BF81" s="711"/>
    </row>
    <row r="82" spans="2:58" ht="20.25" customHeight="1">
      <c r="B82" s="686">
        <f>B79+1</f>
        <v>21</v>
      </c>
      <c r="C82" s="736"/>
      <c r="D82" s="737"/>
      <c r="E82" s="738"/>
      <c r="F82" s="391"/>
      <c r="G82" s="696"/>
      <c r="H82" s="699"/>
      <c r="I82" s="700"/>
      <c r="J82" s="700"/>
      <c r="K82" s="701"/>
      <c r="L82" s="703"/>
      <c r="M82" s="704"/>
      <c r="N82" s="704"/>
      <c r="O82" s="705"/>
      <c r="P82" s="712" t="s">
        <v>1227</v>
      </c>
      <c r="Q82" s="713"/>
      <c r="R82" s="714"/>
      <c r="S82" s="380"/>
      <c r="T82" s="381"/>
      <c r="U82" s="381"/>
      <c r="V82" s="381"/>
      <c r="W82" s="381"/>
      <c r="X82" s="381"/>
      <c r="Y82" s="382"/>
      <c r="Z82" s="380"/>
      <c r="AA82" s="381"/>
      <c r="AB82" s="381"/>
      <c r="AC82" s="381"/>
      <c r="AD82" s="381"/>
      <c r="AE82" s="381"/>
      <c r="AF82" s="382"/>
      <c r="AG82" s="380"/>
      <c r="AH82" s="381"/>
      <c r="AI82" s="381"/>
      <c r="AJ82" s="381"/>
      <c r="AK82" s="381"/>
      <c r="AL82" s="381"/>
      <c r="AM82" s="382"/>
      <c r="AN82" s="380"/>
      <c r="AO82" s="381"/>
      <c r="AP82" s="381"/>
      <c r="AQ82" s="381"/>
      <c r="AR82" s="381"/>
      <c r="AS82" s="381"/>
      <c r="AT82" s="382"/>
      <c r="AU82" s="380"/>
      <c r="AV82" s="381"/>
      <c r="AW82" s="381"/>
      <c r="AX82" s="620"/>
      <c r="AY82" s="621"/>
      <c r="AZ82" s="622"/>
      <c r="BA82" s="623"/>
      <c r="BB82" s="745"/>
      <c r="BC82" s="704"/>
      <c r="BD82" s="704"/>
      <c r="BE82" s="704"/>
      <c r="BF82" s="705"/>
    </row>
    <row r="83" spans="2:58" ht="20.25" customHeight="1">
      <c r="B83" s="686"/>
      <c r="C83" s="739"/>
      <c r="D83" s="740"/>
      <c r="E83" s="741"/>
      <c r="F83" s="383"/>
      <c r="G83" s="697"/>
      <c r="H83" s="702"/>
      <c r="I83" s="700"/>
      <c r="J83" s="700"/>
      <c r="K83" s="701"/>
      <c r="L83" s="706"/>
      <c r="M83" s="707"/>
      <c r="N83" s="707"/>
      <c r="O83" s="708"/>
      <c r="P83" s="633" t="s">
        <v>1228</v>
      </c>
      <c r="Q83" s="634"/>
      <c r="R83" s="635"/>
      <c r="S83" s="384" t="str">
        <f>IF(S82="","",VLOOKUP(S82,'[1]シフト記号表（勤務時間帯）'!$C$6:$K$35,9,FALSE))</f>
        <v/>
      </c>
      <c r="T83" s="385" t="str">
        <f>IF(T82="","",VLOOKUP(T82,'[1]シフト記号表（勤務時間帯）'!$C$6:$K$35,9,FALSE))</f>
        <v/>
      </c>
      <c r="U83" s="385" t="str">
        <f>IF(U82="","",VLOOKUP(U82,'[1]シフト記号表（勤務時間帯）'!$C$6:$K$35,9,FALSE))</f>
        <v/>
      </c>
      <c r="V83" s="385" t="str">
        <f>IF(V82="","",VLOOKUP(V82,'[1]シフト記号表（勤務時間帯）'!$C$6:$K$35,9,FALSE))</f>
        <v/>
      </c>
      <c r="W83" s="385" t="str">
        <f>IF(W82="","",VLOOKUP(W82,'[1]シフト記号表（勤務時間帯）'!$C$6:$K$35,9,FALSE))</f>
        <v/>
      </c>
      <c r="X83" s="385" t="str">
        <f>IF(X82="","",VLOOKUP(X82,'[1]シフト記号表（勤務時間帯）'!$C$6:$K$35,9,FALSE))</f>
        <v/>
      </c>
      <c r="Y83" s="386" t="str">
        <f>IF(Y82="","",VLOOKUP(Y82,'[1]シフト記号表（勤務時間帯）'!$C$6:$K$35,9,FALSE))</f>
        <v/>
      </c>
      <c r="Z83" s="384" t="str">
        <f>IF(Z82="","",VLOOKUP(Z82,'[1]シフト記号表（勤務時間帯）'!$C$6:$K$35,9,FALSE))</f>
        <v/>
      </c>
      <c r="AA83" s="385" t="str">
        <f>IF(AA82="","",VLOOKUP(AA82,'[1]シフト記号表（勤務時間帯）'!$C$6:$K$35,9,FALSE))</f>
        <v/>
      </c>
      <c r="AB83" s="385" t="str">
        <f>IF(AB82="","",VLOOKUP(AB82,'[1]シフト記号表（勤務時間帯）'!$C$6:$K$35,9,FALSE))</f>
        <v/>
      </c>
      <c r="AC83" s="385" t="str">
        <f>IF(AC82="","",VLOOKUP(AC82,'[1]シフト記号表（勤務時間帯）'!$C$6:$K$35,9,FALSE))</f>
        <v/>
      </c>
      <c r="AD83" s="385" t="str">
        <f>IF(AD82="","",VLOOKUP(AD82,'[1]シフト記号表（勤務時間帯）'!$C$6:$K$35,9,FALSE))</f>
        <v/>
      </c>
      <c r="AE83" s="385" t="str">
        <f>IF(AE82="","",VLOOKUP(AE82,'[1]シフト記号表（勤務時間帯）'!$C$6:$K$35,9,FALSE))</f>
        <v/>
      </c>
      <c r="AF83" s="386" t="str">
        <f>IF(AF82="","",VLOOKUP(AF82,'[1]シフト記号表（勤務時間帯）'!$C$6:$K$35,9,FALSE))</f>
        <v/>
      </c>
      <c r="AG83" s="384" t="str">
        <f>IF(AG82="","",VLOOKUP(AG82,'[1]シフト記号表（勤務時間帯）'!$C$6:$K$35,9,FALSE))</f>
        <v/>
      </c>
      <c r="AH83" s="385" t="str">
        <f>IF(AH82="","",VLOOKUP(AH82,'[1]シフト記号表（勤務時間帯）'!$C$6:$K$35,9,FALSE))</f>
        <v/>
      </c>
      <c r="AI83" s="385" t="str">
        <f>IF(AI82="","",VLOOKUP(AI82,'[1]シフト記号表（勤務時間帯）'!$C$6:$K$35,9,FALSE))</f>
        <v/>
      </c>
      <c r="AJ83" s="385" t="str">
        <f>IF(AJ82="","",VLOOKUP(AJ82,'[1]シフト記号表（勤務時間帯）'!$C$6:$K$35,9,FALSE))</f>
        <v/>
      </c>
      <c r="AK83" s="385" t="str">
        <f>IF(AK82="","",VLOOKUP(AK82,'[1]シフト記号表（勤務時間帯）'!$C$6:$K$35,9,FALSE))</f>
        <v/>
      </c>
      <c r="AL83" s="385" t="str">
        <f>IF(AL82="","",VLOOKUP(AL82,'[1]シフト記号表（勤務時間帯）'!$C$6:$K$35,9,FALSE))</f>
        <v/>
      </c>
      <c r="AM83" s="386" t="str">
        <f>IF(AM82="","",VLOOKUP(AM82,'[1]シフト記号表（勤務時間帯）'!$C$6:$K$35,9,FALSE))</f>
        <v/>
      </c>
      <c r="AN83" s="384" t="str">
        <f>IF(AN82="","",VLOOKUP(AN82,'[1]シフト記号表（勤務時間帯）'!$C$6:$K$35,9,FALSE))</f>
        <v/>
      </c>
      <c r="AO83" s="385" t="str">
        <f>IF(AO82="","",VLOOKUP(AO82,'[1]シフト記号表（勤務時間帯）'!$C$6:$K$35,9,FALSE))</f>
        <v/>
      </c>
      <c r="AP83" s="385" t="str">
        <f>IF(AP82="","",VLOOKUP(AP82,'[1]シフト記号表（勤務時間帯）'!$C$6:$K$35,9,FALSE))</f>
        <v/>
      </c>
      <c r="AQ83" s="385" t="str">
        <f>IF(AQ82="","",VLOOKUP(AQ82,'[1]シフト記号表（勤務時間帯）'!$C$6:$K$35,9,FALSE))</f>
        <v/>
      </c>
      <c r="AR83" s="385" t="str">
        <f>IF(AR82="","",VLOOKUP(AR82,'[1]シフト記号表（勤務時間帯）'!$C$6:$K$35,9,FALSE))</f>
        <v/>
      </c>
      <c r="AS83" s="385" t="str">
        <f>IF(AS82="","",VLOOKUP(AS82,'[1]シフト記号表（勤務時間帯）'!$C$6:$K$35,9,FALSE))</f>
        <v/>
      </c>
      <c r="AT83" s="386" t="str">
        <f>IF(AT82="","",VLOOKUP(AT82,'[1]シフト記号表（勤務時間帯）'!$C$6:$K$35,9,FALSE))</f>
        <v/>
      </c>
      <c r="AU83" s="384" t="str">
        <f>IF(AU82="","",VLOOKUP(AU82,'[1]シフト記号表（勤務時間帯）'!$C$6:$K$35,9,FALSE))</f>
        <v/>
      </c>
      <c r="AV83" s="385" t="str">
        <f>IF(AV82="","",VLOOKUP(AV82,'[1]シフト記号表（勤務時間帯）'!$C$6:$K$35,9,FALSE))</f>
        <v/>
      </c>
      <c r="AW83" s="385" t="str">
        <f>IF(AW82="","",VLOOKUP(AW82,'[1]シフト記号表（勤務時間帯）'!$C$6:$K$35,9,FALSE))</f>
        <v/>
      </c>
      <c r="AX83" s="636">
        <f>IF($BB$3="４週",SUM(S83:AT83),IF($BB$3="暦月",SUM(S83:AW83),""))</f>
        <v>0</v>
      </c>
      <c r="AY83" s="637"/>
      <c r="AZ83" s="638">
        <f>IF($BB$3="４週",AX83/4,IF($BB$3="暦月",②勤務形態一覧表!AX83/(②勤務形態一覧表!$BB$8/7),""))</f>
        <v>0</v>
      </c>
      <c r="BA83" s="639"/>
      <c r="BB83" s="746"/>
      <c r="BC83" s="707"/>
      <c r="BD83" s="707"/>
      <c r="BE83" s="707"/>
      <c r="BF83" s="708"/>
    </row>
    <row r="84" spans="2:58" ht="20.25" customHeight="1">
      <c r="B84" s="686"/>
      <c r="C84" s="742"/>
      <c r="D84" s="743"/>
      <c r="E84" s="744"/>
      <c r="F84" s="392">
        <f>C82</f>
        <v>0</v>
      </c>
      <c r="G84" s="698"/>
      <c r="H84" s="702"/>
      <c r="I84" s="700"/>
      <c r="J84" s="700"/>
      <c r="K84" s="701"/>
      <c r="L84" s="709"/>
      <c r="M84" s="710"/>
      <c r="N84" s="710"/>
      <c r="O84" s="711"/>
      <c r="P84" s="640" t="s">
        <v>1229</v>
      </c>
      <c r="Q84" s="641"/>
      <c r="R84" s="642"/>
      <c r="S84" s="388" t="str">
        <f>IF(S82="","",VLOOKUP(S82,'[1]シフト記号表（勤務時間帯）'!$C$6:$U$35,19,FALSE))</f>
        <v/>
      </c>
      <c r="T84" s="389" t="str">
        <f>IF(T82="","",VLOOKUP(T82,'[1]シフト記号表（勤務時間帯）'!$C$6:$U$35,19,FALSE))</f>
        <v/>
      </c>
      <c r="U84" s="389" t="str">
        <f>IF(U82="","",VLOOKUP(U82,'[1]シフト記号表（勤務時間帯）'!$C$6:$U$35,19,FALSE))</f>
        <v/>
      </c>
      <c r="V84" s="389" t="str">
        <f>IF(V82="","",VLOOKUP(V82,'[1]シフト記号表（勤務時間帯）'!$C$6:$U$35,19,FALSE))</f>
        <v/>
      </c>
      <c r="W84" s="389" t="str">
        <f>IF(W82="","",VLOOKUP(W82,'[1]シフト記号表（勤務時間帯）'!$C$6:$U$35,19,FALSE))</f>
        <v/>
      </c>
      <c r="X84" s="389" t="str">
        <f>IF(X82="","",VLOOKUP(X82,'[1]シフト記号表（勤務時間帯）'!$C$6:$U$35,19,FALSE))</f>
        <v/>
      </c>
      <c r="Y84" s="390" t="str">
        <f>IF(Y82="","",VLOOKUP(Y82,'[1]シフト記号表（勤務時間帯）'!$C$6:$U$35,19,FALSE))</f>
        <v/>
      </c>
      <c r="Z84" s="388" t="str">
        <f>IF(Z82="","",VLOOKUP(Z82,'[1]シフト記号表（勤務時間帯）'!$C$6:$U$35,19,FALSE))</f>
        <v/>
      </c>
      <c r="AA84" s="389" t="str">
        <f>IF(AA82="","",VLOOKUP(AA82,'[1]シフト記号表（勤務時間帯）'!$C$6:$U$35,19,FALSE))</f>
        <v/>
      </c>
      <c r="AB84" s="389" t="str">
        <f>IF(AB82="","",VLOOKUP(AB82,'[1]シフト記号表（勤務時間帯）'!$C$6:$U$35,19,FALSE))</f>
        <v/>
      </c>
      <c r="AC84" s="389" t="str">
        <f>IF(AC82="","",VLOOKUP(AC82,'[1]シフト記号表（勤務時間帯）'!$C$6:$U$35,19,FALSE))</f>
        <v/>
      </c>
      <c r="AD84" s="389" t="str">
        <f>IF(AD82="","",VLOOKUP(AD82,'[1]シフト記号表（勤務時間帯）'!$C$6:$U$35,19,FALSE))</f>
        <v/>
      </c>
      <c r="AE84" s="389" t="str">
        <f>IF(AE82="","",VLOOKUP(AE82,'[1]シフト記号表（勤務時間帯）'!$C$6:$U$35,19,FALSE))</f>
        <v/>
      </c>
      <c r="AF84" s="390" t="str">
        <f>IF(AF82="","",VLOOKUP(AF82,'[1]シフト記号表（勤務時間帯）'!$C$6:$U$35,19,FALSE))</f>
        <v/>
      </c>
      <c r="AG84" s="388" t="str">
        <f>IF(AG82="","",VLOOKUP(AG82,'[1]シフト記号表（勤務時間帯）'!$C$6:$U$35,19,FALSE))</f>
        <v/>
      </c>
      <c r="AH84" s="389" t="str">
        <f>IF(AH82="","",VLOOKUP(AH82,'[1]シフト記号表（勤務時間帯）'!$C$6:$U$35,19,FALSE))</f>
        <v/>
      </c>
      <c r="AI84" s="389" t="str">
        <f>IF(AI82="","",VLOOKUP(AI82,'[1]シフト記号表（勤務時間帯）'!$C$6:$U$35,19,FALSE))</f>
        <v/>
      </c>
      <c r="AJ84" s="389" t="str">
        <f>IF(AJ82="","",VLOOKUP(AJ82,'[1]シフト記号表（勤務時間帯）'!$C$6:$U$35,19,FALSE))</f>
        <v/>
      </c>
      <c r="AK84" s="389" t="str">
        <f>IF(AK82="","",VLOOKUP(AK82,'[1]シフト記号表（勤務時間帯）'!$C$6:$U$35,19,FALSE))</f>
        <v/>
      </c>
      <c r="AL84" s="389" t="str">
        <f>IF(AL82="","",VLOOKUP(AL82,'[1]シフト記号表（勤務時間帯）'!$C$6:$U$35,19,FALSE))</f>
        <v/>
      </c>
      <c r="AM84" s="390" t="str">
        <f>IF(AM82="","",VLOOKUP(AM82,'[1]シフト記号表（勤務時間帯）'!$C$6:$U$35,19,FALSE))</f>
        <v/>
      </c>
      <c r="AN84" s="388" t="str">
        <f>IF(AN82="","",VLOOKUP(AN82,'[1]シフト記号表（勤務時間帯）'!$C$6:$U$35,19,FALSE))</f>
        <v/>
      </c>
      <c r="AO84" s="389" t="str">
        <f>IF(AO82="","",VLOOKUP(AO82,'[1]シフト記号表（勤務時間帯）'!$C$6:$U$35,19,FALSE))</f>
        <v/>
      </c>
      <c r="AP84" s="389" t="str">
        <f>IF(AP82="","",VLOOKUP(AP82,'[1]シフト記号表（勤務時間帯）'!$C$6:$U$35,19,FALSE))</f>
        <v/>
      </c>
      <c r="AQ84" s="389" t="str">
        <f>IF(AQ82="","",VLOOKUP(AQ82,'[1]シフト記号表（勤務時間帯）'!$C$6:$U$35,19,FALSE))</f>
        <v/>
      </c>
      <c r="AR84" s="389" t="str">
        <f>IF(AR82="","",VLOOKUP(AR82,'[1]シフト記号表（勤務時間帯）'!$C$6:$U$35,19,FALSE))</f>
        <v/>
      </c>
      <c r="AS84" s="389" t="str">
        <f>IF(AS82="","",VLOOKUP(AS82,'[1]シフト記号表（勤務時間帯）'!$C$6:$U$35,19,FALSE))</f>
        <v/>
      </c>
      <c r="AT84" s="390" t="str">
        <f>IF(AT82="","",VLOOKUP(AT82,'[1]シフト記号表（勤務時間帯）'!$C$6:$U$35,19,FALSE))</f>
        <v/>
      </c>
      <c r="AU84" s="388" t="str">
        <f>IF(AU82="","",VLOOKUP(AU82,'[1]シフト記号表（勤務時間帯）'!$C$6:$U$35,19,FALSE))</f>
        <v/>
      </c>
      <c r="AV84" s="389" t="str">
        <f>IF(AV82="","",VLOOKUP(AV82,'[1]シフト記号表（勤務時間帯）'!$C$6:$U$35,19,FALSE))</f>
        <v/>
      </c>
      <c r="AW84" s="389" t="str">
        <f>IF(AW82="","",VLOOKUP(AW82,'[1]シフト記号表（勤務時間帯）'!$C$6:$U$35,19,FALSE))</f>
        <v/>
      </c>
      <c r="AX84" s="643">
        <f>IF($BB$3="４週",SUM(S84:AT84),IF($BB$3="暦月",SUM(S84:AW84),""))</f>
        <v>0</v>
      </c>
      <c r="AY84" s="644"/>
      <c r="AZ84" s="645">
        <f>IF($BB$3="４週",AX84/4,IF($BB$3="暦月",②勤務形態一覧表!AX84/(②勤務形態一覧表!$BB$8/7),""))</f>
        <v>0</v>
      </c>
      <c r="BA84" s="646"/>
      <c r="BB84" s="747"/>
      <c r="BC84" s="710"/>
      <c r="BD84" s="710"/>
      <c r="BE84" s="710"/>
      <c r="BF84" s="711"/>
    </row>
    <row r="85" spans="2:58" ht="20.25" customHeight="1">
      <c r="B85" s="686">
        <f>B82+1</f>
        <v>22</v>
      </c>
      <c r="C85" s="736"/>
      <c r="D85" s="737"/>
      <c r="E85" s="738"/>
      <c r="F85" s="391"/>
      <c r="G85" s="696"/>
      <c r="H85" s="699"/>
      <c r="I85" s="700"/>
      <c r="J85" s="700"/>
      <c r="K85" s="701"/>
      <c r="L85" s="703"/>
      <c r="M85" s="704"/>
      <c r="N85" s="704"/>
      <c r="O85" s="705"/>
      <c r="P85" s="712" t="s">
        <v>1227</v>
      </c>
      <c r="Q85" s="713"/>
      <c r="R85" s="714"/>
      <c r="S85" s="380"/>
      <c r="T85" s="381"/>
      <c r="U85" s="381"/>
      <c r="V85" s="381"/>
      <c r="W85" s="381"/>
      <c r="X85" s="381"/>
      <c r="Y85" s="382"/>
      <c r="Z85" s="380"/>
      <c r="AA85" s="381"/>
      <c r="AB85" s="381"/>
      <c r="AC85" s="381"/>
      <c r="AD85" s="381"/>
      <c r="AE85" s="381"/>
      <c r="AF85" s="382"/>
      <c r="AG85" s="380"/>
      <c r="AH85" s="381"/>
      <c r="AI85" s="381"/>
      <c r="AJ85" s="381"/>
      <c r="AK85" s="381"/>
      <c r="AL85" s="381"/>
      <c r="AM85" s="382"/>
      <c r="AN85" s="380"/>
      <c r="AO85" s="381"/>
      <c r="AP85" s="381"/>
      <c r="AQ85" s="381"/>
      <c r="AR85" s="381"/>
      <c r="AS85" s="381"/>
      <c r="AT85" s="382"/>
      <c r="AU85" s="380"/>
      <c r="AV85" s="381"/>
      <c r="AW85" s="381"/>
      <c r="AX85" s="620"/>
      <c r="AY85" s="621"/>
      <c r="AZ85" s="622"/>
      <c r="BA85" s="623"/>
      <c r="BB85" s="745"/>
      <c r="BC85" s="704"/>
      <c r="BD85" s="704"/>
      <c r="BE85" s="704"/>
      <c r="BF85" s="705"/>
    </row>
    <row r="86" spans="2:58" ht="20.25" customHeight="1">
      <c r="B86" s="686"/>
      <c r="C86" s="739"/>
      <c r="D86" s="740"/>
      <c r="E86" s="741"/>
      <c r="F86" s="383"/>
      <c r="G86" s="697"/>
      <c r="H86" s="702"/>
      <c r="I86" s="700"/>
      <c r="J86" s="700"/>
      <c r="K86" s="701"/>
      <c r="L86" s="706"/>
      <c r="M86" s="707"/>
      <c r="N86" s="707"/>
      <c r="O86" s="708"/>
      <c r="P86" s="633" t="s">
        <v>1228</v>
      </c>
      <c r="Q86" s="634"/>
      <c r="R86" s="635"/>
      <c r="S86" s="384" t="str">
        <f>IF(S85="","",VLOOKUP(S85,'[1]シフト記号表（勤務時間帯）'!$C$6:$K$35,9,FALSE))</f>
        <v/>
      </c>
      <c r="T86" s="385" t="str">
        <f>IF(T85="","",VLOOKUP(T85,'[1]シフト記号表（勤務時間帯）'!$C$6:$K$35,9,FALSE))</f>
        <v/>
      </c>
      <c r="U86" s="385" t="str">
        <f>IF(U85="","",VLOOKUP(U85,'[1]シフト記号表（勤務時間帯）'!$C$6:$K$35,9,FALSE))</f>
        <v/>
      </c>
      <c r="V86" s="385" t="str">
        <f>IF(V85="","",VLOOKUP(V85,'[1]シフト記号表（勤務時間帯）'!$C$6:$K$35,9,FALSE))</f>
        <v/>
      </c>
      <c r="W86" s="385" t="str">
        <f>IF(W85="","",VLOOKUP(W85,'[1]シフト記号表（勤務時間帯）'!$C$6:$K$35,9,FALSE))</f>
        <v/>
      </c>
      <c r="X86" s="385" t="str">
        <f>IF(X85="","",VLOOKUP(X85,'[1]シフト記号表（勤務時間帯）'!$C$6:$K$35,9,FALSE))</f>
        <v/>
      </c>
      <c r="Y86" s="386" t="str">
        <f>IF(Y85="","",VLOOKUP(Y85,'[1]シフト記号表（勤務時間帯）'!$C$6:$K$35,9,FALSE))</f>
        <v/>
      </c>
      <c r="Z86" s="384" t="str">
        <f>IF(Z85="","",VLOOKUP(Z85,'[1]シフト記号表（勤務時間帯）'!$C$6:$K$35,9,FALSE))</f>
        <v/>
      </c>
      <c r="AA86" s="385" t="str">
        <f>IF(AA85="","",VLOOKUP(AA85,'[1]シフト記号表（勤務時間帯）'!$C$6:$K$35,9,FALSE))</f>
        <v/>
      </c>
      <c r="AB86" s="385" t="str">
        <f>IF(AB85="","",VLOOKUP(AB85,'[1]シフト記号表（勤務時間帯）'!$C$6:$K$35,9,FALSE))</f>
        <v/>
      </c>
      <c r="AC86" s="385" t="str">
        <f>IF(AC85="","",VLOOKUP(AC85,'[1]シフト記号表（勤務時間帯）'!$C$6:$K$35,9,FALSE))</f>
        <v/>
      </c>
      <c r="AD86" s="385" t="str">
        <f>IF(AD85="","",VLOOKUP(AD85,'[1]シフト記号表（勤務時間帯）'!$C$6:$K$35,9,FALSE))</f>
        <v/>
      </c>
      <c r="AE86" s="385" t="str">
        <f>IF(AE85="","",VLOOKUP(AE85,'[1]シフト記号表（勤務時間帯）'!$C$6:$K$35,9,FALSE))</f>
        <v/>
      </c>
      <c r="AF86" s="386" t="str">
        <f>IF(AF85="","",VLOOKUP(AF85,'[1]シフト記号表（勤務時間帯）'!$C$6:$K$35,9,FALSE))</f>
        <v/>
      </c>
      <c r="AG86" s="384" t="str">
        <f>IF(AG85="","",VLOOKUP(AG85,'[1]シフト記号表（勤務時間帯）'!$C$6:$K$35,9,FALSE))</f>
        <v/>
      </c>
      <c r="AH86" s="385" t="str">
        <f>IF(AH85="","",VLOOKUP(AH85,'[1]シフト記号表（勤務時間帯）'!$C$6:$K$35,9,FALSE))</f>
        <v/>
      </c>
      <c r="AI86" s="385" t="str">
        <f>IF(AI85="","",VLOOKUP(AI85,'[1]シフト記号表（勤務時間帯）'!$C$6:$K$35,9,FALSE))</f>
        <v/>
      </c>
      <c r="AJ86" s="385" t="str">
        <f>IF(AJ85="","",VLOOKUP(AJ85,'[1]シフト記号表（勤務時間帯）'!$C$6:$K$35,9,FALSE))</f>
        <v/>
      </c>
      <c r="AK86" s="385" t="str">
        <f>IF(AK85="","",VLOOKUP(AK85,'[1]シフト記号表（勤務時間帯）'!$C$6:$K$35,9,FALSE))</f>
        <v/>
      </c>
      <c r="AL86" s="385" t="str">
        <f>IF(AL85="","",VLOOKUP(AL85,'[1]シフト記号表（勤務時間帯）'!$C$6:$K$35,9,FALSE))</f>
        <v/>
      </c>
      <c r="AM86" s="386" t="str">
        <f>IF(AM85="","",VLOOKUP(AM85,'[1]シフト記号表（勤務時間帯）'!$C$6:$K$35,9,FALSE))</f>
        <v/>
      </c>
      <c r="AN86" s="384" t="str">
        <f>IF(AN85="","",VLOOKUP(AN85,'[1]シフト記号表（勤務時間帯）'!$C$6:$K$35,9,FALSE))</f>
        <v/>
      </c>
      <c r="AO86" s="385" t="str">
        <f>IF(AO85="","",VLOOKUP(AO85,'[1]シフト記号表（勤務時間帯）'!$C$6:$K$35,9,FALSE))</f>
        <v/>
      </c>
      <c r="AP86" s="385" t="str">
        <f>IF(AP85="","",VLOOKUP(AP85,'[1]シフト記号表（勤務時間帯）'!$C$6:$K$35,9,FALSE))</f>
        <v/>
      </c>
      <c r="AQ86" s="385" t="str">
        <f>IF(AQ85="","",VLOOKUP(AQ85,'[1]シフト記号表（勤務時間帯）'!$C$6:$K$35,9,FALSE))</f>
        <v/>
      </c>
      <c r="AR86" s="385" t="str">
        <f>IF(AR85="","",VLOOKUP(AR85,'[1]シフト記号表（勤務時間帯）'!$C$6:$K$35,9,FALSE))</f>
        <v/>
      </c>
      <c r="AS86" s="385" t="str">
        <f>IF(AS85="","",VLOOKUP(AS85,'[1]シフト記号表（勤務時間帯）'!$C$6:$K$35,9,FALSE))</f>
        <v/>
      </c>
      <c r="AT86" s="386" t="str">
        <f>IF(AT85="","",VLOOKUP(AT85,'[1]シフト記号表（勤務時間帯）'!$C$6:$K$35,9,FALSE))</f>
        <v/>
      </c>
      <c r="AU86" s="384" t="str">
        <f>IF(AU85="","",VLOOKUP(AU85,'[1]シフト記号表（勤務時間帯）'!$C$6:$K$35,9,FALSE))</f>
        <v/>
      </c>
      <c r="AV86" s="385" t="str">
        <f>IF(AV85="","",VLOOKUP(AV85,'[1]シフト記号表（勤務時間帯）'!$C$6:$K$35,9,FALSE))</f>
        <v/>
      </c>
      <c r="AW86" s="385" t="str">
        <f>IF(AW85="","",VLOOKUP(AW85,'[1]シフト記号表（勤務時間帯）'!$C$6:$K$35,9,FALSE))</f>
        <v/>
      </c>
      <c r="AX86" s="636">
        <f>IF($BB$3="４週",SUM(S86:AT86),IF($BB$3="暦月",SUM(S86:AW86),""))</f>
        <v>0</v>
      </c>
      <c r="AY86" s="637"/>
      <c r="AZ86" s="638">
        <f>IF($BB$3="４週",AX86/4,IF($BB$3="暦月",②勤務形態一覧表!AX86/(②勤務形態一覧表!$BB$8/7),""))</f>
        <v>0</v>
      </c>
      <c r="BA86" s="639"/>
      <c r="BB86" s="746"/>
      <c r="BC86" s="707"/>
      <c r="BD86" s="707"/>
      <c r="BE86" s="707"/>
      <c r="BF86" s="708"/>
    </row>
    <row r="87" spans="2:58" ht="20.25" customHeight="1">
      <c r="B87" s="686"/>
      <c r="C87" s="742"/>
      <c r="D87" s="743"/>
      <c r="E87" s="744"/>
      <c r="F87" s="392">
        <f>C85</f>
        <v>0</v>
      </c>
      <c r="G87" s="698"/>
      <c r="H87" s="702"/>
      <c r="I87" s="700"/>
      <c r="J87" s="700"/>
      <c r="K87" s="701"/>
      <c r="L87" s="709"/>
      <c r="M87" s="710"/>
      <c r="N87" s="710"/>
      <c r="O87" s="711"/>
      <c r="P87" s="640" t="s">
        <v>1229</v>
      </c>
      <c r="Q87" s="641"/>
      <c r="R87" s="642"/>
      <c r="S87" s="388" t="str">
        <f>IF(S85="","",VLOOKUP(S85,'[1]シフト記号表（勤務時間帯）'!$C$6:$U$35,19,FALSE))</f>
        <v/>
      </c>
      <c r="T87" s="389" t="str">
        <f>IF(T85="","",VLOOKUP(T85,'[1]シフト記号表（勤務時間帯）'!$C$6:$U$35,19,FALSE))</f>
        <v/>
      </c>
      <c r="U87" s="389" t="str">
        <f>IF(U85="","",VLOOKUP(U85,'[1]シフト記号表（勤務時間帯）'!$C$6:$U$35,19,FALSE))</f>
        <v/>
      </c>
      <c r="V87" s="389" t="str">
        <f>IF(V85="","",VLOOKUP(V85,'[1]シフト記号表（勤務時間帯）'!$C$6:$U$35,19,FALSE))</f>
        <v/>
      </c>
      <c r="W87" s="389" t="str">
        <f>IF(W85="","",VLOOKUP(W85,'[1]シフト記号表（勤務時間帯）'!$C$6:$U$35,19,FALSE))</f>
        <v/>
      </c>
      <c r="X87" s="389" t="str">
        <f>IF(X85="","",VLOOKUP(X85,'[1]シフト記号表（勤務時間帯）'!$C$6:$U$35,19,FALSE))</f>
        <v/>
      </c>
      <c r="Y87" s="390" t="str">
        <f>IF(Y85="","",VLOOKUP(Y85,'[1]シフト記号表（勤務時間帯）'!$C$6:$U$35,19,FALSE))</f>
        <v/>
      </c>
      <c r="Z87" s="388" t="str">
        <f>IF(Z85="","",VLOOKUP(Z85,'[1]シフト記号表（勤務時間帯）'!$C$6:$U$35,19,FALSE))</f>
        <v/>
      </c>
      <c r="AA87" s="389" t="str">
        <f>IF(AA85="","",VLOOKUP(AA85,'[1]シフト記号表（勤務時間帯）'!$C$6:$U$35,19,FALSE))</f>
        <v/>
      </c>
      <c r="AB87" s="389" t="str">
        <f>IF(AB85="","",VLOOKUP(AB85,'[1]シフト記号表（勤務時間帯）'!$C$6:$U$35,19,FALSE))</f>
        <v/>
      </c>
      <c r="AC87" s="389" t="str">
        <f>IF(AC85="","",VLOOKUP(AC85,'[1]シフト記号表（勤務時間帯）'!$C$6:$U$35,19,FALSE))</f>
        <v/>
      </c>
      <c r="AD87" s="389" t="str">
        <f>IF(AD85="","",VLOOKUP(AD85,'[1]シフト記号表（勤務時間帯）'!$C$6:$U$35,19,FALSE))</f>
        <v/>
      </c>
      <c r="AE87" s="389" t="str">
        <f>IF(AE85="","",VLOOKUP(AE85,'[1]シフト記号表（勤務時間帯）'!$C$6:$U$35,19,FALSE))</f>
        <v/>
      </c>
      <c r="AF87" s="390" t="str">
        <f>IF(AF85="","",VLOOKUP(AF85,'[1]シフト記号表（勤務時間帯）'!$C$6:$U$35,19,FALSE))</f>
        <v/>
      </c>
      <c r="AG87" s="388" t="str">
        <f>IF(AG85="","",VLOOKUP(AG85,'[1]シフト記号表（勤務時間帯）'!$C$6:$U$35,19,FALSE))</f>
        <v/>
      </c>
      <c r="AH87" s="389" t="str">
        <f>IF(AH85="","",VLOOKUP(AH85,'[1]シフト記号表（勤務時間帯）'!$C$6:$U$35,19,FALSE))</f>
        <v/>
      </c>
      <c r="AI87" s="389" t="str">
        <f>IF(AI85="","",VLOOKUP(AI85,'[1]シフト記号表（勤務時間帯）'!$C$6:$U$35,19,FALSE))</f>
        <v/>
      </c>
      <c r="AJ87" s="389" t="str">
        <f>IF(AJ85="","",VLOOKUP(AJ85,'[1]シフト記号表（勤務時間帯）'!$C$6:$U$35,19,FALSE))</f>
        <v/>
      </c>
      <c r="AK87" s="389" t="str">
        <f>IF(AK85="","",VLOOKUP(AK85,'[1]シフト記号表（勤務時間帯）'!$C$6:$U$35,19,FALSE))</f>
        <v/>
      </c>
      <c r="AL87" s="389" t="str">
        <f>IF(AL85="","",VLOOKUP(AL85,'[1]シフト記号表（勤務時間帯）'!$C$6:$U$35,19,FALSE))</f>
        <v/>
      </c>
      <c r="AM87" s="390" t="str">
        <f>IF(AM85="","",VLOOKUP(AM85,'[1]シフト記号表（勤務時間帯）'!$C$6:$U$35,19,FALSE))</f>
        <v/>
      </c>
      <c r="AN87" s="388" t="str">
        <f>IF(AN85="","",VLOOKUP(AN85,'[1]シフト記号表（勤務時間帯）'!$C$6:$U$35,19,FALSE))</f>
        <v/>
      </c>
      <c r="AO87" s="389" t="str">
        <f>IF(AO85="","",VLOOKUP(AO85,'[1]シフト記号表（勤務時間帯）'!$C$6:$U$35,19,FALSE))</f>
        <v/>
      </c>
      <c r="AP87" s="389" t="str">
        <f>IF(AP85="","",VLOOKUP(AP85,'[1]シフト記号表（勤務時間帯）'!$C$6:$U$35,19,FALSE))</f>
        <v/>
      </c>
      <c r="AQ87" s="389" t="str">
        <f>IF(AQ85="","",VLOOKUP(AQ85,'[1]シフト記号表（勤務時間帯）'!$C$6:$U$35,19,FALSE))</f>
        <v/>
      </c>
      <c r="AR87" s="389" t="str">
        <f>IF(AR85="","",VLOOKUP(AR85,'[1]シフト記号表（勤務時間帯）'!$C$6:$U$35,19,FALSE))</f>
        <v/>
      </c>
      <c r="AS87" s="389" t="str">
        <f>IF(AS85="","",VLOOKUP(AS85,'[1]シフト記号表（勤務時間帯）'!$C$6:$U$35,19,FALSE))</f>
        <v/>
      </c>
      <c r="AT87" s="390" t="str">
        <f>IF(AT85="","",VLOOKUP(AT85,'[1]シフト記号表（勤務時間帯）'!$C$6:$U$35,19,FALSE))</f>
        <v/>
      </c>
      <c r="AU87" s="388" t="str">
        <f>IF(AU85="","",VLOOKUP(AU85,'[1]シフト記号表（勤務時間帯）'!$C$6:$U$35,19,FALSE))</f>
        <v/>
      </c>
      <c r="AV87" s="389" t="str">
        <f>IF(AV85="","",VLOOKUP(AV85,'[1]シフト記号表（勤務時間帯）'!$C$6:$U$35,19,FALSE))</f>
        <v/>
      </c>
      <c r="AW87" s="389" t="str">
        <f>IF(AW85="","",VLOOKUP(AW85,'[1]シフト記号表（勤務時間帯）'!$C$6:$U$35,19,FALSE))</f>
        <v/>
      </c>
      <c r="AX87" s="643">
        <f>IF($BB$3="４週",SUM(S87:AT87),IF($BB$3="暦月",SUM(S87:AW87),""))</f>
        <v>0</v>
      </c>
      <c r="AY87" s="644"/>
      <c r="AZ87" s="645">
        <f>IF($BB$3="４週",AX87/4,IF($BB$3="暦月",②勤務形態一覧表!AX87/(②勤務形態一覧表!$BB$8/7),""))</f>
        <v>0</v>
      </c>
      <c r="BA87" s="646"/>
      <c r="BB87" s="747"/>
      <c r="BC87" s="710"/>
      <c r="BD87" s="710"/>
      <c r="BE87" s="710"/>
      <c r="BF87" s="711"/>
    </row>
    <row r="88" spans="2:58" ht="20.25" customHeight="1">
      <c r="B88" s="686">
        <f>B85+1</f>
        <v>23</v>
      </c>
      <c r="C88" s="736"/>
      <c r="D88" s="737"/>
      <c r="E88" s="738"/>
      <c r="F88" s="391"/>
      <c r="G88" s="696"/>
      <c r="H88" s="699"/>
      <c r="I88" s="700"/>
      <c r="J88" s="700"/>
      <c r="K88" s="701"/>
      <c r="L88" s="703"/>
      <c r="M88" s="704"/>
      <c r="N88" s="704"/>
      <c r="O88" s="705"/>
      <c r="P88" s="712" t="s">
        <v>1227</v>
      </c>
      <c r="Q88" s="713"/>
      <c r="R88" s="714"/>
      <c r="S88" s="380"/>
      <c r="T88" s="381"/>
      <c r="U88" s="381"/>
      <c r="V88" s="381"/>
      <c r="W88" s="381"/>
      <c r="X88" s="381"/>
      <c r="Y88" s="382"/>
      <c r="Z88" s="380"/>
      <c r="AA88" s="381"/>
      <c r="AB88" s="381"/>
      <c r="AC88" s="381"/>
      <c r="AD88" s="381"/>
      <c r="AE88" s="381"/>
      <c r="AF88" s="382"/>
      <c r="AG88" s="380"/>
      <c r="AH88" s="381"/>
      <c r="AI88" s="381"/>
      <c r="AJ88" s="381"/>
      <c r="AK88" s="381"/>
      <c r="AL88" s="381"/>
      <c r="AM88" s="382"/>
      <c r="AN88" s="380"/>
      <c r="AO88" s="381"/>
      <c r="AP88" s="381"/>
      <c r="AQ88" s="381"/>
      <c r="AR88" s="381"/>
      <c r="AS88" s="381"/>
      <c r="AT88" s="382"/>
      <c r="AU88" s="380"/>
      <c r="AV88" s="381"/>
      <c r="AW88" s="381"/>
      <c r="AX88" s="620"/>
      <c r="AY88" s="621"/>
      <c r="AZ88" s="622"/>
      <c r="BA88" s="623"/>
      <c r="BB88" s="745"/>
      <c r="BC88" s="704"/>
      <c r="BD88" s="704"/>
      <c r="BE88" s="704"/>
      <c r="BF88" s="705"/>
    </row>
    <row r="89" spans="2:58" ht="20.25" customHeight="1">
      <c r="B89" s="686"/>
      <c r="C89" s="739"/>
      <c r="D89" s="740"/>
      <c r="E89" s="741"/>
      <c r="F89" s="383"/>
      <c r="G89" s="697"/>
      <c r="H89" s="702"/>
      <c r="I89" s="700"/>
      <c r="J89" s="700"/>
      <c r="K89" s="701"/>
      <c r="L89" s="706"/>
      <c r="M89" s="707"/>
      <c r="N89" s="707"/>
      <c r="O89" s="708"/>
      <c r="P89" s="633" t="s">
        <v>1228</v>
      </c>
      <c r="Q89" s="634"/>
      <c r="R89" s="635"/>
      <c r="S89" s="384" t="str">
        <f>IF(S88="","",VLOOKUP(S88,'[1]シフト記号表（勤務時間帯）'!$C$6:$K$35,9,FALSE))</f>
        <v/>
      </c>
      <c r="T89" s="385" t="str">
        <f>IF(T88="","",VLOOKUP(T88,'[1]シフト記号表（勤務時間帯）'!$C$6:$K$35,9,FALSE))</f>
        <v/>
      </c>
      <c r="U89" s="385" t="str">
        <f>IF(U88="","",VLOOKUP(U88,'[1]シフト記号表（勤務時間帯）'!$C$6:$K$35,9,FALSE))</f>
        <v/>
      </c>
      <c r="V89" s="385" t="str">
        <f>IF(V88="","",VLOOKUP(V88,'[1]シフト記号表（勤務時間帯）'!$C$6:$K$35,9,FALSE))</f>
        <v/>
      </c>
      <c r="W89" s="385" t="str">
        <f>IF(W88="","",VLOOKUP(W88,'[1]シフト記号表（勤務時間帯）'!$C$6:$K$35,9,FALSE))</f>
        <v/>
      </c>
      <c r="X89" s="385" t="str">
        <f>IF(X88="","",VLOOKUP(X88,'[1]シフト記号表（勤務時間帯）'!$C$6:$K$35,9,FALSE))</f>
        <v/>
      </c>
      <c r="Y89" s="386" t="str">
        <f>IF(Y88="","",VLOOKUP(Y88,'[1]シフト記号表（勤務時間帯）'!$C$6:$K$35,9,FALSE))</f>
        <v/>
      </c>
      <c r="Z89" s="384" t="str">
        <f>IF(Z88="","",VLOOKUP(Z88,'[1]シフト記号表（勤務時間帯）'!$C$6:$K$35,9,FALSE))</f>
        <v/>
      </c>
      <c r="AA89" s="385" t="str">
        <f>IF(AA88="","",VLOOKUP(AA88,'[1]シフト記号表（勤務時間帯）'!$C$6:$K$35,9,FALSE))</f>
        <v/>
      </c>
      <c r="AB89" s="385" t="str">
        <f>IF(AB88="","",VLOOKUP(AB88,'[1]シフト記号表（勤務時間帯）'!$C$6:$K$35,9,FALSE))</f>
        <v/>
      </c>
      <c r="AC89" s="385" t="str">
        <f>IF(AC88="","",VLOOKUP(AC88,'[1]シフト記号表（勤務時間帯）'!$C$6:$K$35,9,FALSE))</f>
        <v/>
      </c>
      <c r="AD89" s="385" t="str">
        <f>IF(AD88="","",VLOOKUP(AD88,'[1]シフト記号表（勤務時間帯）'!$C$6:$K$35,9,FALSE))</f>
        <v/>
      </c>
      <c r="AE89" s="385" t="str">
        <f>IF(AE88="","",VLOOKUP(AE88,'[1]シフト記号表（勤務時間帯）'!$C$6:$K$35,9,FALSE))</f>
        <v/>
      </c>
      <c r="AF89" s="386" t="str">
        <f>IF(AF88="","",VLOOKUP(AF88,'[1]シフト記号表（勤務時間帯）'!$C$6:$K$35,9,FALSE))</f>
        <v/>
      </c>
      <c r="AG89" s="384" t="str">
        <f>IF(AG88="","",VLOOKUP(AG88,'[1]シフト記号表（勤務時間帯）'!$C$6:$K$35,9,FALSE))</f>
        <v/>
      </c>
      <c r="AH89" s="385" t="str">
        <f>IF(AH88="","",VLOOKUP(AH88,'[1]シフト記号表（勤務時間帯）'!$C$6:$K$35,9,FALSE))</f>
        <v/>
      </c>
      <c r="AI89" s="385" t="str">
        <f>IF(AI88="","",VLOOKUP(AI88,'[1]シフト記号表（勤務時間帯）'!$C$6:$K$35,9,FALSE))</f>
        <v/>
      </c>
      <c r="AJ89" s="385" t="str">
        <f>IF(AJ88="","",VLOOKUP(AJ88,'[1]シフト記号表（勤務時間帯）'!$C$6:$K$35,9,FALSE))</f>
        <v/>
      </c>
      <c r="AK89" s="385" t="str">
        <f>IF(AK88="","",VLOOKUP(AK88,'[1]シフト記号表（勤務時間帯）'!$C$6:$K$35,9,FALSE))</f>
        <v/>
      </c>
      <c r="AL89" s="385" t="str">
        <f>IF(AL88="","",VLOOKUP(AL88,'[1]シフト記号表（勤務時間帯）'!$C$6:$K$35,9,FALSE))</f>
        <v/>
      </c>
      <c r="AM89" s="386" t="str">
        <f>IF(AM88="","",VLOOKUP(AM88,'[1]シフト記号表（勤務時間帯）'!$C$6:$K$35,9,FALSE))</f>
        <v/>
      </c>
      <c r="AN89" s="384" t="str">
        <f>IF(AN88="","",VLOOKUP(AN88,'[1]シフト記号表（勤務時間帯）'!$C$6:$K$35,9,FALSE))</f>
        <v/>
      </c>
      <c r="AO89" s="385" t="str">
        <f>IF(AO88="","",VLOOKUP(AO88,'[1]シフト記号表（勤務時間帯）'!$C$6:$K$35,9,FALSE))</f>
        <v/>
      </c>
      <c r="AP89" s="385" t="str">
        <f>IF(AP88="","",VLOOKUP(AP88,'[1]シフト記号表（勤務時間帯）'!$C$6:$K$35,9,FALSE))</f>
        <v/>
      </c>
      <c r="AQ89" s="385" t="str">
        <f>IF(AQ88="","",VLOOKUP(AQ88,'[1]シフト記号表（勤務時間帯）'!$C$6:$K$35,9,FALSE))</f>
        <v/>
      </c>
      <c r="AR89" s="385" t="str">
        <f>IF(AR88="","",VLOOKUP(AR88,'[1]シフト記号表（勤務時間帯）'!$C$6:$K$35,9,FALSE))</f>
        <v/>
      </c>
      <c r="AS89" s="385" t="str">
        <f>IF(AS88="","",VLOOKUP(AS88,'[1]シフト記号表（勤務時間帯）'!$C$6:$K$35,9,FALSE))</f>
        <v/>
      </c>
      <c r="AT89" s="386" t="str">
        <f>IF(AT88="","",VLOOKUP(AT88,'[1]シフト記号表（勤務時間帯）'!$C$6:$K$35,9,FALSE))</f>
        <v/>
      </c>
      <c r="AU89" s="384" t="str">
        <f>IF(AU88="","",VLOOKUP(AU88,'[1]シフト記号表（勤務時間帯）'!$C$6:$K$35,9,FALSE))</f>
        <v/>
      </c>
      <c r="AV89" s="385" t="str">
        <f>IF(AV88="","",VLOOKUP(AV88,'[1]シフト記号表（勤務時間帯）'!$C$6:$K$35,9,FALSE))</f>
        <v/>
      </c>
      <c r="AW89" s="385" t="str">
        <f>IF(AW88="","",VLOOKUP(AW88,'[1]シフト記号表（勤務時間帯）'!$C$6:$K$35,9,FALSE))</f>
        <v/>
      </c>
      <c r="AX89" s="636">
        <f>IF($BB$3="４週",SUM(S89:AT89),IF($BB$3="暦月",SUM(S89:AW89),""))</f>
        <v>0</v>
      </c>
      <c r="AY89" s="637"/>
      <c r="AZ89" s="638">
        <f>IF($BB$3="４週",AX89/4,IF($BB$3="暦月",②勤務形態一覧表!AX89/(②勤務形態一覧表!$BB$8/7),""))</f>
        <v>0</v>
      </c>
      <c r="BA89" s="639"/>
      <c r="BB89" s="746"/>
      <c r="BC89" s="707"/>
      <c r="BD89" s="707"/>
      <c r="BE89" s="707"/>
      <c r="BF89" s="708"/>
    </row>
    <row r="90" spans="2:58" ht="20.25" customHeight="1">
      <c r="B90" s="686"/>
      <c r="C90" s="742"/>
      <c r="D90" s="743"/>
      <c r="E90" s="744"/>
      <c r="F90" s="392">
        <f>C88</f>
        <v>0</v>
      </c>
      <c r="G90" s="698"/>
      <c r="H90" s="702"/>
      <c r="I90" s="700"/>
      <c r="J90" s="700"/>
      <c r="K90" s="701"/>
      <c r="L90" s="709"/>
      <c r="M90" s="710"/>
      <c r="N90" s="710"/>
      <c r="O90" s="711"/>
      <c r="P90" s="640" t="s">
        <v>1229</v>
      </c>
      <c r="Q90" s="641"/>
      <c r="R90" s="642"/>
      <c r="S90" s="388" t="str">
        <f>IF(S88="","",VLOOKUP(S88,'[1]シフト記号表（勤務時間帯）'!$C$6:$U$35,19,FALSE))</f>
        <v/>
      </c>
      <c r="T90" s="389" t="str">
        <f>IF(T88="","",VLOOKUP(T88,'[1]シフト記号表（勤務時間帯）'!$C$6:$U$35,19,FALSE))</f>
        <v/>
      </c>
      <c r="U90" s="389" t="str">
        <f>IF(U88="","",VLOOKUP(U88,'[1]シフト記号表（勤務時間帯）'!$C$6:$U$35,19,FALSE))</f>
        <v/>
      </c>
      <c r="V90" s="389" t="str">
        <f>IF(V88="","",VLOOKUP(V88,'[1]シフト記号表（勤務時間帯）'!$C$6:$U$35,19,FALSE))</f>
        <v/>
      </c>
      <c r="W90" s="389" t="str">
        <f>IF(W88="","",VLOOKUP(W88,'[1]シフト記号表（勤務時間帯）'!$C$6:$U$35,19,FALSE))</f>
        <v/>
      </c>
      <c r="X90" s="389" t="str">
        <f>IF(X88="","",VLOOKUP(X88,'[1]シフト記号表（勤務時間帯）'!$C$6:$U$35,19,FALSE))</f>
        <v/>
      </c>
      <c r="Y90" s="390" t="str">
        <f>IF(Y88="","",VLOOKUP(Y88,'[1]シフト記号表（勤務時間帯）'!$C$6:$U$35,19,FALSE))</f>
        <v/>
      </c>
      <c r="Z90" s="388" t="str">
        <f>IF(Z88="","",VLOOKUP(Z88,'[1]シフト記号表（勤務時間帯）'!$C$6:$U$35,19,FALSE))</f>
        <v/>
      </c>
      <c r="AA90" s="389" t="str">
        <f>IF(AA88="","",VLOOKUP(AA88,'[1]シフト記号表（勤務時間帯）'!$C$6:$U$35,19,FALSE))</f>
        <v/>
      </c>
      <c r="AB90" s="389" t="str">
        <f>IF(AB88="","",VLOOKUP(AB88,'[1]シフト記号表（勤務時間帯）'!$C$6:$U$35,19,FALSE))</f>
        <v/>
      </c>
      <c r="AC90" s="389" t="str">
        <f>IF(AC88="","",VLOOKUP(AC88,'[1]シフト記号表（勤務時間帯）'!$C$6:$U$35,19,FALSE))</f>
        <v/>
      </c>
      <c r="AD90" s="389" t="str">
        <f>IF(AD88="","",VLOOKUP(AD88,'[1]シフト記号表（勤務時間帯）'!$C$6:$U$35,19,FALSE))</f>
        <v/>
      </c>
      <c r="AE90" s="389" t="str">
        <f>IF(AE88="","",VLOOKUP(AE88,'[1]シフト記号表（勤務時間帯）'!$C$6:$U$35,19,FALSE))</f>
        <v/>
      </c>
      <c r="AF90" s="390" t="str">
        <f>IF(AF88="","",VLOOKUP(AF88,'[1]シフト記号表（勤務時間帯）'!$C$6:$U$35,19,FALSE))</f>
        <v/>
      </c>
      <c r="AG90" s="388" t="str">
        <f>IF(AG88="","",VLOOKUP(AG88,'[1]シフト記号表（勤務時間帯）'!$C$6:$U$35,19,FALSE))</f>
        <v/>
      </c>
      <c r="AH90" s="389" t="str">
        <f>IF(AH88="","",VLOOKUP(AH88,'[1]シフト記号表（勤務時間帯）'!$C$6:$U$35,19,FALSE))</f>
        <v/>
      </c>
      <c r="AI90" s="389" t="str">
        <f>IF(AI88="","",VLOOKUP(AI88,'[1]シフト記号表（勤務時間帯）'!$C$6:$U$35,19,FALSE))</f>
        <v/>
      </c>
      <c r="AJ90" s="389" t="str">
        <f>IF(AJ88="","",VLOOKUP(AJ88,'[1]シフト記号表（勤務時間帯）'!$C$6:$U$35,19,FALSE))</f>
        <v/>
      </c>
      <c r="AK90" s="389" t="str">
        <f>IF(AK88="","",VLOOKUP(AK88,'[1]シフト記号表（勤務時間帯）'!$C$6:$U$35,19,FALSE))</f>
        <v/>
      </c>
      <c r="AL90" s="389" t="str">
        <f>IF(AL88="","",VLOOKUP(AL88,'[1]シフト記号表（勤務時間帯）'!$C$6:$U$35,19,FALSE))</f>
        <v/>
      </c>
      <c r="AM90" s="390" t="str">
        <f>IF(AM88="","",VLOOKUP(AM88,'[1]シフト記号表（勤務時間帯）'!$C$6:$U$35,19,FALSE))</f>
        <v/>
      </c>
      <c r="AN90" s="388" t="str">
        <f>IF(AN88="","",VLOOKUP(AN88,'[1]シフト記号表（勤務時間帯）'!$C$6:$U$35,19,FALSE))</f>
        <v/>
      </c>
      <c r="AO90" s="389" t="str">
        <f>IF(AO88="","",VLOOKUP(AO88,'[1]シフト記号表（勤務時間帯）'!$C$6:$U$35,19,FALSE))</f>
        <v/>
      </c>
      <c r="AP90" s="389" t="str">
        <f>IF(AP88="","",VLOOKUP(AP88,'[1]シフト記号表（勤務時間帯）'!$C$6:$U$35,19,FALSE))</f>
        <v/>
      </c>
      <c r="AQ90" s="389" t="str">
        <f>IF(AQ88="","",VLOOKUP(AQ88,'[1]シフト記号表（勤務時間帯）'!$C$6:$U$35,19,FALSE))</f>
        <v/>
      </c>
      <c r="AR90" s="389" t="str">
        <f>IF(AR88="","",VLOOKUP(AR88,'[1]シフト記号表（勤務時間帯）'!$C$6:$U$35,19,FALSE))</f>
        <v/>
      </c>
      <c r="AS90" s="389" t="str">
        <f>IF(AS88="","",VLOOKUP(AS88,'[1]シフト記号表（勤務時間帯）'!$C$6:$U$35,19,FALSE))</f>
        <v/>
      </c>
      <c r="AT90" s="390" t="str">
        <f>IF(AT88="","",VLOOKUP(AT88,'[1]シフト記号表（勤務時間帯）'!$C$6:$U$35,19,FALSE))</f>
        <v/>
      </c>
      <c r="AU90" s="388" t="str">
        <f>IF(AU88="","",VLOOKUP(AU88,'[1]シフト記号表（勤務時間帯）'!$C$6:$U$35,19,FALSE))</f>
        <v/>
      </c>
      <c r="AV90" s="389" t="str">
        <f>IF(AV88="","",VLOOKUP(AV88,'[1]シフト記号表（勤務時間帯）'!$C$6:$U$35,19,FALSE))</f>
        <v/>
      </c>
      <c r="AW90" s="389" t="str">
        <f>IF(AW88="","",VLOOKUP(AW88,'[1]シフト記号表（勤務時間帯）'!$C$6:$U$35,19,FALSE))</f>
        <v/>
      </c>
      <c r="AX90" s="643">
        <f>IF($BB$3="４週",SUM(S90:AT90),IF($BB$3="暦月",SUM(S90:AW90),""))</f>
        <v>0</v>
      </c>
      <c r="AY90" s="644"/>
      <c r="AZ90" s="645">
        <f>IF($BB$3="４週",AX90/4,IF($BB$3="暦月",②勤務形態一覧表!AX90/(②勤務形態一覧表!$BB$8/7),""))</f>
        <v>0</v>
      </c>
      <c r="BA90" s="646"/>
      <c r="BB90" s="747"/>
      <c r="BC90" s="710"/>
      <c r="BD90" s="710"/>
      <c r="BE90" s="710"/>
      <c r="BF90" s="711"/>
    </row>
    <row r="91" spans="2:58" ht="20.25" customHeight="1">
      <c r="B91" s="686">
        <f>B88+1</f>
        <v>24</v>
      </c>
      <c r="C91" s="736"/>
      <c r="D91" s="737"/>
      <c r="E91" s="738"/>
      <c r="F91" s="391"/>
      <c r="G91" s="696"/>
      <c r="H91" s="699"/>
      <c r="I91" s="700"/>
      <c r="J91" s="700"/>
      <c r="K91" s="701"/>
      <c r="L91" s="703"/>
      <c r="M91" s="704"/>
      <c r="N91" s="704"/>
      <c r="O91" s="705"/>
      <c r="P91" s="712" t="s">
        <v>1227</v>
      </c>
      <c r="Q91" s="713"/>
      <c r="R91" s="714"/>
      <c r="S91" s="380"/>
      <c r="T91" s="381"/>
      <c r="U91" s="381"/>
      <c r="V91" s="381"/>
      <c r="W91" s="381"/>
      <c r="X91" s="381"/>
      <c r="Y91" s="382"/>
      <c r="Z91" s="380"/>
      <c r="AA91" s="381"/>
      <c r="AB91" s="381"/>
      <c r="AC91" s="381"/>
      <c r="AD91" s="381"/>
      <c r="AE91" s="381"/>
      <c r="AF91" s="382"/>
      <c r="AG91" s="380"/>
      <c r="AH91" s="381"/>
      <c r="AI91" s="381"/>
      <c r="AJ91" s="381"/>
      <c r="AK91" s="381"/>
      <c r="AL91" s="381"/>
      <c r="AM91" s="382"/>
      <c r="AN91" s="380"/>
      <c r="AO91" s="381"/>
      <c r="AP91" s="381"/>
      <c r="AQ91" s="381"/>
      <c r="AR91" s="381"/>
      <c r="AS91" s="381"/>
      <c r="AT91" s="382"/>
      <c r="AU91" s="380"/>
      <c r="AV91" s="381"/>
      <c r="AW91" s="381"/>
      <c r="AX91" s="620"/>
      <c r="AY91" s="621"/>
      <c r="AZ91" s="622"/>
      <c r="BA91" s="623"/>
      <c r="BB91" s="745"/>
      <c r="BC91" s="704"/>
      <c r="BD91" s="704"/>
      <c r="BE91" s="704"/>
      <c r="BF91" s="705"/>
    </row>
    <row r="92" spans="2:58" ht="20.25" customHeight="1">
      <c r="B92" s="686"/>
      <c r="C92" s="739"/>
      <c r="D92" s="740"/>
      <c r="E92" s="741"/>
      <c r="F92" s="383"/>
      <c r="G92" s="697"/>
      <c r="H92" s="702"/>
      <c r="I92" s="700"/>
      <c r="J92" s="700"/>
      <c r="K92" s="701"/>
      <c r="L92" s="706"/>
      <c r="M92" s="707"/>
      <c r="N92" s="707"/>
      <c r="O92" s="708"/>
      <c r="P92" s="633" t="s">
        <v>1228</v>
      </c>
      <c r="Q92" s="634"/>
      <c r="R92" s="635"/>
      <c r="S92" s="384" t="str">
        <f>IF(S91="","",VLOOKUP(S91,'[1]シフト記号表（勤務時間帯）'!$C$6:$K$35,9,FALSE))</f>
        <v/>
      </c>
      <c r="T92" s="385" t="str">
        <f>IF(T91="","",VLOOKUP(T91,'[1]シフト記号表（勤務時間帯）'!$C$6:$K$35,9,FALSE))</f>
        <v/>
      </c>
      <c r="U92" s="385" t="str">
        <f>IF(U91="","",VLOOKUP(U91,'[1]シフト記号表（勤務時間帯）'!$C$6:$K$35,9,FALSE))</f>
        <v/>
      </c>
      <c r="V92" s="385" t="str">
        <f>IF(V91="","",VLOOKUP(V91,'[1]シフト記号表（勤務時間帯）'!$C$6:$K$35,9,FALSE))</f>
        <v/>
      </c>
      <c r="W92" s="385" t="str">
        <f>IF(W91="","",VLOOKUP(W91,'[1]シフト記号表（勤務時間帯）'!$C$6:$K$35,9,FALSE))</f>
        <v/>
      </c>
      <c r="X92" s="385" t="str">
        <f>IF(X91="","",VLOOKUP(X91,'[1]シフト記号表（勤務時間帯）'!$C$6:$K$35,9,FALSE))</f>
        <v/>
      </c>
      <c r="Y92" s="386" t="str">
        <f>IF(Y91="","",VLOOKUP(Y91,'[1]シフト記号表（勤務時間帯）'!$C$6:$K$35,9,FALSE))</f>
        <v/>
      </c>
      <c r="Z92" s="384" t="str">
        <f>IF(Z91="","",VLOOKUP(Z91,'[1]シフト記号表（勤務時間帯）'!$C$6:$K$35,9,FALSE))</f>
        <v/>
      </c>
      <c r="AA92" s="385" t="str">
        <f>IF(AA91="","",VLOOKUP(AA91,'[1]シフト記号表（勤務時間帯）'!$C$6:$K$35,9,FALSE))</f>
        <v/>
      </c>
      <c r="AB92" s="385" t="str">
        <f>IF(AB91="","",VLOOKUP(AB91,'[1]シフト記号表（勤務時間帯）'!$C$6:$K$35,9,FALSE))</f>
        <v/>
      </c>
      <c r="AC92" s="385" t="str">
        <f>IF(AC91="","",VLOOKUP(AC91,'[1]シフト記号表（勤務時間帯）'!$C$6:$K$35,9,FALSE))</f>
        <v/>
      </c>
      <c r="AD92" s="385" t="str">
        <f>IF(AD91="","",VLOOKUP(AD91,'[1]シフト記号表（勤務時間帯）'!$C$6:$K$35,9,FALSE))</f>
        <v/>
      </c>
      <c r="AE92" s="385" t="str">
        <f>IF(AE91="","",VLOOKUP(AE91,'[1]シフト記号表（勤務時間帯）'!$C$6:$K$35,9,FALSE))</f>
        <v/>
      </c>
      <c r="AF92" s="386" t="str">
        <f>IF(AF91="","",VLOOKUP(AF91,'[1]シフト記号表（勤務時間帯）'!$C$6:$K$35,9,FALSE))</f>
        <v/>
      </c>
      <c r="AG92" s="384" t="str">
        <f>IF(AG91="","",VLOOKUP(AG91,'[1]シフト記号表（勤務時間帯）'!$C$6:$K$35,9,FALSE))</f>
        <v/>
      </c>
      <c r="AH92" s="385" t="str">
        <f>IF(AH91="","",VLOOKUP(AH91,'[1]シフト記号表（勤務時間帯）'!$C$6:$K$35,9,FALSE))</f>
        <v/>
      </c>
      <c r="AI92" s="385" t="str">
        <f>IF(AI91="","",VLOOKUP(AI91,'[1]シフト記号表（勤務時間帯）'!$C$6:$K$35,9,FALSE))</f>
        <v/>
      </c>
      <c r="AJ92" s="385" t="str">
        <f>IF(AJ91="","",VLOOKUP(AJ91,'[1]シフト記号表（勤務時間帯）'!$C$6:$K$35,9,FALSE))</f>
        <v/>
      </c>
      <c r="AK92" s="385" t="str">
        <f>IF(AK91="","",VLOOKUP(AK91,'[1]シフト記号表（勤務時間帯）'!$C$6:$K$35,9,FALSE))</f>
        <v/>
      </c>
      <c r="AL92" s="385" t="str">
        <f>IF(AL91="","",VLOOKUP(AL91,'[1]シフト記号表（勤務時間帯）'!$C$6:$K$35,9,FALSE))</f>
        <v/>
      </c>
      <c r="AM92" s="386" t="str">
        <f>IF(AM91="","",VLOOKUP(AM91,'[1]シフト記号表（勤務時間帯）'!$C$6:$K$35,9,FALSE))</f>
        <v/>
      </c>
      <c r="AN92" s="384" t="str">
        <f>IF(AN91="","",VLOOKUP(AN91,'[1]シフト記号表（勤務時間帯）'!$C$6:$K$35,9,FALSE))</f>
        <v/>
      </c>
      <c r="AO92" s="385" t="str">
        <f>IF(AO91="","",VLOOKUP(AO91,'[1]シフト記号表（勤務時間帯）'!$C$6:$K$35,9,FALSE))</f>
        <v/>
      </c>
      <c r="AP92" s="385" t="str">
        <f>IF(AP91="","",VLOOKUP(AP91,'[1]シフト記号表（勤務時間帯）'!$C$6:$K$35,9,FALSE))</f>
        <v/>
      </c>
      <c r="AQ92" s="385" t="str">
        <f>IF(AQ91="","",VLOOKUP(AQ91,'[1]シフト記号表（勤務時間帯）'!$C$6:$K$35,9,FALSE))</f>
        <v/>
      </c>
      <c r="AR92" s="385" t="str">
        <f>IF(AR91="","",VLOOKUP(AR91,'[1]シフト記号表（勤務時間帯）'!$C$6:$K$35,9,FALSE))</f>
        <v/>
      </c>
      <c r="AS92" s="385" t="str">
        <f>IF(AS91="","",VLOOKUP(AS91,'[1]シフト記号表（勤務時間帯）'!$C$6:$K$35,9,FALSE))</f>
        <v/>
      </c>
      <c r="AT92" s="386" t="str">
        <f>IF(AT91="","",VLOOKUP(AT91,'[1]シフト記号表（勤務時間帯）'!$C$6:$K$35,9,FALSE))</f>
        <v/>
      </c>
      <c r="AU92" s="384" t="str">
        <f>IF(AU91="","",VLOOKUP(AU91,'[1]シフト記号表（勤務時間帯）'!$C$6:$K$35,9,FALSE))</f>
        <v/>
      </c>
      <c r="AV92" s="385" t="str">
        <f>IF(AV91="","",VLOOKUP(AV91,'[1]シフト記号表（勤務時間帯）'!$C$6:$K$35,9,FALSE))</f>
        <v/>
      </c>
      <c r="AW92" s="385" t="str">
        <f>IF(AW91="","",VLOOKUP(AW91,'[1]シフト記号表（勤務時間帯）'!$C$6:$K$35,9,FALSE))</f>
        <v/>
      </c>
      <c r="AX92" s="636">
        <f>IF($BB$3="４週",SUM(S92:AT92),IF($BB$3="暦月",SUM(S92:AW92),""))</f>
        <v>0</v>
      </c>
      <c r="AY92" s="637"/>
      <c r="AZ92" s="638">
        <f>IF($BB$3="４週",AX92/4,IF($BB$3="暦月",②勤務形態一覧表!AX92/(②勤務形態一覧表!$BB$8/7),""))</f>
        <v>0</v>
      </c>
      <c r="BA92" s="639"/>
      <c r="BB92" s="746"/>
      <c r="BC92" s="707"/>
      <c r="BD92" s="707"/>
      <c r="BE92" s="707"/>
      <c r="BF92" s="708"/>
    </row>
    <row r="93" spans="2:58" ht="20.25" customHeight="1">
      <c r="B93" s="686"/>
      <c r="C93" s="742"/>
      <c r="D93" s="743"/>
      <c r="E93" s="744"/>
      <c r="F93" s="392">
        <f>C91</f>
        <v>0</v>
      </c>
      <c r="G93" s="698"/>
      <c r="H93" s="702"/>
      <c r="I93" s="700"/>
      <c r="J93" s="700"/>
      <c r="K93" s="701"/>
      <c r="L93" s="709"/>
      <c r="M93" s="710"/>
      <c r="N93" s="710"/>
      <c r="O93" s="711"/>
      <c r="P93" s="640" t="s">
        <v>1229</v>
      </c>
      <c r="Q93" s="641"/>
      <c r="R93" s="642"/>
      <c r="S93" s="388" t="str">
        <f>IF(S91="","",VLOOKUP(S91,'[1]シフト記号表（勤務時間帯）'!$C$6:$U$35,19,FALSE))</f>
        <v/>
      </c>
      <c r="T93" s="389" t="str">
        <f>IF(T91="","",VLOOKUP(T91,'[1]シフト記号表（勤務時間帯）'!$C$6:$U$35,19,FALSE))</f>
        <v/>
      </c>
      <c r="U93" s="389" t="str">
        <f>IF(U91="","",VLOOKUP(U91,'[1]シフト記号表（勤務時間帯）'!$C$6:$U$35,19,FALSE))</f>
        <v/>
      </c>
      <c r="V93" s="389" t="str">
        <f>IF(V91="","",VLOOKUP(V91,'[1]シフト記号表（勤務時間帯）'!$C$6:$U$35,19,FALSE))</f>
        <v/>
      </c>
      <c r="W93" s="389" t="str">
        <f>IF(W91="","",VLOOKUP(W91,'[1]シフト記号表（勤務時間帯）'!$C$6:$U$35,19,FALSE))</f>
        <v/>
      </c>
      <c r="X93" s="389" t="str">
        <f>IF(X91="","",VLOOKUP(X91,'[1]シフト記号表（勤務時間帯）'!$C$6:$U$35,19,FALSE))</f>
        <v/>
      </c>
      <c r="Y93" s="390" t="str">
        <f>IF(Y91="","",VLOOKUP(Y91,'[1]シフト記号表（勤務時間帯）'!$C$6:$U$35,19,FALSE))</f>
        <v/>
      </c>
      <c r="Z93" s="388" t="str">
        <f>IF(Z91="","",VLOOKUP(Z91,'[1]シフト記号表（勤務時間帯）'!$C$6:$U$35,19,FALSE))</f>
        <v/>
      </c>
      <c r="AA93" s="389" t="str">
        <f>IF(AA91="","",VLOOKUP(AA91,'[1]シフト記号表（勤務時間帯）'!$C$6:$U$35,19,FALSE))</f>
        <v/>
      </c>
      <c r="AB93" s="389" t="str">
        <f>IF(AB91="","",VLOOKUP(AB91,'[1]シフト記号表（勤務時間帯）'!$C$6:$U$35,19,FALSE))</f>
        <v/>
      </c>
      <c r="AC93" s="389" t="str">
        <f>IF(AC91="","",VLOOKUP(AC91,'[1]シフト記号表（勤務時間帯）'!$C$6:$U$35,19,FALSE))</f>
        <v/>
      </c>
      <c r="AD93" s="389" t="str">
        <f>IF(AD91="","",VLOOKUP(AD91,'[1]シフト記号表（勤務時間帯）'!$C$6:$U$35,19,FALSE))</f>
        <v/>
      </c>
      <c r="AE93" s="389" t="str">
        <f>IF(AE91="","",VLOOKUP(AE91,'[1]シフト記号表（勤務時間帯）'!$C$6:$U$35,19,FALSE))</f>
        <v/>
      </c>
      <c r="AF93" s="390" t="str">
        <f>IF(AF91="","",VLOOKUP(AF91,'[1]シフト記号表（勤務時間帯）'!$C$6:$U$35,19,FALSE))</f>
        <v/>
      </c>
      <c r="AG93" s="388" t="str">
        <f>IF(AG91="","",VLOOKUP(AG91,'[1]シフト記号表（勤務時間帯）'!$C$6:$U$35,19,FALSE))</f>
        <v/>
      </c>
      <c r="AH93" s="389" t="str">
        <f>IF(AH91="","",VLOOKUP(AH91,'[1]シフト記号表（勤務時間帯）'!$C$6:$U$35,19,FALSE))</f>
        <v/>
      </c>
      <c r="AI93" s="389" t="str">
        <f>IF(AI91="","",VLOOKUP(AI91,'[1]シフト記号表（勤務時間帯）'!$C$6:$U$35,19,FALSE))</f>
        <v/>
      </c>
      <c r="AJ93" s="389" t="str">
        <f>IF(AJ91="","",VLOOKUP(AJ91,'[1]シフト記号表（勤務時間帯）'!$C$6:$U$35,19,FALSE))</f>
        <v/>
      </c>
      <c r="AK93" s="389" t="str">
        <f>IF(AK91="","",VLOOKUP(AK91,'[1]シフト記号表（勤務時間帯）'!$C$6:$U$35,19,FALSE))</f>
        <v/>
      </c>
      <c r="AL93" s="389" t="str">
        <f>IF(AL91="","",VLOOKUP(AL91,'[1]シフト記号表（勤務時間帯）'!$C$6:$U$35,19,FALSE))</f>
        <v/>
      </c>
      <c r="AM93" s="390" t="str">
        <f>IF(AM91="","",VLOOKUP(AM91,'[1]シフト記号表（勤務時間帯）'!$C$6:$U$35,19,FALSE))</f>
        <v/>
      </c>
      <c r="AN93" s="388" t="str">
        <f>IF(AN91="","",VLOOKUP(AN91,'[1]シフト記号表（勤務時間帯）'!$C$6:$U$35,19,FALSE))</f>
        <v/>
      </c>
      <c r="AO93" s="389" t="str">
        <f>IF(AO91="","",VLOOKUP(AO91,'[1]シフト記号表（勤務時間帯）'!$C$6:$U$35,19,FALSE))</f>
        <v/>
      </c>
      <c r="AP93" s="389" t="str">
        <f>IF(AP91="","",VLOOKUP(AP91,'[1]シフト記号表（勤務時間帯）'!$C$6:$U$35,19,FALSE))</f>
        <v/>
      </c>
      <c r="AQ93" s="389" t="str">
        <f>IF(AQ91="","",VLOOKUP(AQ91,'[1]シフト記号表（勤務時間帯）'!$C$6:$U$35,19,FALSE))</f>
        <v/>
      </c>
      <c r="AR93" s="389" t="str">
        <f>IF(AR91="","",VLOOKUP(AR91,'[1]シフト記号表（勤務時間帯）'!$C$6:$U$35,19,FALSE))</f>
        <v/>
      </c>
      <c r="AS93" s="389" t="str">
        <f>IF(AS91="","",VLOOKUP(AS91,'[1]シフト記号表（勤務時間帯）'!$C$6:$U$35,19,FALSE))</f>
        <v/>
      </c>
      <c r="AT93" s="390" t="str">
        <f>IF(AT91="","",VLOOKUP(AT91,'[1]シフト記号表（勤務時間帯）'!$C$6:$U$35,19,FALSE))</f>
        <v/>
      </c>
      <c r="AU93" s="388" t="str">
        <f>IF(AU91="","",VLOOKUP(AU91,'[1]シフト記号表（勤務時間帯）'!$C$6:$U$35,19,FALSE))</f>
        <v/>
      </c>
      <c r="AV93" s="389" t="str">
        <f>IF(AV91="","",VLOOKUP(AV91,'[1]シフト記号表（勤務時間帯）'!$C$6:$U$35,19,FALSE))</f>
        <v/>
      </c>
      <c r="AW93" s="389" t="str">
        <f>IF(AW91="","",VLOOKUP(AW91,'[1]シフト記号表（勤務時間帯）'!$C$6:$U$35,19,FALSE))</f>
        <v/>
      </c>
      <c r="AX93" s="643">
        <f>IF($BB$3="４週",SUM(S93:AT93),IF($BB$3="暦月",SUM(S93:AW93),""))</f>
        <v>0</v>
      </c>
      <c r="AY93" s="644"/>
      <c r="AZ93" s="645">
        <f>IF($BB$3="４週",AX93/4,IF($BB$3="暦月",②勤務形態一覧表!AX93/(②勤務形態一覧表!$BB$8/7),""))</f>
        <v>0</v>
      </c>
      <c r="BA93" s="646"/>
      <c r="BB93" s="747"/>
      <c r="BC93" s="710"/>
      <c r="BD93" s="710"/>
      <c r="BE93" s="710"/>
      <c r="BF93" s="711"/>
    </row>
    <row r="94" spans="2:58" ht="20.25" customHeight="1">
      <c r="B94" s="686">
        <f>B91+1</f>
        <v>25</v>
      </c>
      <c r="C94" s="736"/>
      <c r="D94" s="737"/>
      <c r="E94" s="738"/>
      <c r="F94" s="391"/>
      <c r="G94" s="696"/>
      <c r="H94" s="699"/>
      <c r="I94" s="700"/>
      <c r="J94" s="700"/>
      <c r="K94" s="701"/>
      <c r="L94" s="703"/>
      <c r="M94" s="704"/>
      <c r="N94" s="704"/>
      <c r="O94" s="705"/>
      <c r="P94" s="712" t="s">
        <v>1227</v>
      </c>
      <c r="Q94" s="713"/>
      <c r="R94" s="714"/>
      <c r="S94" s="380"/>
      <c r="T94" s="381"/>
      <c r="U94" s="381"/>
      <c r="V94" s="381"/>
      <c r="W94" s="381"/>
      <c r="X94" s="381"/>
      <c r="Y94" s="382"/>
      <c r="Z94" s="380"/>
      <c r="AA94" s="381"/>
      <c r="AB94" s="381"/>
      <c r="AC94" s="381"/>
      <c r="AD94" s="381"/>
      <c r="AE94" s="381"/>
      <c r="AF94" s="382"/>
      <c r="AG94" s="380"/>
      <c r="AH94" s="381"/>
      <c r="AI94" s="381"/>
      <c r="AJ94" s="381"/>
      <c r="AK94" s="381"/>
      <c r="AL94" s="381"/>
      <c r="AM94" s="382"/>
      <c r="AN94" s="380"/>
      <c r="AO94" s="381"/>
      <c r="AP94" s="381"/>
      <c r="AQ94" s="381"/>
      <c r="AR94" s="381"/>
      <c r="AS94" s="381"/>
      <c r="AT94" s="382"/>
      <c r="AU94" s="380"/>
      <c r="AV94" s="381"/>
      <c r="AW94" s="381"/>
      <c r="AX94" s="620"/>
      <c r="AY94" s="621"/>
      <c r="AZ94" s="622"/>
      <c r="BA94" s="623"/>
      <c r="BB94" s="745"/>
      <c r="BC94" s="704"/>
      <c r="BD94" s="704"/>
      <c r="BE94" s="704"/>
      <c r="BF94" s="705"/>
    </row>
    <row r="95" spans="2:58" ht="20.25" customHeight="1">
      <c r="B95" s="686"/>
      <c r="C95" s="739"/>
      <c r="D95" s="740"/>
      <c r="E95" s="741"/>
      <c r="F95" s="383"/>
      <c r="G95" s="697"/>
      <c r="H95" s="702"/>
      <c r="I95" s="700"/>
      <c r="J95" s="700"/>
      <c r="K95" s="701"/>
      <c r="L95" s="706"/>
      <c r="M95" s="707"/>
      <c r="N95" s="707"/>
      <c r="O95" s="708"/>
      <c r="P95" s="633" t="s">
        <v>1228</v>
      </c>
      <c r="Q95" s="634"/>
      <c r="R95" s="635"/>
      <c r="S95" s="384" t="str">
        <f>IF(S94="","",VLOOKUP(S94,'[1]シフト記号表（勤務時間帯）'!$C$6:$K$35,9,FALSE))</f>
        <v/>
      </c>
      <c r="T95" s="385" t="str">
        <f>IF(T94="","",VLOOKUP(T94,'[1]シフト記号表（勤務時間帯）'!$C$6:$K$35,9,FALSE))</f>
        <v/>
      </c>
      <c r="U95" s="385" t="str">
        <f>IF(U94="","",VLOOKUP(U94,'[1]シフト記号表（勤務時間帯）'!$C$6:$K$35,9,FALSE))</f>
        <v/>
      </c>
      <c r="V95" s="385" t="str">
        <f>IF(V94="","",VLOOKUP(V94,'[1]シフト記号表（勤務時間帯）'!$C$6:$K$35,9,FALSE))</f>
        <v/>
      </c>
      <c r="W95" s="385" t="str">
        <f>IF(W94="","",VLOOKUP(W94,'[1]シフト記号表（勤務時間帯）'!$C$6:$K$35,9,FALSE))</f>
        <v/>
      </c>
      <c r="X95" s="385" t="str">
        <f>IF(X94="","",VLOOKUP(X94,'[1]シフト記号表（勤務時間帯）'!$C$6:$K$35,9,FALSE))</f>
        <v/>
      </c>
      <c r="Y95" s="386" t="str">
        <f>IF(Y94="","",VLOOKUP(Y94,'[1]シフト記号表（勤務時間帯）'!$C$6:$K$35,9,FALSE))</f>
        <v/>
      </c>
      <c r="Z95" s="384" t="str">
        <f>IF(Z94="","",VLOOKUP(Z94,'[1]シフト記号表（勤務時間帯）'!$C$6:$K$35,9,FALSE))</f>
        <v/>
      </c>
      <c r="AA95" s="385" t="str">
        <f>IF(AA94="","",VLOOKUP(AA94,'[1]シフト記号表（勤務時間帯）'!$C$6:$K$35,9,FALSE))</f>
        <v/>
      </c>
      <c r="AB95" s="385" t="str">
        <f>IF(AB94="","",VLOOKUP(AB94,'[1]シフト記号表（勤務時間帯）'!$C$6:$K$35,9,FALSE))</f>
        <v/>
      </c>
      <c r="AC95" s="385" t="str">
        <f>IF(AC94="","",VLOOKUP(AC94,'[1]シフト記号表（勤務時間帯）'!$C$6:$K$35,9,FALSE))</f>
        <v/>
      </c>
      <c r="AD95" s="385" t="str">
        <f>IF(AD94="","",VLOOKUP(AD94,'[1]シフト記号表（勤務時間帯）'!$C$6:$K$35,9,FALSE))</f>
        <v/>
      </c>
      <c r="AE95" s="385" t="str">
        <f>IF(AE94="","",VLOOKUP(AE94,'[1]シフト記号表（勤務時間帯）'!$C$6:$K$35,9,FALSE))</f>
        <v/>
      </c>
      <c r="AF95" s="386" t="str">
        <f>IF(AF94="","",VLOOKUP(AF94,'[1]シフト記号表（勤務時間帯）'!$C$6:$K$35,9,FALSE))</f>
        <v/>
      </c>
      <c r="AG95" s="384" t="str">
        <f>IF(AG94="","",VLOOKUP(AG94,'[1]シフト記号表（勤務時間帯）'!$C$6:$K$35,9,FALSE))</f>
        <v/>
      </c>
      <c r="AH95" s="385" t="str">
        <f>IF(AH94="","",VLOOKUP(AH94,'[1]シフト記号表（勤務時間帯）'!$C$6:$K$35,9,FALSE))</f>
        <v/>
      </c>
      <c r="AI95" s="385" t="str">
        <f>IF(AI94="","",VLOOKUP(AI94,'[1]シフト記号表（勤務時間帯）'!$C$6:$K$35,9,FALSE))</f>
        <v/>
      </c>
      <c r="AJ95" s="385" t="str">
        <f>IF(AJ94="","",VLOOKUP(AJ94,'[1]シフト記号表（勤務時間帯）'!$C$6:$K$35,9,FALSE))</f>
        <v/>
      </c>
      <c r="AK95" s="385" t="str">
        <f>IF(AK94="","",VLOOKUP(AK94,'[1]シフト記号表（勤務時間帯）'!$C$6:$K$35,9,FALSE))</f>
        <v/>
      </c>
      <c r="AL95" s="385" t="str">
        <f>IF(AL94="","",VLOOKUP(AL94,'[1]シフト記号表（勤務時間帯）'!$C$6:$K$35,9,FALSE))</f>
        <v/>
      </c>
      <c r="AM95" s="386" t="str">
        <f>IF(AM94="","",VLOOKUP(AM94,'[1]シフト記号表（勤務時間帯）'!$C$6:$K$35,9,FALSE))</f>
        <v/>
      </c>
      <c r="AN95" s="384" t="str">
        <f>IF(AN94="","",VLOOKUP(AN94,'[1]シフト記号表（勤務時間帯）'!$C$6:$K$35,9,FALSE))</f>
        <v/>
      </c>
      <c r="AO95" s="385" t="str">
        <f>IF(AO94="","",VLOOKUP(AO94,'[1]シフト記号表（勤務時間帯）'!$C$6:$K$35,9,FALSE))</f>
        <v/>
      </c>
      <c r="AP95" s="385" t="str">
        <f>IF(AP94="","",VLOOKUP(AP94,'[1]シフト記号表（勤務時間帯）'!$C$6:$K$35,9,FALSE))</f>
        <v/>
      </c>
      <c r="AQ95" s="385" t="str">
        <f>IF(AQ94="","",VLOOKUP(AQ94,'[1]シフト記号表（勤務時間帯）'!$C$6:$K$35,9,FALSE))</f>
        <v/>
      </c>
      <c r="AR95" s="385" t="str">
        <f>IF(AR94="","",VLOOKUP(AR94,'[1]シフト記号表（勤務時間帯）'!$C$6:$K$35,9,FALSE))</f>
        <v/>
      </c>
      <c r="AS95" s="385" t="str">
        <f>IF(AS94="","",VLOOKUP(AS94,'[1]シフト記号表（勤務時間帯）'!$C$6:$K$35,9,FALSE))</f>
        <v/>
      </c>
      <c r="AT95" s="386" t="str">
        <f>IF(AT94="","",VLOOKUP(AT94,'[1]シフト記号表（勤務時間帯）'!$C$6:$K$35,9,FALSE))</f>
        <v/>
      </c>
      <c r="AU95" s="384" t="str">
        <f>IF(AU94="","",VLOOKUP(AU94,'[1]シフト記号表（勤務時間帯）'!$C$6:$K$35,9,FALSE))</f>
        <v/>
      </c>
      <c r="AV95" s="385" t="str">
        <f>IF(AV94="","",VLOOKUP(AV94,'[1]シフト記号表（勤務時間帯）'!$C$6:$K$35,9,FALSE))</f>
        <v/>
      </c>
      <c r="AW95" s="385" t="str">
        <f>IF(AW94="","",VLOOKUP(AW94,'[1]シフト記号表（勤務時間帯）'!$C$6:$K$35,9,FALSE))</f>
        <v/>
      </c>
      <c r="AX95" s="636">
        <f>IF($BB$3="４週",SUM(S95:AT95),IF($BB$3="暦月",SUM(S95:AW95),""))</f>
        <v>0</v>
      </c>
      <c r="AY95" s="637"/>
      <c r="AZ95" s="638">
        <f>IF($BB$3="４週",AX95/4,IF($BB$3="暦月",②勤務形態一覧表!AX95/(②勤務形態一覧表!$BB$8/7),""))</f>
        <v>0</v>
      </c>
      <c r="BA95" s="639"/>
      <c r="BB95" s="746"/>
      <c r="BC95" s="707"/>
      <c r="BD95" s="707"/>
      <c r="BE95" s="707"/>
      <c r="BF95" s="708"/>
    </row>
    <row r="96" spans="2:58" ht="20.25" customHeight="1">
      <c r="B96" s="686"/>
      <c r="C96" s="742"/>
      <c r="D96" s="743"/>
      <c r="E96" s="744"/>
      <c r="F96" s="392">
        <f>C94</f>
        <v>0</v>
      </c>
      <c r="G96" s="698"/>
      <c r="H96" s="702"/>
      <c r="I96" s="700"/>
      <c r="J96" s="700"/>
      <c r="K96" s="701"/>
      <c r="L96" s="709"/>
      <c r="M96" s="710"/>
      <c r="N96" s="710"/>
      <c r="O96" s="711"/>
      <c r="P96" s="640" t="s">
        <v>1229</v>
      </c>
      <c r="Q96" s="641"/>
      <c r="R96" s="642"/>
      <c r="S96" s="388" t="str">
        <f>IF(S94="","",VLOOKUP(S94,'[1]シフト記号表（勤務時間帯）'!$C$6:$U$35,19,FALSE))</f>
        <v/>
      </c>
      <c r="T96" s="389" t="str">
        <f>IF(T94="","",VLOOKUP(T94,'[1]シフト記号表（勤務時間帯）'!$C$6:$U$35,19,FALSE))</f>
        <v/>
      </c>
      <c r="U96" s="389" t="str">
        <f>IF(U94="","",VLOOKUP(U94,'[1]シフト記号表（勤務時間帯）'!$C$6:$U$35,19,FALSE))</f>
        <v/>
      </c>
      <c r="V96" s="389" t="str">
        <f>IF(V94="","",VLOOKUP(V94,'[1]シフト記号表（勤務時間帯）'!$C$6:$U$35,19,FALSE))</f>
        <v/>
      </c>
      <c r="W96" s="389" t="str">
        <f>IF(W94="","",VLOOKUP(W94,'[1]シフト記号表（勤務時間帯）'!$C$6:$U$35,19,FALSE))</f>
        <v/>
      </c>
      <c r="X96" s="389" t="str">
        <f>IF(X94="","",VLOOKUP(X94,'[1]シフト記号表（勤務時間帯）'!$C$6:$U$35,19,FALSE))</f>
        <v/>
      </c>
      <c r="Y96" s="390" t="str">
        <f>IF(Y94="","",VLOOKUP(Y94,'[1]シフト記号表（勤務時間帯）'!$C$6:$U$35,19,FALSE))</f>
        <v/>
      </c>
      <c r="Z96" s="388" t="str">
        <f>IF(Z94="","",VLOOKUP(Z94,'[1]シフト記号表（勤務時間帯）'!$C$6:$U$35,19,FALSE))</f>
        <v/>
      </c>
      <c r="AA96" s="389" t="str">
        <f>IF(AA94="","",VLOOKUP(AA94,'[1]シフト記号表（勤務時間帯）'!$C$6:$U$35,19,FALSE))</f>
        <v/>
      </c>
      <c r="AB96" s="389" t="str">
        <f>IF(AB94="","",VLOOKUP(AB94,'[1]シフト記号表（勤務時間帯）'!$C$6:$U$35,19,FALSE))</f>
        <v/>
      </c>
      <c r="AC96" s="389" t="str">
        <f>IF(AC94="","",VLOOKUP(AC94,'[1]シフト記号表（勤務時間帯）'!$C$6:$U$35,19,FALSE))</f>
        <v/>
      </c>
      <c r="AD96" s="389" t="str">
        <f>IF(AD94="","",VLOOKUP(AD94,'[1]シフト記号表（勤務時間帯）'!$C$6:$U$35,19,FALSE))</f>
        <v/>
      </c>
      <c r="AE96" s="389" t="str">
        <f>IF(AE94="","",VLOOKUP(AE94,'[1]シフト記号表（勤務時間帯）'!$C$6:$U$35,19,FALSE))</f>
        <v/>
      </c>
      <c r="AF96" s="390" t="str">
        <f>IF(AF94="","",VLOOKUP(AF94,'[1]シフト記号表（勤務時間帯）'!$C$6:$U$35,19,FALSE))</f>
        <v/>
      </c>
      <c r="AG96" s="388" t="str">
        <f>IF(AG94="","",VLOOKUP(AG94,'[1]シフト記号表（勤務時間帯）'!$C$6:$U$35,19,FALSE))</f>
        <v/>
      </c>
      <c r="AH96" s="389" t="str">
        <f>IF(AH94="","",VLOOKUP(AH94,'[1]シフト記号表（勤務時間帯）'!$C$6:$U$35,19,FALSE))</f>
        <v/>
      </c>
      <c r="AI96" s="389" t="str">
        <f>IF(AI94="","",VLOOKUP(AI94,'[1]シフト記号表（勤務時間帯）'!$C$6:$U$35,19,FALSE))</f>
        <v/>
      </c>
      <c r="AJ96" s="389" t="str">
        <f>IF(AJ94="","",VLOOKUP(AJ94,'[1]シフト記号表（勤務時間帯）'!$C$6:$U$35,19,FALSE))</f>
        <v/>
      </c>
      <c r="AK96" s="389" t="str">
        <f>IF(AK94="","",VLOOKUP(AK94,'[1]シフト記号表（勤務時間帯）'!$C$6:$U$35,19,FALSE))</f>
        <v/>
      </c>
      <c r="AL96" s="389" t="str">
        <f>IF(AL94="","",VLOOKUP(AL94,'[1]シフト記号表（勤務時間帯）'!$C$6:$U$35,19,FALSE))</f>
        <v/>
      </c>
      <c r="AM96" s="390" t="str">
        <f>IF(AM94="","",VLOOKUP(AM94,'[1]シフト記号表（勤務時間帯）'!$C$6:$U$35,19,FALSE))</f>
        <v/>
      </c>
      <c r="AN96" s="388" t="str">
        <f>IF(AN94="","",VLOOKUP(AN94,'[1]シフト記号表（勤務時間帯）'!$C$6:$U$35,19,FALSE))</f>
        <v/>
      </c>
      <c r="AO96" s="389" t="str">
        <f>IF(AO94="","",VLOOKUP(AO94,'[1]シフト記号表（勤務時間帯）'!$C$6:$U$35,19,FALSE))</f>
        <v/>
      </c>
      <c r="AP96" s="389" t="str">
        <f>IF(AP94="","",VLOOKUP(AP94,'[1]シフト記号表（勤務時間帯）'!$C$6:$U$35,19,FALSE))</f>
        <v/>
      </c>
      <c r="AQ96" s="389" t="str">
        <f>IF(AQ94="","",VLOOKUP(AQ94,'[1]シフト記号表（勤務時間帯）'!$C$6:$U$35,19,FALSE))</f>
        <v/>
      </c>
      <c r="AR96" s="389" t="str">
        <f>IF(AR94="","",VLOOKUP(AR94,'[1]シフト記号表（勤務時間帯）'!$C$6:$U$35,19,FALSE))</f>
        <v/>
      </c>
      <c r="AS96" s="389" t="str">
        <f>IF(AS94="","",VLOOKUP(AS94,'[1]シフト記号表（勤務時間帯）'!$C$6:$U$35,19,FALSE))</f>
        <v/>
      </c>
      <c r="AT96" s="390" t="str">
        <f>IF(AT94="","",VLOOKUP(AT94,'[1]シフト記号表（勤務時間帯）'!$C$6:$U$35,19,FALSE))</f>
        <v/>
      </c>
      <c r="AU96" s="388" t="str">
        <f>IF(AU94="","",VLOOKUP(AU94,'[1]シフト記号表（勤務時間帯）'!$C$6:$U$35,19,FALSE))</f>
        <v/>
      </c>
      <c r="AV96" s="389" t="str">
        <f>IF(AV94="","",VLOOKUP(AV94,'[1]シフト記号表（勤務時間帯）'!$C$6:$U$35,19,FALSE))</f>
        <v/>
      </c>
      <c r="AW96" s="389" t="str">
        <f>IF(AW94="","",VLOOKUP(AW94,'[1]シフト記号表（勤務時間帯）'!$C$6:$U$35,19,FALSE))</f>
        <v/>
      </c>
      <c r="AX96" s="643">
        <f>IF($BB$3="４週",SUM(S96:AT96),IF($BB$3="暦月",SUM(S96:AW96),""))</f>
        <v>0</v>
      </c>
      <c r="AY96" s="644"/>
      <c r="AZ96" s="645">
        <f>IF($BB$3="４週",AX96/4,IF($BB$3="暦月",②勤務形態一覧表!AX96/(②勤務形態一覧表!$BB$8/7),""))</f>
        <v>0</v>
      </c>
      <c r="BA96" s="646"/>
      <c r="BB96" s="747"/>
      <c r="BC96" s="710"/>
      <c r="BD96" s="710"/>
      <c r="BE96" s="710"/>
      <c r="BF96" s="711"/>
    </row>
    <row r="97" spans="2:58" ht="20.25" customHeight="1">
      <c r="B97" s="686">
        <f>B94+1</f>
        <v>26</v>
      </c>
      <c r="C97" s="736"/>
      <c r="D97" s="737"/>
      <c r="E97" s="738"/>
      <c r="F97" s="391"/>
      <c r="G97" s="696"/>
      <c r="H97" s="699"/>
      <c r="I97" s="700"/>
      <c r="J97" s="700"/>
      <c r="K97" s="701"/>
      <c r="L97" s="703"/>
      <c r="M97" s="704"/>
      <c r="N97" s="704"/>
      <c r="O97" s="705"/>
      <c r="P97" s="712" t="s">
        <v>1227</v>
      </c>
      <c r="Q97" s="713"/>
      <c r="R97" s="714"/>
      <c r="S97" s="380"/>
      <c r="T97" s="381"/>
      <c r="U97" s="381"/>
      <c r="V97" s="381"/>
      <c r="W97" s="381"/>
      <c r="X97" s="381"/>
      <c r="Y97" s="382"/>
      <c r="Z97" s="380"/>
      <c r="AA97" s="381"/>
      <c r="AB97" s="381"/>
      <c r="AC97" s="381"/>
      <c r="AD97" s="381"/>
      <c r="AE97" s="381"/>
      <c r="AF97" s="382"/>
      <c r="AG97" s="380"/>
      <c r="AH97" s="381"/>
      <c r="AI97" s="381"/>
      <c r="AJ97" s="381"/>
      <c r="AK97" s="381"/>
      <c r="AL97" s="381"/>
      <c r="AM97" s="382"/>
      <c r="AN97" s="380"/>
      <c r="AO97" s="381"/>
      <c r="AP97" s="381"/>
      <c r="AQ97" s="381"/>
      <c r="AR97" s="381"/>
      <c r="AS97" s="381"/>
      <c r="AT97" s="382"/>
      <c r="AU97" s="380"/>
      <c r="AV97" s="381"/>
      <c r="AW97" s="381"/>
      <c r="AX97" s="620"/>
      <c r="AY97" s="621"/>
      <c r="AZ97" s="622"/>
      <c r="BA97" s="623"/>
      <c r="BB97" s="745"/>
      <c r="BC97" s="704"/>
      <c r="BD97" s="704"/>
      <c r="BE97" s="704"/>
      <c r="BF97" s="705"/>
    </row>
    <row r="98" spans="2:58" ht="20.25" customHeight="1">
      <c r="B98" s="686"/>
      <c r="C98" s="739"/>
      <c r="D98" s="740"/>
      <c r="E98" s="741"/>
      <c r="F98" s="383"/>
      <c r="G98" s="697"/>
      <c r="H98" s="702"/>
      <c r="I98" s="700"/>
      <c r="J98" s="700"/>
      <c r="K98" s="701"/>
      <c r="L98" s="706"/>
      <c r="M98" s="707"/>
      <c r="N98" s="707"/>
      <c r="O98" s="708"/>
      <c r="P98" s="633" t="s">
        <v>1228</v>
      </c>
      <c r="Q98" s="634"/>
      <c r="R98" s="635"/>
      <c r="S98" s="384" t="str">
        <f>IF(S97="","",VLOOKUP(S97,'[1]シフト記号表（勤務時間帯）'!$C$6:$K$35,9,FALSE))</f>
        <v/>
      </c>
      <c r="T98" s="385" t="str">
        <f>IF(T97="","",VLOOKUP(T97,'[1]シフト記号表（勤務時間帯）'!$C$6:$K$35,9,FALSE))</f>
        <v/>
      </c>
      <c r="U98" s="385" t="str">
        <f>IF(U97="","",VLOOKUP(U97,'[1]シフト記号表（勤務時間帯）'!$C$6:$K$35,9,FALSE))</f>
        <v/>
      </c>
      <c r="V98" s="385" t="str">
        <f>IF(V97="","",VLOOKUP(V97,'[1]シフト記号表（勤務時間帯）'!$C$6:$K$35,9,FALSE))</f>
        <v/>
      </c>
      <c r="W98" s="385" t="str">
        <f>IF(W97="","",VLOOKUP(W97,'[1]シフト記号表（勤務時間帯）'!$C$6:$K$35,9,FALSE))</f>
        <v/>
      </c>
      <c r="X98" s="385" t="str">
        <f>IF(X97="","",VLOOKUP(X97,'[1]シフト記号表（勤務時間帯）'!$C$6:$K$35,9,FALSE))</f>
        <v/>
      </c>
      <c r="Y98" s="386" t="str">
        <f>IF(Y97="","",VLOOKUP(Y97,'[1]シフト記号表（勤務時間帯）'!$C$6:$K$35,9,FALSE))</f>
        <v/>
      </c>
      <c r="Z98" s="384" t="str">
        <f>IF(Z97="","",VLOOKUP(Z97,'[1]シフト記号表（勤務時間帯）'!$C$6:$K$35,9,FALSE))</f>
        <v/>
      </c>
      <c r="AA98" s="385" t="str">
        <f>IF(AA97="","",VLOOKUP(AA97,'[1]シフト記号表（勤務時間帯）'!$C$6:$K$35,9,FALSE))</f>
        <v/>
      </c>
      <c r="AB98" s="385" t="str">
        <f>IF(AB97="","",VLOOKUP(AB97,'[1]シフト記号表（勤務時間帯）'!$C$6:$K$35,9,FALSE))</f>
        <v/>
      </c>
      <c r="AC98" s="385" t="str">
        <f>IF(AC97="","",VLOOKUP(AC97,'[1]シフト記号表（勤務時間帯）'!$C$6:$K$35,9,FALSE))</f>
        <v/>
      </c>
      <c r="AD98" s="385" t="str">
        <f>IF(AD97="","",VLOOKUP(AD97,'[1]シフト記号表（勤務時間帯）'!$C$6:$K$35,9,FALSE))</f>
        <v/>
      </c>
      <c r="AE98" s="385" t="str">
        <f>IF(AE97="","",VLOOKUP(AE97,'[1]シフト記号表（勤務時間帯）'!$C$6:$K$35,9,FALSE))</f>
        <v/>
      </c>
      <c r="AF98" s="386" t="str">
        <f>IF(AF97="","",VLOOKUP(AF97,'[1]シフト記号表（勤務時間帯）'!$C$6:$K$35,9,FALSE))</f>
        <v/>
      </c>
      <c r="AG98" s="384" t="str">
        <f>IF(AG97="","",VLOOKUP(AG97,'[1]シフト記号表（勤務時間帯）'!$C$6:$K$35,9,FALSE))</f>
        <v/>
      </c>
      <c r="AH98" s="385" t="str">
        <f>IF(AH97="","",VLOOKUP(AH97,'[1]シフト記号表（勤務時間帯）'!$C$6:$K$35,9,FALSE))</f>
        <v/>
      </c>
      <c r="AI98" s="385" t="str">
        <f>IF(AI97="","",VLOOKUP(AI97,'[1]シフト記号表（勤務時間帯）'!$C$6:$K$35,9,FALSE))</f>
        <v/>
      </c>
      <c r="AJ98" s="385" t="str">
        <f>IF(AJ97="","",VLOOKUP(AJ97,'[1]シフト記号表（勤務時間帯）'!$C$6:$K$35,9,FALSE))</f>
        <v/>
      </c>
      <c r="AK98" s="385" t="str">
        <f>IF(AK97="","",VLOOKUP(AK97,'[1]シフト記号表（勤務時間帯）'!$C$6:$K$35,9,FALSE))</f>
        <v/>
      </c>
      <c r="AL98" s="385" t="str">
        <f>IF(AL97="","",VLOOKUP(AL97,'[1]シフト記号表（勤務時間帯）'!$C$6:$K$35,9,FALSE))</f>
        <v/>
      </c>
      <c r="AM98" s="386" t="str">
        <f>IF(AM97="","",VLOOKUP(AM97,'[1]シフト記号表（勤務時間帯）'!$C$6:$K$35,9,FALSE))</f>
        <v/>
      </c>
      <c r="AN98" s="384" t="str">
        <f>IF(AN97="","",VLOOKUP(AN97,'[1]シフト記号表（勤務時間帯）'!$C$6:$K$35,9,FALSE))</f>
        <v/>
      </c>
      <c r="AO98" s="385" t="str">
        <f>IF(AO97="","",VLOOKUP(AO97,'[1]シフト記号表（勤務時間帯）'!$C$6:$K$35,9,FALSE))</f>
        <v/>
      </c>
      <c r="AP98" s="385" t="str">
        <f>IF(AP97="","",VLOOKUP(AP97,'[1]シフト記号表（勤務時間帯）'!$C$6:$K$35,9,FALSE))</f>
        <v/>
      </c>
      <c r="AQ98" s="385" t="str">
        <f>IF(AQ97="","",VLOOKUP(AQ97,'[1]シフト記号表（勤務時間帯）'!$C$6:$K$35,9,FALSE))</f>
        <v/>
      </c>
      <c r="AR98" s="385" t="str">
        <f>IF(AR97="","",VLOOKUP(AR97,'[1]シフト記号表（勤務時間帯）'!$C$6:$K$35,9,FALSE))</f>
        <v/>
      </c>
      <c r="AS98" s="385" t="str">
        <f>IF(AS97="","",VLOOKUP(AS97,'[1]シフト記号表（勤務時間帯）'!$C$6:$K$35,9,FALSE))</f>
        <v/>
      </c>
      <c r="AT98" s="386" t="str">
        <f>IF(AT97="","",VLOOKUP(AT97,'[1]シフト記号表（勤務時間帯）'!$C$6:$K$35,9,FALSE))</f>
        <v/>
      </c>
      <c r="AU98" s="384" t="str">
        <f>IF(AU97="","",VLOOKUP(AU97,'[1]シフト記号表（勤務時間帯）'!$C$6:$K$35,9,FALSE))</f>
        <v/>
      </c>
      <c r="AV98" s="385" t="str">
        <f>IF(AV97="","",VLOOKUP(AV97,'[1]シフト記号表（勤務時間帯）'!$C$6:$K$35,9,FALSE))</f>
        <v/>
      </c>
      <c r="AW98" s="385" t="str">
        <f>IF(AW97="","",VLOOKUP(AW97,'[1]シフト記号表（勤務時間帯）'!$C$6:$K$35,9,FALSE))</f>
        <v/>
      </c>
      <c r="AX98" s="636">
        <f>IF($BB$3="４週",SUM(S98:AT98),IF($BB$3="暦月",SUM(S98:AW98),""))</f>
        <v>0</v>
      </c>
      <c r="AY98" s="637"/>
      <c r="AZ98" s="638">
        <f>IF($BB$3="４週",AX98/4,IF($BB$3="暦月",②勤務形態一覧表!AX98/(②勤務形態一覧表!$BB$8/7),""))</f>
        <v>0</v>
      </c>
      <c r="BA98" s="639"/>
      <c r="BB98" s="746"/>
      <c r="BC98" s="707"/>
      <c r="BD98" s="707"/>
      <c r="BE98" s="707"/>
      <c r="BF98" s="708"/>
    </row>
    <row r="99" spans="2:58" ht="20.25" customHeight="1">
      <c r="B99" s="686"/>
      <c r="C99" s="742"/>
      <c r="D99" s="743"/>
      <c r="E99" s="744"/>
      <c r="F99" s="392">
        <f>C97</f>
        <v>0</v>
      </c>
      <c r="G99" s="698"/>
      <c r="H99" s="702"/>
      <c r="I99" s="700"/>
      <c r="J99" s="700"/>
      <c r="K99" s="701"/>
      <c r="L99" s="709"/>
      <c r="M99" s="710"/>
      <c r="N99" s="710"/>
      <c r="O99" s="711"/>
      <c r="P99" s="640" t="s">
        <v>1229</v>
      </c>
      <c r="Q99" s="641"/>
      <c r="R99" s="642"/>
      <c r="S99" s="388" t="str">
        <f>IF(S97="","",VLOOKUP(S97,'[1]シフト記号表（勤務時間帯）'!$C$6:$U$35,19,FALSE))</f>
        <v/>
      </c>
      <c r="T99" s="389" t="str">
        <f>IF(T97="","",VLOOKUP(T97,'[1]シフト記号表（勤務時間帯）'!$C$6:$U$35,19,FALSE))</f>
        <v/>
      </c>
      <c r="U99" s="389" t="str">
        <f>IF(U97="","",VLOOKUP(U97,'[1]シフト記号表（勤務時間帯）'!$C$6:$U$35,19,FALSE))</f>
        <v/>
      </c>
      <c r="V99" s="389" t="str">
        <f>IF(V97="","",VLOOKUP(V97,'[1]シフト記号表（勤務時間帯）'!$C$6:$U$35,19,FALSE))</f>
        <v/>
      </c>
      <c r="W99" s="389" t="str">
        <f>IF(W97="","",VLOOKUP(W97,'[1]シフト記号表（勤務時間帯）'!$C$6:$U$35,19,FALSE))</f>
        <v/>
      </c>
      <c r="X99" s="389" t="str">
        <f>IF(X97="","",VLOOKUP(X97,'[1]シフト記号表（勤務時間帯）'!$C$6:$U$35,19,FALSE))</f>
        <v/>
      </c>
      <c r="Y99" s="390" t="str">
        <f>IF(Y97="","",VLOOKUP(Y97,'[1]シフト記号表（勤務時間帯）'!$C$6:$U$35,19,FALSE))</f>
        <v/>
      </c>
      <c r="Z99" s="388" t="str">
        <f>IF(Z97="","",VLOOKUP(Z97,'[1]シフト記号表（勤務時間帯）'!$C$6:$U$35,19,FALSE))</f>
        <v/>
      </c>
      <c r="AA99" s="389" t="str">
        <f>IF(AA97="","",VLOOKUP(AA97,'[1]シフト記号表（勤務時間帯）'!$C$6:$U$35,19,FALSE))</f>
        <v/>
      </c>
      <c r="AB99" s="389" t="str">
        <f>IF(AB97="","",VLOOKUP(AB97,'[1]シフト記号表（勤務時間帯）'!$C$6:$U$35,19,FALSE))</f>
        <v/>
      </c>
      <c r="AC99" s="389" t="str">
        <f>IF(AC97="","",VLOOKUP(AC97,'[1]シフト記号表（勤務時間帯）'!$C$6:$U$35,19,FALSE))</f>
        <v/>
      </c>
      <c r="AD99" s="389" t="str">
        <f>IF(AD97="","",VLOOKUP(AD97,'[1]シフト記号表（勤務時間帯）'!$C$6:$U$35,19,FALSE))</f>
        <v/>
      </c>
      <c r="AE99" s="389" t="str">
        <f>IF(AE97="","",VLOOKUP(AE97,'[1]シフト記号表（勤務時間帯）'!$C$6:$U$35,19,FALSE))</f>
        <v/>
      </c>
      <c r="AF99" s="390" t="str">
        <f>IF(AF97="","",VLOOKUP(AF97,'[1]シフト記号表（勤務時間帯）'!$C$6:$U$35,19,FALSE))</f>
        <v/>
      </c>
      <c r="AG99" s="388" t="str">
        <f>IF(AG97="","",VLOOKUP(AG97,'[1]シフト記号表（勤務時間帯）'!$C$6:$U$35,19,FALSE))</f>
        <v/>
      </c>
      <c r="AH99" s="389" t="str">
        <f>IF(AH97="","",VLOOKUP(AH97,'[1]シフト記号表（勤務時間帯）'!$C$6:$U$35,19,FALSE))</f>
        <v/>
      </c>
      <c r="AI99" s="389" t="str">
        <f>IF(AI97="","",VLOOKUP(AI97,'[1]シフト記号表（勤務時間帯）'!$C$6:$U$35,19,FALSE))</f>
        <v/>
      </c>
      <c r="AJ99" s="389" t="str">
        <f>IF(AJ97="","",VLOOKUP(AJ97,'[1]シフト記号表（勤務時間帯）'!$C$6:$U$35,19,FALSE))</f>
        <v/>
      </c>
      <c r="AK99" s="389" t="str">
        <f>IF(AK97="","",VLOOKUP(AK97,'[1]シフト記号表（勤務時間帯）'!$C$6:$U$35,19,FALSE))</f>
        <v/>
      </c>
      <c r="AL99" s="389" t="str">
        <f>IF(AL97="","",VLOOKUP(AL97,'[1]シフト記号表（勤務時間帯）'!$C$6:$U$35,19,FALSE))</f>
        <v/>
      </c>
      <c r="AM99" s="390" t="str">
        <f>IF(AM97="","",VLOOKUP(AM97,'[1]シフト記号表（勤務時間帯）'!$C$6:$U$35,19,FALSE))</f>
        <v/>
      </c>
      <c r="AN99" s="388" t="str">
        <f>IF(AN97="","",VLOOKUP(AN97,'[1]シフト記号表（勤務時間帯）'!$C$6:$U$35,19,FALSE))</f>
        <v/>
      </c>
      <c r="AO99" s="389" t="str">
        <f>IF(AO97="","",VLOOKUP(AO97,'[1]シフト記号表（勤務時間帯）'!$C$6:$U$35,19,FALSE))</f>
        <v/>
      </c>
      <c r="AP99" s="389" t="str">
        <f>IF(AP97="","",VLOOKUP(AP97,'[1]シフト記号表（勤務時間帯）'!$C$6:$U$35,19,FALSE))</f>
        <v/>
      </c>
      <c r="AQ99" s="389" t="str">
        <f>IF(AQ97="","",VLOOKUP(AQ97,'[1]シフト記号表（勤務時間帯）'!$C$6:$U$35,19,FALSE))</f>
        <v/>
      </c>
      <c r="AR99" s="389" t="str">
        <f>IF(AR97="","",VLOOKUP(AR97,'[1]シフト記号表（勤務時間帯）'!$C$6:$U$35,19,FALSE))</f>
        <v/>
      </c>
      <c r="AS99" s="389" t="str">
        <f>IF(AS97="","",VLOOKUP(AS97,'[1]シフト記号表（勤務時間帯）'!$C$6:$U$35,19,FALSE))</f>
        <v/>
      </c>
      <c r="AT99" s="390" t="str">
        <f>IF(AT97="","",VLOOKUP(AT97,'[1]シフト記号表（勤務時間帯）'!$C$6:$U$35,19,FALSE))</f>
        <v/>
      </c>
      <c r="AU99" s="388" t="str">
        <f>IF(AU97="","",VLOOKUP(AU97,'[1]シフト記号表（勤務時間帯）'!$C$6:$U$35,19,FALSE))</f>
        <v/>
      </c>
      <c r="AV99" s="389" t="str">
        <f>IF(AV97="","",VLOOKUP(AV97,'[1]シフト記号表（勤務時間帯）'!$C$6:$U$35,19,FALSE))</f>
        <v/>
      </c>
      <c r="AW99" s="389" t="str">
        <f>IF(AW97="","",VLOOKUP(AW97,'[1]シフト記号表（勤務時間帯）'!$C$6:$U$35,19,FALSE))</f>
        <v/>
      </c>
      <c r="AX99" s="643">
        <f>IF($BB$3="４週",SUM(S99:AT99),IF($BB$3="暦月",SUM(S99:AW99),""))</f>
        <v>0</v>
      </c>
      <c r="AY99" s="644"/>
      <c r="AZ99" s="645">
        <f>IF($BB$3="４週",AX99/4,IF($BB$3="暦月",②勤務形態一覧表!AX99/(②勤務形態一覧表!$BB$8/7),""))</f>
        <v>0</v>
      </c>
      <c r="BA99" s="646"/>
      <c r="BB99" s="747"/>
      <c r="BC99" s="710"/>
      <c r="BD99" s="710"/>
      <c r="BE99" s="710"/>
      <c r="BF99" s="711"/>
    </row>
    <row r="100" spans="2:58" ht="20.25" customHeight="1">
      <c r="B100" s="686">
        <f>B97+1</f>
        <v>27</v>
      </c>
      <c r="C100" s="736"/>
      <c r="D100" s="737"/>
      <c r="E100" s="738"/>
      <c r="F100" s="391"/>
      <c r="G100" s="696"/>
      <c r="H100" s="699"/>
      <c r="I100" s="700"/>
      <c r="J100" s="700"/>
      <c r="K100" s="701"/>
      <c r="L100" s="703"/>
      <c r="M100" s="704"/>
      <c r="N100" s="704"/>
      <c r="O100" s="705"/>
      <c r="P100" s="712" t="s">
        <v>1227</v>
      </c>
      <c r="Q100" s="713"/>
      <c r="R100" s="714"/>
      <c r="S100" s="380"/>
      <c r="T100" s="381"/>
      <c r="U100" s="381"/>
      <c r="V100" s="381"/>
      <c r="W100" s="381"/>
      <c r="X100" s="381"/>
      <c r="Y100" s="382"/>
      <c r="Z100" s="380"/>
      <c r="AA100" s="381"/>
      <c r="AB100" s="381"/>
      <c r="AC100" s="381"/>
      <c r="AD100" s="381"/>
      <c r="AE100" s="381"/>
      <c r="AF100" s="382"/>
      <c r="AG100" s="380"/>
      <c r="AH100" s="381"/>
      <c r="AI100" s="381"/>
      <c r="AJ100" s="381"/>
      <c r="AK100" s="381"/>
      <c r="AL100" s="381"/>
      <c r="AM100" s="382"/>
      <c r="AN100" s="380"/>
      <c r="AO100" s="381"/>
      <c r="AP100" s="381"/>
      <c r="AQ100" s="381"/>
      <c r="AR100" s="381"/>
      <c r="AS100" s="381"/>
      <c r="AT100" s="382"/>
      <c r="AU100" s="380"/>
      <c r="AV100" s="381"/>
      <c r="AW100" s="381"/>
      <c r="AX100" s="620"/>
      <c r="AY100" s="621"/>
      <c r="AZ100" s="622"/>
      <c r="BA100" s="623"/>
      <c r="BB100" s="745"/>
      <c r="BC100" s="704"/>
      <c r="BD100" s="704"/>
      <c r="BE100" s="704"/>
      <c r="BF100" s="705"/>
    </row>
    <row r="101" spans="2:58" ht="20.25" customHeight="1">
      <c r="B101" s="686"/>
      <c r="C101" s="739"/>
      <c r="D101" s="740"/>
      <c r="E101" s="741"/>
      <c r="F101" s="383"/>
      <c r="G101" s="697"/>
      <c r="H101" s="702"/>
      <c r="I101" s="700"/>
      <c r="J101" s="700"/>
      <c r="K101" s="701"/>
      <c r="L101" s="706"/>
      <c r="M101" s="707"/>
      <c r="N101" s="707"/>
      <c r="O101" s="708"/>
      <c r="P101" s="633" t="s">
        <v>1228</v>
      </c>
      <c r="Q101" s="634"/>
      <c r="R101" s="635"/>
      <c r="S101" s="384" t="str">
        <f>IF(S100="","",VLOOKUP(S100,'[1]シフト記号表（勤務時間帯）'!$C$6:$K$35,9,FALSE))</f>
        <v/>
      </c>
      <c r="T101" s="385" t="str">
        <f>IF(T100="","",VLOOKUP(T100,'[1]シフト記号表（勤務時間帯）'!$C$6:$K$35,9,FALSE))</f>
        <v/>
      </c>
      <c r="U101" s="385" t="str">
        <f>IF(U100="","",VLOOKUP(U100,'[1]シフト記号表（勤務時間帯）'!$C$6:$K$35,9,FALSE))</f>
        <v/>
      </c>
      <c r="V101" s="385" t="str">
        <f>IF(V100="","",VLOOKUP(V100,'[1]シフト記号表（勤務時間帯）'!$C$6:$K$35,9,FALSE))</f>
        <v/>
      </c>
      <c r="W101" s="385" t="str">
        <f>IF(W100="","",VLOOKUP(W100,'[1]シフト記号表（勤務時間帯）'!$C$6:$K$35,9,FALSE))</f>
        <v/>
      </c>
      <c r="X101" s="385" t="str">
        <f>IF(X100="","",VLOOKUP(X100,'[1]シフト記号表（勤務時間帯）'!$C$6:$K$35,9,FALSE))</f>
        <v/>
      </c>
      <c r="Y101" s="386" t="str">
        <f>IF(Y100="","",VLOOKUP(Y100,'[1]シフト記号表（勤務時間帯）'!$C$6:$K$35,9,FALSE))</f>
        <v/>
      </c>
      <c r="Z101" s="384" t="str">
        <f>IF(Z100="","",VLOOKUP(Z100,'[1]シフト記号表（勤務時間帯）'!$C$6:$K$35,9,FALSE))</f>
        <v/>
      </c>
      <c r="AA101" s="385" t="str">
        <f>IF(AA100="","",VLOOKUP(AA100,'[1]シフト記号表（勤務時間帯）'!$C$6:$K$35,9,FALSE))</f>
        <v/>
      </c>
      <c r="AB101" s="385" t="str">
        <f>IF(AB100="","",VLOOKUP(AB100,'[1]シフト記号表（勤務時間帯）'!$C$6:$K$35,9,FALSE))</f>
        <v/>
      </c>
      <c r="AC101" s="385" t="str">
        <f>IF(AC100="","",VLOOKUP(AC100,'[1]シフト記号表（勤務時間帯）'!$C$6:$K$35,9,FALSE))</f>
        <v/>
      </c>
      <c r="AD101" s="385" t="str">
        <f>IF(AD100="","",VLOOKUP(AD100,'[1]シフト記号表（勤務時間帯）'!$C$6:$K$35,9,FALSE))</f>
        <v/>
      </c>
      <c r="AE101" s="385" t="str">
        <f>IF(AE100="","",VLOOKUP(AE100,'[1]シフト記号表（勤務時間帯）'!$C$6:$K$35,9,FALSE))</f>
        <v/>
      </c>
      <c r="AF101" s="386" t="str">
        <f>IF(AF100="","",VLOOKUP(AF100,'[1]シフト記号表（勤務時間帯）'!$C$6:$K$35,9,FALSE))</f>
        <v/>
      </c>
      <c r="AG101" s="384" t="str">
        <f>IF(AG100="","",VLOOKUP(AG100,'[1]シフト記号表（勤務時間帯）'!$C$6:$K$35,9,FALSE))</f>
        <v/>
      </c>
      <c r="AH101" s="385" t="str">
        <f>IF(AH100="","",VLOOKUP(AH100,'[1]シフト記号表（勤務時間帯）'!$C$6:$K$35,9,FALSE))</f>
        <v/>
      </c>
      <c r="AI101" s="385" t="str">
        <f>IF(AI100="","",VLOOKUP(AI100,'[1]シフト記号表（勤務時間帯）'!$C$6:$K$35,9,FALSE))</f>
        <v/>
      </c>
      <c r="AJ101" s="385" t="str">
        <f>IF(AJ100="","",VLOOKUP(AJ100,'[1]シフト記号表（勤務時間帯）'!$C$6:$K$35,9,FALSE))</f>
        <v/>
      </c>
      <c r="AK101" s="385" t="str">
        <f>IF(AK100="","",VLOOKUP(AK100,'[1]シフト記号表（勤務時間帯）'!$C$6:$K$35,9,FALSE))</f>
        <v/>
      </c>
      <c r="AL101" s="385" t="str">
        <f>IF(AL100="","",VLOOKUP(AL100,'[1]シフト記号表（勤務時間帯）'!$C$6:$K$35,9,FALSE))</f>
        <v/>
      </c>
      <c r="AM101" s="386" t="str">
        <f>IF(AM100="","",VLOOKUP(AM100,'[1]シフト記号表（勤務時間帯）'!$C$6:$K$35,9,FALSE))</f>
        <v/>
      </c>
      <c r="AN101" s="384" t="str">
        <f>IF(AN100="","",VLOOKUP(AN100,'[1]シフト記号表（勤務時間帯）'!$C$6:$K$35,9,FALSE))</f>
        <v/>
      </c>
      <c r="AO101" s="385" t="str">
        <f>IF(AO100="","",VLOOKUP(AO100,'[1]シフト記号表（勤務時間帯）'!$C$6:$K$35,9,FALSE))</f>
        <v/>
      </c>
      <c r="AP101" s="385" t="str">
        <f>IF(AP100="","",VLOOKUP(AP100,'[1]シフト記号表（勤務時間帯）'!$C$6:$K$35,9,FALSE))</f>
        <v/>
      </c>
      <c r="AQ101" s="385" t="str">
        <f>IF(AQ100="","",VLOOKUP(AQ100,'[1]シフト記号表（勤務時間帯）'!$C$6:$K$35,9,FALSE))</f>
        <v/>
      </c>
      <c r="AR101" s="385" t="str">
        <f>IF(AR100="","",VLOOKUP(AR100,'[1]シフト記号表（勤務時間帯）'!$C$6:$K$35,9,FALSE))</f>
        <v/>
      </c>
      <c r="AS101" s="385" t="str">
        <f>IF(AS100="","",VLOOKUP(AS100,'[1]シフト記号表（勤務時間帯）'!$C$6:$K$35,9,FALSE))</f>
        <v/>
      </c>
      <c r="AT101" s="386" t="str">
        <f>IF(AT100="","",VLOOKUP(AT100,'[1]シフト記号表（勤務時間帯）'!$C$6:$K$35,9,FALSE))</f>
        <v/>
      </c>
      <c r="AU101" s="384" t="str">
        <f>IF(AU100="","",VLOOKUP(AU100,'[1]シフト記号表（勤務時間帯）'!$C$6:$K$35,9,FALSE))</f>
        <v/>
      </c>
      <c r="AV101" s="385" t="str">
        <f>IF(AV100="","",VLOOKUP(AV100,'[1]シフト記号表（勤務時間帯）'!$C$6:$K$35,9,FALSE))</f>
        <v/>
      </c>
      <c r="AW101" s="385" t="str">
        <f>IF(AW100="","",VLOOKUP(AW100,'[1]シフト記号表（勤務時間帯）'!$C$6:$K$35,9,FALSE))</f>
        <v/>
      </c>
      <c r="AX101" s="636">
        <f>IF($BB$3="４週",SUM(S101:AT101),IF($BB$3="暦月",SUM(S101:AW101),""))</f>
        <v>0</v>
      </c>
      <c r="AY101" s="637"/>
      <c r="AZ101" s="638">
        <f>IF($BB$3="４週",AX101/4,IF($BB$3="暦月",②勤務形態一覧表!AX101/(②勤務形態一覧表!$BB$8/7),""))</f>
        <v>0</v>
      </c>
      <c r="BA101" s="639"/>
      <c r="BB101" s="746"/>
      <c r="BC101" s="707"/>
      <c r="BD101" s="707"/>
      <c r="BE101" s="707"/>
      <c r="BF101" s="708"/>
    </row>
    <row r="102" spans="2:58" ht="20.25" customHeight="1">
      <c r="B102" s="686"/>
      <c r="C102" s="742"/>
      <c r="D102" s="743"/>
      <c r="E102" s="744"/>
      <c r="F102" s="392">
        <f>C100</f>
        <v>0</v>
      </c>
      <c r="G102" s="698"/>
      <c r="H102" s="702"/>
      <c r="I102" s="700"/>
      <c r="J102" s="700"/>
      <c r="K102" s="701"/>
      <c r="L102" s="709"/>
      <c r="M102" s="710"/>
      <c r="N102" s="710"/>
      <c r="O102" s="711"/>
      <c r="P102" s="640" t="s">
        <v>1229</v>
      </c>
      <c r="Q102" s="641"/>
      <c r="R102" s="642"/>
      <c r="S102" s="388" t="str">
        <f>IF(S100="","",VLOOKUP(S100,'[1]シフト記号表（勤務時間帯）'!$C$6:$U$35,19,FALSE))</f>
        <v/>
      </c>
      <c r="T102" s="389" t="str">
        <f>IF(T100="","",VLOOKUP(T100,'[1]シフト記号表（勤務時間帯）'!$C$6:$U$35,19,FALSE))</f>
        <v/>
      </c>
      <c r="U102" s="389" t="str">
        <f>IF(U100="","",VLOOKUP(U100,'[1]シフト記号表（勤務時間帯）'!$C$6:$U$35,19,FALSE))</f>
        <v/>
      </c>
      <c r="V102" s="389" t="str">
        <f>IF(V100="","",VLOOKUP(V100,'[1]シフト記号表（勤務時間帯）'!$C$6:$U$35,19,FALSE))</f>
        <v/>
      </c>
      <c r="W102" s="389" t="str">
        <f>IF(W100="","",VLOOKUP(W100,'[1]シフト記号表（勤務時間帯）'!$C$6:$U$35,19,FALSE))</f>
        <v/>
      </c>
      <c r="X102" s="389" t="str">
        <f>IF(X100="","",VLOOKUP(X100,'[1]シフト記号表（勤務時間帯）'!$C$6:$U$35,19,FALSE))</f>
        <v/>
      </c>
      <c r="Y102" s="390" t="str">
        <f>IF(Y100="","",VLOOKUP(Y100,'[1]シフト記号表（勤務時間帯）'!$C$6:$U$35,19,FALSE))</f>
        <v/>
      </c>
      <c r="Z102" s="388" t="str">
        <f>IF(Z100="","",VLOOKUP(Z100,'[1]シフト記号表（勤務時間帯）'!$C$6:$U$35,19,FALSE))</f>
        <v/>
      </c>
      <c r="AA102" s="389" t="str">
        <f>IF(AA100="","",VLOOKUP(AA100,'[1]シフト記号表（勤務時間帯）'!$C$6:$U$35,19,FALSE))</f>
        <v/>
      </c>
      <c r="AB102" s="389" t="str">
        <f>IF(AB100="","",VLOOKUP(AB100,'[1]シフト記号表（勤務時間帯）'!$C$6:$U$35,19,FALSE))</f>
        <v/>
      </c>
      <c r="AC102" s="389" t="str">
        <f>IF(AC100="","",VLOOKUP(AC100,'[1]シフト記号表（勤務時間帯）'!$C$6:$U$35,19,FALSE))</f>
        <v/>
      </c>
      <c r="AD102" s="389" t="str">
        <f>IF(AD100="","",VLOOKUP(AD100,'[1]シフト記号表（勤務時間帯）'!$C$6:$U$35,19,FALSE))</f>
        <v/>
      </c>
      <c r="AE102" s="389" t="str">
        <f>IF(AE100="","",VLOOKUP(AE100,'[1]シフト記号表（勤務時間帯）'!$C$6:$U$35,19,FALSE))</f>
        <v/>
      </c>
      <c r="AF102" s="390" t="str">
        <f>IF(AF100="","",VLOOKUP(AF100,'[1]シフト記号表（勤務時間帯）'!$C$6:$U$35,19,FALSE))</f>
        <v/>
      </c>
      <c r="AG102" s="388" t="str">
        <f>IF(AG100="","",VLOOKUP(AG100,'[1]シフト記号表（勤務時間帯）'!$C$6:$U$35,19,FALSE))</f>
        <v/>
      </c>
      <c r="AH102" s="389" t="str">
        <f>IF(AH100="","",VLOOKUP(AH100,'[1]シフト記号表（勤務時間帯）'!$C$6:$U$35,19,FALSE))</f>
        <v/>
      </c>
      <c r="AI102" s="389" t="str">
        <f>IF(AI100="","",VLOOKUP(AI100,'[1]シフト記号表（勤務時間帯）'!$C$6:$U$35,19,FALSE))</f>
        <v/>
      </c>
      <c r="AJ102" s="389" t="str">
        <f>IF(AJ100="","",VLOOKUP(AJ100,'[1]シフト記号表（勤務時間帯）'!$C$6:$U$35,19,FALSE))</f>
        <v/>
      </c>
      <c r="AK102" s="389" t="str">
        <f>IF(AK100="","",VLOOKUP(AK100,'[1]シフト記号表（勤務時間帯）'!$C$6:$U$35,19,FALSE))</f>
        <v/>
      </c>
      <c r="AL102" s="389" t="str">
        <f>IF(AL100="","",VLOOKUP(AL100,'[1]シフト記号表（勤務時間帯）'!$C$6:$U$35,19,FALSE))</f>
        <v/>
      </c>
      <c r="AM102" s="390" t="str">
        <f>IF(AM100="","",VLOOKUP(AM100,'[1]シフト記号表（勤務時間帯）'!$C$6:$U$35,19,FALSE))</f>
        <v/>
      </c>
      <c r="AN102" s="388" t="str">
        <f>IF(AN100="","",VLOOKUP(AN100,'[1]シフト記号表（勤務時間帯）'!$C$6:$U$35,19,FALSE))</f>
        <v/>
      </c>
      <c r="AO102" s="389" t="str">
        <f>IF(AO100="","",VLOOKUP(AO100,'[1]シフト記号表（勤務時間帯）'!$C$6:$U$35,19,FALSE))</f>
        <v/>
      </c>
      <c r="AP102" s="389" t="str">
        <f>IF(AP100="","",VLOOKUP(AP100,'[1]シフト記号表（勤務時間帯）'!$C$6:$U$35,19,FALSE))</f>
        <v/>
      </c>
      <c r="AQ102" s="389" t="str">
        <f>IF(AQ100="","",VLOOKUP(AQ100,'[1]シフト記号表（勤務時間帯）'!$C$6:$U$35,19,FALSE))</f>
        <v/>
      </c>
      <c r="AR102" s="389" t="str">
        <f>IF(AR100="","",VLOOKUP(AR100,'[1]シフト記号表（勤務時間帯）'!$C$6:$U$35,19,FALSE))</f>
        <v/>
      </c>
      <c r="AS102" s="389" t="str">
        <f>IF(AS100="","",VLOOKUP(AS100,'[1]シフト記号表（勤務時間帯）'!$C$6:$U$35,19,FALSE))</f>
        <v/>
      </c>
      <c r="AT102" s="390" t="str">
        <f>IF(AT100="","",VLOOKUP(AT100,'[1]シフト記号表（勤務時間帯）'!$C$6:$U$35,19,FALSE))</f>
        <v/>
      </c>
      <c r="AU102" s="388" t="str">
        <f>IF(AU100="","",VLOOKUP(AU100,'[1]シフト記号表（勤務時間帯）'!$C$6:$U$35,19,FALSE))</f>
        <v/>
      </c>
      <c r="AV102" s="389" t="str">
        <f>IF(AV100="","",VLOOKUP(AV100,'[1]シフト記号表（勤務時間帯）'!$C$6:$U$35,19,FALSE))</f>
        <v/>
      </c>
      <c r="AW102" s="389" t="str">
        <f>IF(AW100="","",VLOOKUP(AW100,'[1]シフト記号表（勤務時間帯）'!$C$6:$U$35,19,FALSE))</f>
        <v/>
      </c>
      <c r="AX102" s="643">
        <f>IF($BB$3="４週",SUM(S102:AT102),IF($BB$3="暦月",SUM(S102:AW102),""))</f>
        <v>0</v>
      </c>
      <c r="AY102" s="644"/>
      <c r="AZ102" s="645">
        <f>IF($BB$3="４週",AX102/4,IF($BB$3="暦月",②勤務形態一覧表!AX102/(②勤務形態一覧表!$BB$8/7),""))</f>
        <v>0</v>
      </c>
      <c r="BA102" s="646"/>
      <c r="BB102" s="747"/>
      <c r="BC102" s="710"/>
      <c r="BD102" s="710"/>
      <c r="BE102" s="710"/>
      <c r="BF102" s="711"/>
    </row>
    <row r="103" spans="2:58" ht="20.25" customHeight="1">
      <c r="B103" s="686">
        <f>B100+1</f>
        <v>28</v>
      </c>
      <c r="C103" s="736"/>
      <c r="D103" s="737"/>
      <c r="E103" s="738"/>
      <c r="F103" s="391"/>
      <c r="G103" s="696"/>
      <c r="H103" s="699"/>
      <c r="I103" s="700"/>
      <c r="J103" s="700"/>
      <c r="K103" s="701"/>
      <c r="L103" s="703"/>
      <c r="M103" s="704"/>
      <c r="N103" s="704"/>
      <c r="O103" s="705"/>
      <c r="P103" s="712" t="s">
        <v>1227</v>
      </c>
      <c r="Q103" s="713"/>
      <c r="R103" s="714"/>
      <c r="S103" s="380"/>
      <c r="T103" s="381"/>
      <c r="U103" s="381"/>
      <c r="V103" s="381"/>
      <c r="W103" s="381"/>
      <c r="X103" s="381"/>
      <c r="Y103" s="382"/>
      <c r="Z103" s="380"/>
      <c r="AA103" s="381"/>
      <c r="AB103" s="381"/>
      <c r="AC103" s="381"/>
      <c r="AD103" s="381"/>
      <c r="AE103" s="381"/>
      <c r="AF103" s="382"/>
      <c r="AG103" s="380"/>
      <c r="AH103" s="381"/>
      <c r="AI103" s="381"/>
      <c r="AJ103" s="381"/>
      <c r="AK103" s="381"/>
      <c r="AL103" s="381"/>
      <c r="AM103" s="382"/>
      <c r="AN103" s="380"/>
      <c r="AO103" s="381"/>
      <c r="AP103" s="381"/>
      <c r="AQ103" s="381"/>
      <c r="AR103" s="381"/>
      <c r="AS103" s="381"/>
      <c r="AT103" s="382"/>
      <c r="AU103" s="380"/>
      <c r="AV103" s="381"/>
      <c r="AW103" s="381"/>
      <c r="AX103" s="620"/>
      <c r="AY103" s="621"/>
      <c r="AZ103" s="622"/>
      <c r="BA103" s="623"/>
      <c r="BB103" s="745"/>
      <c r="BC103" s="704"/>
      <c r="BD103" s="704"/>
      <c r="BE103" s="704"/>
      <c r="BF103" s="705"/>
    </row>
    <row r="104" spans="2:58" ht="20.25" customHeight="1">
      <c r="B104" s="686"/>
      <c r="C104" s="739"/>
      <c r="D104" s="740"/>
      <c r="E104" s="741"/>
      <c r="F104" s="383"/>
      <c r="G104" s="697"/>
      <c r="H104" s="702"/>
      <c r="I104" s="700"/>
      <c r="J104" s="700"/>
      <c r="K104" s="701"/>
      <c r="L104" s="706"/>
      <c r="M104" s="707"/>
      <c r="N104" s="707"/>
      <c r="O104" s="708"/>
      <c r="P104" s="633" t="s">
        <v>1228</v>
      </c>
      <c r="Q104" s="634"/>
      <c r="R104" s="635"/>
      <c r="S104" s="384" t="str">
        <f>IF(S103="","",VLOOKUP(S103,'[1]シフト記号表（勤務時間帯）'!$C$6:$K$35,9,FALSE))</f>
        <v/>
      </c>
      <c r="T104" s="385" t="str">
        <f>IF(T103="","",VLOOKUP(T103,'[1]シフト記号表（勤務時間帯）'!$C$6:$K$35,9,FALSE))</f>
        <v/>
      </c>
      <c r="U104" s="385" t="str">
        <f>IF(U103="","",VLOOKUP(U103,'[1]シフト記号表（勤務時間帯）'!$C$6:$K$35,9,FALSE))</f>
        <v/>
      </c>
      <c r="V104" s="385" t="str">
        <f>IF(V103="","",VLOOKUP(V103,'[1]シフト記号表（勤務時間帯）'!$C$6:$K$35,9,FALSE))</f>
        <v/>
      </c>
      <c r="W104" s="385" t="str">
        <f>IF(W103="","",VLOOKUP(W103,'[1]シフト記号表（勤務時間帯）'!$C$6:$K$35,9,FALSE))</f>
        <v/>
      </c>
      <c r="X104" s="385" t="str">
        <f>IF(X103="","",VLOOKUP(X103,'[1]シフト記号表（勤務時間帯）'!$C$6:$K$35,9,FALSE))</f>
        <v/>
      </c>
      <c r="Y104" s="386" t="str">
        <f>IF(Y103="","",VLOOKUP(Y103,'[1]シフト記号表（勤務時間帯）'!$C$6:$K$35,9,FALSE))</f>
        <v/>
      </c>
      <c r="Z104" s="384" t="str">
        <f>IF(Z103="","",VLOOKUP(Z103,'[1]シフト記号表（勤務時間帯）'!$C$6:$K$35,9,FALSE))</f>
        <v/>
      </c>
      <c r="AA104" s="385" t="str">
        <f>IF(AA103="","",VLOOKUP(AA103,'[1]シフト記号表（勤務時間帯）'!$C$6:$K$35,9,FALSE))</f>
        <v/>
      </c>
      <c r="AB104" s="385" t="str">
        <f>IF(AB103="","",VLOOKUP(AB103,'[1]シフト記号表（勤務時間帯）'!$C$6:$K$35,9,FALSE))</f>
        <v/>
      </c>
      <c r="AC104" s="385" t="str">
        <f>IF(AC103="","",VLOOKUP(AC103,'[1]シフト記号表（勤務時間帯）'!$C$6:$K$35,9,FALSE))</f>
        <v/>
      </c>
      <c r="AD104" s="385" t="str">
        <f>IF(AD103="","",VLOOKUP(AD103,'[1]シフト記号表（勤務時間帯）'!$C$6:$K$35,9,FALSE))</f>
        <v/>
      </c>
      <c r="AE104" s="385" t="str">
        <f>IF(AE103="","",VLOOKUP(AE103,'[1]シフト記号表（勤務時間帯）'!$C$6:$K$35,9,FALSE))</f>
        <v/>
      </c>
      <c r="AF104" s="386" t="str">
        <f>IF(AF103="","",VLOOKUP(AF103,'[1]シフト記号表（勤務時間帯）'!$C$6:$K$35,9,FALSE))</f>
        <v/>
      </c>
      <c r="AG104" s="384" t="str">
        <f>IF(AG103="","",VLOOKUP(AG103,'[1]シフト記号表（勤務時間帯）'!$C$6:$K$35,9,FALSE))</f>
        <v/>
      </c>
      <c r="AH104" s="385" t="str">
        <f>IF(AH103="","",VLOOKUP(AH103,'[1]シフト記号表（勤務時間帯）'!$C$6:$K$35,9,FALSE))</f>
        <v/>
      </c>
      <c r="AI104" s="385" t="str">
        <f>IF(AI103="","",VLOOKUP(AI103,'[1]シフト記号表（勤務時間帯）'!$C$6:$K$35,9,FALSE))</f>
        <v/>
      </c>
      <c r="AJ104" s="385" t="str">
        <f>IF(AJ103="","",VLOOKUP(AJ103,'[1]シフト記号表（勤務時間帯）'!$C$6:$K$35,9,FALSE))</f>
        <v/>
      </c>
      <c r="AK104" s="385" t="str">
        <f>IF(AK103="","",VLOOKUP(AK103,'[1]シフト記号表（勤務時間帯）'!$C$6:$K$35,9,FALSE))</f>
        <v/>
      </c>
      <c r="AL104" s="385" t="str">
        <f>IF(AL103="","",VLOOKUP(AL103,'[1]シフト記号表（勤務時間帯）'!$C$6:$K$35,9,FALSE))</f>
        <v/>
      </c>
      <c r="AM104" s="386" t="str">
        <f>IF(AM103="","",VLOOKUP(AM103,'[1]シフト記号表（勤務時間帯）'!$C$6:$K$35,9,FALSE))</f>
        <v/>
      </c>
      <c r="AN104" s="384" t="str">
        <f>IF(AN103="","",VLOOKUP(AN103,'[1]シフト記号表（勤務時間帯）'!$C$6:$K$35,9,FALSE))</f>
        <v/>
      </c>
      <c r="AO104" s="385" t="str">
        <f>IF(AO103="","",VLOOKUP(AO103,'[1]シフト記号表（勤務時間帯）'!$C$6:$K$35,9,FALSE))</f>
        <v/>
      </c>
      <c r="AP104" s="385" t="str">
        <f>IF(AP103="","",VLOOKUP(AP103,'[1]シフト記号表（勤務時間帯）'!$C$6:$K$35,9,FALSE))</f>
        <v/>
      </c>
      <c r="AQ104" s="385" t="str">
        <f>IF(AQ103="","",VLOOKUP(AQ103,'[1]シフト記号表（勤務時間帯）'!$C$6:$K$35,9,FALSE))</f>
        <v/>
      </c>
      <c r="AR104" s="385" t="str">
        <f>IF(AR103="","",VLOOKUP(AR103,'[1]シフト記号表（勤務時間帯）'!$C$6:$K$35,9,FALSE))</f>
        <v/>
      </c>
      <c r="AS104" s="385" t="str">
        <f>IF(AS103="","",VLOOKUP(AS103,'[1]シフト記号表（勤務時間帯）'!$C$6:$K$35,9,FALSE))</f>
        <v/>
      </c>
      <c r="AT104" s="386" t="str">
        <f>IF(AT103="","",VLOOKUP(AT103,'[1]シフト記号表（勤務時間帯）'!$C$6:$K$35,9,FALSE))</f>
        <v/>
      </c>
      <c r="AU104" s="384" t="str">
        <f>IF(AU103="","",VLOOKUP(AU103,'[1]シフト記号表（勤務時間帯）'!$C$6:$K$35,9,FALSE))</f>
        <v/>
      </c>
      <c r="AV104" s="385" t="str">
        <f>IF(AV103="","",VLOOKUP(AV103,'[1]シフト記号表（勤務時間帯）'!$C$6:$K$35,9,FALSE))</f>
        <v/>
      </c>
      <c r="AW104" s="385" t="str">
        <f>IF(AW103="","",VLOOKUP(AW103,'[1]シフト記号表（勤務時間帯）'!$C$6:$K$35,9,FALSE))</f>
        <v/>
      </c>
      <c r="AX104" s="636">
        <f>IF($BB$3="４週",SUM(S104:AT104),IF($BB$3="暦月",SUM(S104:AW104),""))</f>
        <v>0</v>
      </c>
      <c r="AY104" s="637"/>
      <c r="AZ104" s="638">
        <f>IF($BB$3="４週",AX104/4,IF($BB$3="暦月",②勤務形態一覧表!AX104/(②勤務形態一覧表!$BB$8/7),""))</f>
        <v>0</v>
      </c>
      <c r="BA104" s="639"/>
      <c r="BB104" s="746"/>
      <c r="BC104" s="707"/>
      <c r="BD104" s="707"/>
      <c r="BE104" s="707"/>
      <c r="BF104" s="708"/>
    </row>
    <row r="105" spans="2:58" ht="20.25" customHeight="1">
      <c r="B105" s="686"/>
      <c r="C105" s="742"/>
      <c r="D105" s="743"/>
      <c r="E105" s="744"/>
      <c r="F105" s="392">
        <f>C103</f>
        <v>0</v>
      </c>
      <c r="G105" s="698"/>
      <c r="H105" s="702"/>
      <c r="I105" s="700"/>
      <c r="J105" s="700"/>
      <c r="K105" s="701"/>
      <c r="L105" s="709"/>
      <c r="M105" s="710"/>
      <c r="N105" s="710"/>
      <c r="O105" s="711"/>
      <c r="P105" s="640" t="s">
        <v>1229</v>
      </c>
      <c r="Q105" s="641"/>
      <c r="R105" s="642"/>
      <c r="S105" s="388" t="str">
        <f>IF(S103="","",VLOOKUP(S103,'[1]シフト記号表（勤務時間帯）'!$C$6:$U$35,19,FALSE))</f>
        <v/>
      </c>
      <c r="T105" s="389" t="str">
        <f>IF(T103="","",VLOOKUP(T103,'[1]シフト記号表（勤務時間帯）'!$C$6:$U$35,19,FALSE))</f>
        <v/>
      </c>
      <c r="U105" s="389" t="str">
        <f>IF(U103="","",VLOOKUP(U103,'[1]シフト記号表（勤務時間帯）'!$C$6:$U$35,19,FALSE))</f>
        <v/>
      </c>
      <c r="V105" s="389" t="str">
        <f>IF(V103="","",VLOOKUP(V103,'[1]シフト記号表（勤務時間帯）'!$C$6:$U$35,19,FALSE))</f>
        <v/>
      </c>
      <c r="W105" s="389" t="str">
        <f>IF(W103="","",VLOOKUP(W103,'[1]シフト記号表（勤務時間帯）'!$C$6:$U$35,19,FALSE))</f>
        <v/>
      </c>
      <c r="X105" s="389" t="str">
        <f>IF(X103="","",VLOOKUP(X103,'[1]シフト記号表（勤務時間帯）'!$C$6:$U$35,19,FALSE))</f>
        <v/>
      </c>
      <c r="Y105" s="390" t="str">
        <f>IF(Y103="","",VLOOKUP(Y103,'[1]シフト記号表（勤務時間帯）'!$C$6:$U$35,19,FALSE))</f>
        <v/>
      </c>
      <c r="Z105" s="388" t="str">
        <f>IF(Z103="","",VLOOKUP(Z103,'[1]シフト記号表（勤務時間帯）'!$C$6:$U$35,19,FALSE))</f>
        <v/>
      </c>
      <c r="AA105" s="389" t="str">
        <f>IF(AA103="","",VLOOKUP(AA103,'[1]シフト記号表（勤務時間帯）'!$C$6:$U$35,19,FALSE))</f>
        <v/>
      </c>
      <c r="AB105" s="389" t="str">
        <f>IF(AB103="","",VLOOKUP(AB103,'[1]シフト記号表（勤務時間帯）'!$C$6:$U$35,19,FALSE))</f>
        <v/>
      </c>
      <c r="AC105" s="389" t="str">
        <f>IF(AC103="","",VLOOKUP(AC103,'[1]シフト記号表（勤務時間帯）'!$C$6:$U$35,19,FALSE))</f>
        <v/>
      </c>
      <c r="AD105" s="389" t="str">
        <f>IF(AD103="","",VLOOKUP(AD103,'[1]シフト記号表（勤務時間帯）'!$C$6:$U$35,19,FALSE))</f>
        <v/>
      </c>
      <c r="AE105" s="389" t="str">
        <f>IF(AE103="","",VLOOKUP(AE103,'[1]シフト記号表（勤務時間帯）'!$C$6:$U$35,19,FALSE))</f>
        <v/>
      </c>
      <c r="AF105" s="390" t="str">
        <f>IF(AF103="","",VLOOKUP(AF103,'[1]シフト記号表（勤務時間帯）'!$C$6:$U$35,19,FALSE))</f>
        <v/>
      </c>
      <c r="AG105" s="388" t="str">
        <f>IF(AG103="","",VLOOKUP(AG103,'[1]シフト記号表（勤務時間帯）'!$C$6:$U$35,19,FALSE))</f>
        <v/>
      </c>
      <c r="AH105" s="389" t="str">
        <f>IF(AH103="","",VLOOKUP(AH103,'[1]シフト記号表（勤務時間帯）'!$C$6:$U$35,19,FALSE))</f>
        <v/>
      </c>
      <c r="AI105" s="389" t="str">
        <f>IF(AI103="","",VLOOKUP(AI103,'[1]シフト記号表（勤務時間帯）'!$C$6:$U$35,19,FALSE))</f>
        <v/>
      </c>
      <c r="AJ105" s="389" t="str">
        <f>IF(AJ103="","",VLOOKUP(AJ103,'[1]シフト記号表（勤務時間帯）'!$C$6:$U$35,19,FALSE))</f>
        <v/>
      </c>
      <c r="AK105" s="389" t="str">
        <f>IF(AK103="","",VLOOKUP(AK103,'[1]シフト記号表（勤務時間帯）'!$C$6:$U$35,19,FALSE))</f>
        <v/>
      </c>
      <c r="AL105" s="389" t="str">
        <f>IF(AL103="","",VLOOKUP(AL103,'[1]シフト記号表（勤務時間帯）'!$C$6:$U$35,19,FALSE))</f>
        <v/>
      </c>
      <c r="AM105" s="390" t="str">
        <f>IF(AM103="","",VLOOKUP(AM103,'[1]シフト記号表（勤務時間帯）'!$C$6:$U$35,19,FALSE))</f>
        <v/>
      </c>
      <c r="AN105" s="388" t="str">
        <f>IF(AN103="","",VLOOKUP(AN103,'[1]シフト記号表（勤務時間帯）'!$C$6:$U$35,19,FALSE))</f>
        <v/>
      </c>
      <c r="AO105" s="389" t="str">
        <f>IF(AO103="","",VLOOKUP(AO103,'[1]シフト記号表（勤務時間帯）'!$C$6:$U$35,19,FALSE))</f>
        <v/>
      </c>
      <c r="AP105" s="389" t="str">
        <f>IF(AP103="","",VLOOKUP(AP103,'[1]シフト記号表（勤務時間帯）'!$C$6:$U$35,19,FALSE))</f>
        <v/>
      </c>
      <c r="AQ105" s="389" t="str">
        <f>IF(AQ103="","",VLOOKUP(AQ103,'[1]シフト記号表（勤務時間帯）'!$C$6:$U$35,19,FALSE))</f>
        <v/>
      </c>
      <c r="AR105" s="389" t="str">
        <f>IF(AR103="","",VLOOKUP(AR103,'[1]シフト記号表（勤務時間帯）'!$C$6:$U$35,19,FALSE))</f>
        <v/>
      </c>
      <c r="AS105" s="389" t="str">
        <f>IF(AS103="","",VLOOKUP(AS103,'[1]シフト記号表（勤務時間帯）'!$C$6:$U$35,19,FALSE))</f>
        <v/>
      </c>
      <c r="AT105" s="390" t="str">
        <f>IF(AT103="","",VLOOKUP(AT103,'[1]シフト記号表（勤務時間帯）'!$C$6:$U$35,19,FALSE))</f>
        <v/>
      </c>
      <c r="AU105" s="388" t="str">
        <f>IF(AU103="","",VLOOKUP(AU103,'[1]シフト記号表（勤務時間帯）'!$C$6:$U$35,19,FALSE))</f>
        <v/>
      </c>
      <c r="AV105" s="389" t="str">
        <f>IF(AV103="","",VLOOKUP(AV103,'[1]シフト記号表（勤務時間帯）'!$C$6:$U$35,19,FALSE))</f>
        <v/>
      </c>
      <c r="AW105" s="389" t="str">
        <f>IF(AW103="","",VLOOKUP(AW103,'[1]シフト記号表（勤務時間帯）'!$C$6:$U$35,19,FALSE))</f>
        <v/>
      </c>
      <c r="AX105" s="643">
        <f>IF($BB$3="４週",SUM(S105:AT105),IF($BB$3="暦月",SUM(S105:AW105),""))</f>
        <v>0</v>
      </c>
      <c r="AY105" s="644"/>
      <c r="AZ105" s="645">
        <f>IF($BB$3="４週",AX105/4,IF($BB$3="暦月",②勤務形態一覧表!AX105/(②勤務形態一覧表!$BB$8/7),""))</f>
        <v>0</v>
      </c>
      <c r="BA105" s="646"/>
      <c r="BB105" s="747"/>
      <c r="BC105" s="710"/>
      <c r="BD105" s="710"/>
      <c r="BE105" s="710"/>
      <c r="BF105" s="711"/>
    </row>
    <row r="106" spans="2:58" ht="20.25" customHeight="1">
      <c r="B106" s="686">
        <f>B103+1</f>
        <v>29</v>
      </c>
      <c r="C106" s="736"/>
      <c r="D106" s="737"/>
      <c r="E106" s="738"/>
      <c r="F106" s="391"/>
      <c r="G106" s="696"/>
      <c r="H106" s="699"/>
      <c r="I106" s="700"/>
      <c r="J106" s="700"/>
      <c r="K106" s="701"/>
      <c r="L106" s="703"/>
      <c r="M106" s="704"/>
      <c r="N106" s="704"/>
      <c r="O106" s="705"/>
      <c r="P106" s="712" t="s">
        <v>1227</v>
      </c>
      <c r="Q106" s="713"/>
      <c r="R106" s="714"/>
      <c r="S106" s="380"/>
      <c r="T106" s="381"/>
      <c r="U106" s="381"/>
      <c r="V106" s="381"/>
      <c r="W106" s="381"/>
      <c r="X106" s="381"/>
      <c r="Y106" s="382"/>
      <c r="Z106" s="380"/>
      <c r="AA106" s="381"/>
      <c r="AB106" s="381"/>
      <c r="AC106" s="381"/>
      <c r="AD106" s="381"/>
      <c r="AE106" s="381"/>
      <c r="AF106" s="382"/>
      <c r="AG106" s="380"/>
      <c r="AH106" s="381"/>
      <c r="AI106" s="381"/>
      <c r="AJ106" s="381"/>
      <c r="AK106" s="381"/>
      <c r="AL106" s="381"/>
      <c r="AM106" s="382"/>
      <c r="AN106" s="380"/>
      <c r="AO106" s="381"/>
      <c r="AP106" s="381"/>
      <c r="AQ106" s="381"/>
      <c r="AR106" s="381"/>
      <c r="AS106" s="381"/>
      <c r="AT106" s="382"/>
      <c r="AU106" s="380"/>
      <c r="AV106" s="381"/>
      <c r="AW106" s="381"/>
      <c r="AX106" s="620"/>
      <c r="AY106" s="621"/>
      <c r="AZ106" s="622"/>
      <c r="BA106" s="623"/>
      <c r="BB106" s="745"/>
      <c r="BC106" s="704"/>
      <c r="BD106" s="704"/>
      <c r="BE106" s="704"/>
      <c r="BF106" s="705"/>
    </row>
    <row r="107" spans="2:58" ht="20.25" customHeight="1">
      <c r="B107" s="686"/>
      <c r="C107" s="739"/>
      <c r="D107" s="740"/>
      <c r="E107" s="741"/>
      <c r="F107" s="383"/>
      <c r="G107" s="697"/>
      <c r="H107" s="702"/>
      <c r="I107" s="700"/>
      <c r="J107" s="700"/>
      <c r="K107" s="701"/>
      <c r="L107" s="706"/>
      <c r="M107" s="707"/>
      <c r="N107" s="707"/>
      <c r="O107" s="708"/>
      <c r="P107" s="633" t="s">
        <v>1228</v>
      </c>
      <c r="Q107" s="634"/>
      <c r="R107" s="635"/>
      <c r="S107" s="384" t="str">
        <f>IF(S106="","",VLOOKUP(S106,'[1]シフト記号表（勤務時間帯）'!$C$6:$K$35,9,FALSE))</f>
        <v/>
      </c>
      <c r="T107" s="385" t="str">
        <f>IF(T106="","",VLOOKUP(T106,'[1]シフト記号表（勤務時間帯）'!$C$6:$K$35,9,FALSE))</f>
        <v/>
      </c>
      <c r="U107" s="385" t="str">
        <f>IF(U106="","",VLOOKUP(U106,'[1]シフト記号表（勤務時間帯）'!$C$6:$K$35,9,FALSE))</f>
        <v/>
      </c>
      <c r="V107" s="385" t="str">
        <f>IF(V106="","",VLOOKUP(V106,'[1]シフト記号表（勤務時間帯）'!$C$6:$K$35,9,FALSE))</f>
        <v/>
      </c>
      <c r="W107" s="385" t="str">
        <f>IF(W106="","",VLOOKUP(W106,'[1]シフト記号表（勤務時間帯）'!$C$6:$K$35,9,FALSE))</f>
        <v/>
      </c>
      <c r="X107" s="385" t="str">
        <f>IF(X106="","",VLOOKUP(X106,'[1]シフト記号表（勤務時間帯）'!$C$6:$K$35,9,FALSE))</f>
        <v/>
      </c>
      <c r="Y107" s="386" t="str">
        <f>IF(Y106="","",VLOOKUP(Y106,'[1]シフト記号表（勤務時間帯）'!$C$6:$K$35,9,FALSE))</f>
        <v/>
      </c>
      <c r="Z107" s="384" t="str">
        <f>IF(Z106="","",VLOOKUP(Z106,'[1]シフト記号表（勤務時間帯）'!$C$6:$K$35,9,FALSE))</f>
        <v/>
      </c>
      <c r="AA107" s="385" t="str">
        <f>IF(AA106="","",VLOOKUP(AA106,'[1]シフト記号表（勤務時間帯）'!$C$6:$K$35,9,FALSE))</f>
        <v/>
      </c>
      <c r="AB107" s="385" t="str">
        <f>IF(AB106="","",VLOOKUP(AB106,'[1]シフト記号表（勤務時間帯）'!$C$6:$K$35,9,FALSE))</f>
        <v/>
      </c>
      <c r="AC107" s="385" t="str">
        <f>IF(AC106="","",VLOOKUP(AC106,'[1]シフト記号表（勤務時間帯）'!$C$6:$K$35,9,FALSE))</f>
        <v/>
      </c>
      <c r="AD107" s="385" t="str">
        <f>IF(AD106="","",VLOOKUP(AD106,'[1]シフト記号表（勤務時間帯）'!$C$6:$K$35,9,FALSE))</f>
        <v/>
      </c>
      <c r="AE107" s="385" t="str">
        <f>IF(AE106="","",VLOOKUP(AE106,'[1]シフト記号表（勤務時間帯）'!$C$6:$K$35,9,FALSE))</f>
        <v/>
      </c>
      <c r="AF107" s="386" t="str">
        <f>IF(AF106="","",VLOOKUP(AF106,'[1]シフト記号表（勤務時間帯）'!$C$6:$K$35,9,FALSE))</f>
        <v/>
      </c>
      <c r="AG107" s="384" t="str">
        <f>IF(AG106="","",VLOOKUP(AG106,'[1]シフト記号表（勤務時間帯）'!$C$6:$K$35,9,FALSE))</f>
        <v/>
      </c>
      <c r="AH107" s="385" t="str">
        <f>IF(AH106="","",VLOOKUP(AH106,'[1]シフト記号表（勤務時間帯）'!$C$6:$K$35,9,FALSE))</f>
        <v/>
      </c>
      <c r="AI107" s="385" t="str">
        <f>IF(AI106="","",VLOOKUP(AI106,'[1]シフト記号表（勤務時間帯）'!$C$6:$K$35,9,FALSE))</f>
        <v/>
      </c>
      <c r="AJ107" s="385" t="str">
        <f>IF(AJ106="","",VLOOKUP(AJ106,'[1]シフト記号表（勤務時間帯）'!$C$6:$K$35,9,FALSE))</f>
        <v/>
      </c>
      <c r="AK107" s="385" t="str">
        <f>IF(AK106="","",VLOOKUP(AK106,'[1]シフト記号表（勤務時間帯）'!$C$6:$K$35,9,FALSE))</f>
        <v/>
      </c>
      <c r="AL107" s="385" t="str">
        <f>IF(AL106="","",VLOOKUP(AL106,'[1]シフト記号表（勤務時間帯）'!$C$6:$K$35,9,FALSE))</f>
        <v/>
      </c>
      <c r="AM107" s="386" t="str">
        <f>IF(AM106="","",VLOOKUP(AM106,'[1]シフト記号表（勤務時間帯）'!$C$6:$K$35,9,FALSE))</f>
        <v/>
      </c>
      <c r="AN107" s="384" t="str">
        <f>IF(AN106="","",VLOOKUP(AN106,'[1]シフト記号表（勤務時間帯）'!$C$6:$K$35,9,FALSE))</f>
        <v/>
      </c>
      <c r="AO107" s="385" t="str">
        <f>IF(AO106="","",VLOOKUP(AO106,'[1]シフト記号表（勤務時間帯）'!$C$6:$K$35,9,FALSE))</f>
        <v/>
      </c>
      <c r="AP107" s="385" t="str">
        <f>IF(AP106="","",VLOOKUP(AP106,'[1]シフト記号表（勤務時間帯）'!$C$6:$K$35,9,FALSE))</f>
        <v/>
      </c>
      <c r="AQ107" s="385" t="str">
        <f>IF(AQ106="","",VLOOKUP(AQ106,'[1]シフト記号表（勤務時間帯）'!$C$6:$K$35,9,FALSE))</f>
        <v/>
      </c>
      <c r="AR107" s="385" t="str">
        <f>IF(AR106="","",VLOOKUP(AR106,'[1]シフト記号表（勤務時間帯）'!$C$6:$K$35,9,FALSE))</f>
        <v/>
      </c>
      <c r="AS107" s="385" t="str">
        <f>IF(AS106="","",VLOOKUP(AS106,'[1]シフト記号表（勤務時間帯）'!$C$6:$K$35,9,FALSE))</f>
        <v/>
      </c>
      <c r="AT107" s="386" t="str">
        <f>IF(AT106="","",VLOOKUP(AT106,'[1]シフト記号表（勤務時間帯）'!$C$6:$K$35,9,FALSE))</f>
        <v/>
      </c>
      <c r="AU107" s="384" t="str">
        <f>IF(AU106="","",VLOOKUP(AU106,'[1]シフト記号表（勤務時間帯）'!$C$6:$K$35,9,FALSE))</f>
        <v/>
      </c>
      <c r="AV107" s="385" t="str">
        <f>IF(AV106="","",VLOOKUP(AV106,'[1]シフト記号表（勤務時間帯）'!$C$6:$K$35,9,FALSE))</f>
        <v/>
      </c>
      <c r="AW107" s="385" t="str">
        <f>IF(AW106="","",VLOOKUP(AW106,'[1]シフト記号表（勤務時間帯）'!$C$6:$K$35,9,FALSE))</f>
        <v/>
      </c>
      <c r="AX107" s="636">
        <f>IF($BB$3="４週",SUM(S107:AT107),IF($BB$3="暦月",SUM(S107:AW107),""))</f>
        <v>0</v>
      </c>
      <c r="AY107" s="637"/>
      <c r="AZ107" s="638">
        <f>IF($BB$3="４週",AX107/4,IF($BB$3="暦月",②勤務形態一覧表!AX107/(②勤務形態一覧表!$BB$8/7),""))</f>
        <v>0</v>
      </c>
      <c r="BA107" s="639"/>
      <c r="BB107" s="746"/>
      <c r="BC107" s="707"/>
      <c r="BD107" s="707"/>
      <c r="BE107" s="707"/>
      <c r="BF107" s="708"/>
    </row>
    <row r="108" spans="2:58" ht="20.25" customHeight="1">
      <c r="B108" s="686"/>
      <c r="C108" s="742"/>
      <c r="D108" s="743"/>
      <c r="E108" s="744"/>
      <c r="F108" s="392">
        <f>C106</f>
        <v>0</v>
      </c>
      <c r="G108" s="698"/>
      <c r="H108" s="702"/>
      <c r="I108" s="700"/>
      <c r="J108" s="700"/>
      <c r="K108" s="701"/>
      <c r="L108" s="709"/>
      <c r="M108" s="710"/>
      <c r="N108" s="710"/>
      <c r="O108" s="711"/>
      <c r="P108" s="640" t="s">
        <v>1229</v>
      </c>
      <c r="Q108" s="641"/>
      <c r="R108" s="642"/>
      <c r="S108" s="388" t="str">
        <f>IF(S106="","",VLOOKUP(S106,'[1]シフト記号表（勤務時間帯）'!$C$6:$U$35,19,FALSE))</f>
        <v/>
      </c>
      <c r="T108" s="389" t="str">
        <f>IF(T106="","",VLOOKUP(T106,'[1]シフト記号表（勤務時間帯）'!$C$6:$U$35,19,FALSE))</f>
        <v/>
      </c>
      <c r="U108" s="389" t="str">
        <f>IF(U106="","",VLOOKUP(U106,'[1]シフト記号表（勤務時間帯）'!$C$6:$U$35,19,FALSE))</f>
        <v/>
      </c>
      <c r="V108" s="389" t="str">
        <f>IF(V106="","",VLOOKUP(V106,'[1]シフト記号表（勤務時間帯）'!$C$6:$U$35,19,FALSE))</f>
        <v/>
      </c>
      <c r="W108" s="389" t="str">
        <f>IF(W106="","",VLOOKUP(W106,'[1]シフト記号表（勤務時間帯）'!$C$6:$U$35,19,FALSE))</f>
        <v/>
      </c>
      <c r="X108" s="389" t="str">
        <f>IF(X106="","",VLOOKUP(X106,'[1]シフト記号表（勤務時間帯）'!$C$6:$U$35,19,FALSE))</f>
        <v/>
      </c>
      <c r="Y108" s="390" t="str">
        <f>IF(Y106="","",VLOOKUP(Y106,'[1]シフト記号表（勤務時間帯）'!$C$6:$U$35,19,FALSE))</f>
        <v/>
      </c>
      <c r="Z108" s="388" t="str">
        <f>IF(Z106="","",VLOOKUP(Z106,'[1]シフト記号表（勤務時間帯）'!$C$6:$U$35,19,FALSE))</f>
        <v/>
      </c>
      <c r="AA108" s="389" t="str">
        <f>IF(AA106="","",VLOOKUP(AA106,'[1]シフト記号表（勤務時間帯）'!$C$6:$U$35,19,FALSE))</f>
        <v/>
      </c>
      <c r="AB108" s="389" t="str">
        <f>IF(AB106="","",VLOOKUP(AB106,'[1]シフト記号表（勤務時間帯）'!$C$6:$U$35,19,FALSE))</f>
        <v/>
      </c>
      <c r="AC108" s="389" t="str">
        <f>IF(AC106="","",VLOOKUP(AC106,'[1]シフト記号表（勤務時間帯）'!$C$6:$U$35,19,FALSE))</f>
        <v/>
      </c>
      <c r="AD108" s="389" t="str">
        <f>IF(AD106="","",VLOOKUP(AD106,'[1]シフト記号表（勤務時間帯）'!$C$6:$U$35,19,FALSE))</f>
        <v/>
      </c>
      <c r="AE108" s="389" t="str">
        <f>IF(AE106="","",VLOOKUP(AE106,'[1]シフト記号表（勤務時間帯）'!$C$6:$U$35,19,FALSE))</f>
        <v/>
      </c>
      <c r="AF108" s="390" t="str">
        <f>IF(AF106="","",VLOOKUP(AF106,'[1]シフト記号表（勤務時間帯）'!$C$6:$U$35,19,FALSE))</f>
        <v/>
      </c>
      <c r="AG108" s="388" t="str">
        <f>IF(AG106="","",VLOOKUP(AG106,'[1]シフト記号表（勤務時間帯）'!$C$6:$U$35,19,FALSE))</f>
        <v/>
      </c>
      <c r="AH108" s="389" t="str">
        <f>IF(AH106="","",VLOOKUP(AH106,'[1]シフト記号表（勤務時間帯）'!$C$6:$U$35,19,FALSE))</f>
        <v/>
      </c>
      <c r="AI108" s="389" t="str">
        <f>IF(AI106="","",VLOOKUP(AI106,'[1]シフト記号表（勤務時間帯）'!$C$6:$U$35,19,FALSE))</f>
        <v/>
      </c>
      <c r="AJ108" s="389" t="str">
        <f>IF(AJ106="","",VLOOKUP(AJ106,'[1]シフト記号表（勤務時間帯）'!$C$6:$U$35,19,FALSE))</f>
        <v/>
      </c>
      <c r="AK108" s="389" t="str">
        <f>IF(AK106="","",VLOOKUP(AK106,'[1]シフト記号表（勤務時間帯）'!$C$6:$U$35,19,FALSE))</f>
        <v/>
      </c>
      <c r="AL108" s="389" t="str">
        <f>IF(AL106="","",VLOOKUP(AL106,'[1]シフト記号表（勤務時間帯）'!$C$6:$U$35,19,FALSE))</f>
        <v/>
      </c>
      <c r="AM108" s="390" t="str">
        <f>IF(AM106="","",VLOOKUP(AM106,'[1]シフト記号表（勤務時間帯）'!$C$6:$U$35,19,FALSE))</f>
        <v/>
      </c>
      <c r="AN108" s="388" t="str">
        <f>IF(AN106="","",VLOOKUP(AN106,'[1]シフト記号表（勤務時間帯）'!$C$6:$U$35,19,FALSE))</f>
        <v/>
      </c>
      <c r="AO108" s="389" t="str">
        <f>IF(AO106="","",VLOOKUP(AO106,'[1]シフト記号表（勤務時間帯）'!$C$6:$U$35,19,FALSE))</f>
        <v/>
      </c>
      <c r="AP108" s="389" t="str">
        <f>IF(AP106="","",VLOOKUP(AP106,'[1]シフト記号表（勤務時間帯）'!$C$6:$U$35,19,FALSE))</f>
        <v/>
      </c>
      <c r="AQ108" s="389" t="str">
        <f>IF(AQ106="","",VLOOKUP(AQ106,'[1]シフト記号表（勤務時間帯）'!$C$6:$U$35,19,FALSE))</f>
        <v/>
      </c>
      <c r="AR108" s="389" t="str">
        <f>IF(AR106="","",VLOOKUP(AR106,'[1]シフト記号表（勤務時間帯）'!$C$6:$U$35,19,FALSE))</f>
        <v/>
      </c>
      <c r="AS108" s="389" t="str">
        <f>IF(AS106="","",VLOOKUP(AS106,'[1]シフト記号表（勤務時間帯）'!$C$6:$U$35,19,FALSE))</f>
        <v/>
      </c>
      <c r="AT108" s="390" t="str">
        <f>IF(AT106="","",VLOOKUP(AT106,'[1]シフト記号表（勤務時間帯）'!$C$6:$U$35,19,FALSE))</f>
        <v/>
      </c>
      <c r="AU108" s="388" t="str">
        <f>IF(AU106="","",VLOOKUP(AU106,'[1]シフト記号表（勤務時間帯）'!$C$6:$U$35,19,FALSE))</f>
        <v/>
      </c>
      <c r="AV108" s="389" t="str">
        <f>IF(AV106="","",VLOOKUP(AV106,'[1]シフト記号表（勤務時間帯）'!$C$6:$U$35,19,FALSE))</f>
        <v/>
      </c>
      <c r="AW108" s="389" t="str">
        <f>IF(AW106="","",VLOOKUP(AW106,'[1]シフト記号表（勤務時間帯）'!$C$6:$U$35,19,FALSE))</f>
        <v/>
      </c>
      <c r="AX108" s="643">
        <f>IF($BB$3="４週",SUM(S108:AT108),IF($BB$3="暦月",SUM(S108:AW108),""))</f>
        <v>0</v>
      </c>
      <c r="AY108" s="644"/>
      <c r="AZ108" s="645">
        <f>IF($BB$3="４週",AX108/4,IF($BB$3="暦月",②勤務形態一覧表!AX108/(②勤務形態一覧表!$BB$8/7),""))</f>
        <v>0</v>
      </c>
      <c r="BA108" s="646"/>
      <c r="BB108" s="747"/>
      <c r="BC108" s="710"/>
      <c r="BD108" s="710"/>
      <c r="BE108" s="710"/>
      <c r="BF108" s="711"/>
    </row>
    <row r="109" spans="2:58" ht="20.25" customHeight="1">
      <c r="B109" s="686">
        <f>B106+1</f>
        <v>30</v>
      </c>
      <c r="C109" s="736"/>
      <c r="D109" s="737"/>
      <c r="E109" s="738"/>
      <c r="F109" s="391"/>
      <c r="G109" s="696"/>
      <c r="H109" s="699"/>
      <c r="I109" s="700"/>
      <c r="J109" s="700"/>
      <c r="K109" s="701"/>
      <c r="L109" s="703"/>
      <c r="M109" s="704"/>
      <c r="N109" s="704"/>
      <c r="O109" s="705"/>
      <c r="P109" s="712" t="s">
        <v>1227</v>
      </c>
      <c r="Q109" s="713"/>
      <c r="R109" s="714"/>
      <c r="S109" s="380"/>
      <c r="T109" s="381"/>
      <c r="U109" s="381"/>
      <c r="V109" s="381"/>
      <c r="W109" s="381"/>
      <c r="X109" s="381"/>
      <c r="Y109" s="382"/>
      <c r="Z109" s="380"/>
      <c r="AA109" s="381"/>
      <c r="AB109" s="381"/>
      <c r="AC109" s="381"/>
      <c r="AD109" s="381"/>
      <c r="AE109" s="381"/>
      <c r="AF109" s="382"/>
      <c r="AG109" s="380"/>
      <c r="AH109" s="381"/>
      <c r="AI109" s="381"/>
      <c r="AJ109" s="381"/>
      <c r="AK109" s="381"/>
      <c r="AL109" s="381"/>
      <c r="AM109" s="382"/>
      <c r="AN109" s="380"/>
      <c r="AO109" s="381"/>
      <c r="AP109" s="381"/>
      <c r="AQ109" s="381"/>
      <c r="AR109" s="381"/>
      <c r="AS109" s="381"/>
      <c r="AT109" s="382"/>
      <c r="AU109" s="380"/>
      <c r="AV109" s="381"/>
      <c r="AW109" s="381"/>
      <c r="AX109" s="620"/>
      <c r="AY109" s="621"/>
      <c r="AZ109" s="622"/>
      <c r="BA109" s="623"/>
      <c r="BB109" s="745"/>
      <c r="BC109" s="704"/>
      <c r="BD109" s="704"/>
      <c r="BE109" s="704"/>
      <c r="BF109" s="705"/>
    </row>
    <row r="110" spans="2:58" ht="20.25" customHeight="1">
      <c r="B110" s="686"/>
      <c r="C110" s="739"/>
      <c r="D110" s="740"/>
      <c r="E110" s="741"/>
      <c r="F110" s="383"/>
      <c r="G110" s="697"/>
      <c r="H110" s="702"/>
      <c r="I110" s="700"/>
      <c r="J110" s="700"/>
      <c r="K110" s="701"/>
      <c r="L110" s="706"/>
      <c r="M110" s="707"/>
      <c r="N110" s="707"/>
      <c r="O110" s="708"/>
      <c r="P110" s="633" t="s">
        <v>1228</v>
      </c>
      <c r="Q110" s="634"/>
      <c r="R110" s="635"/>
      <c r="S110" s="384" t="str">
        <f>IF(S109="","",VLOOKUP(S109,'[1]シフト記号表（勤務時間帯）'!$C$6:$K$35,9,FALSE))</f>
        <v/>
      </c>
      <c r="T110" s="385" t="str">
        <f>IF(T109="","",VLOOKUP(T109,'[1]シフト記号表（勤務時間帯）'!$C$6:$K$35,9,FALSE))</f>
        <v/>
      </c>
      <c r="U110" s="385" t="str">
        <f>IF(U109="","",VLOOKUP(U109,'[1]シフト記号表（勤務時間帯）'!$C$6:$K$35,9,FALSE))</f>
        <v/>
      </c>
      <c r="V110" s="385" t="str">
        <f>IF(V109="","",VLOOKUP(V109,'[1]シフト記号表（勤務時間帯）'!$C$6:$K$35,9,FALSE))</f>
        <v/>
      </c>
      <c r="W110" s="385" t="str">
        <f>IF(W109="","",VLOOKUP(W109,'[1]シフト記号表（勤務時間帯）'!$C$6:$K$35,9,FALSE))</f>
        <v/>
      </c>
      <c r="X110" s="385" t="str">
        <f>IF(X109="","",VLOOKUP(X109,'[1]シフト記号表（勤務時間帯）'!$C$6:$K$35,9,FALSE))</f>
        <v/>
      </c>
      <c r="Y110" s="386" t="str">
        <f>IF(Y109="","",VLOOKUP(Y109,'[1]シフト記号表（勤務時間帯）'!$C$6:$K$35,9,FALSE))</f>
        <v/>
      </c>
      <c r="Z110" s="384" t="str">
        <f>IF(Z109="","",VLOOKUP(Z109,'[1]シフト記号表（勤務時間帯）'!$C$6:$K$35,9,FALSE))</f>
        <v/>
      </c>
      <c r="AA110" s="385" t="str">
        <f>IF(AA109="","",VLOOKUP(AA109,'[1]シフト記号表（勤務時間帯）'!$C$6:$K$35,9,FALSE))</f>
        <v/>
      </c>
      <c r="AB110" s="385" t="str">
        <f>IF(AB109="","",VLOOKUP(AB109,'[1]シフト記号表（勤務時間帯）'!$C$6:$K$35,9,FALSE))</f>
        <v/>
      </c>
      <c r="AC110" s="385" t="str">
        <f>IF(AC109="","",VLOOKUP(AC109,'[1]シフト記号表（勤務時間帯）'!$C$6:$K$35,9,FALSE))</f>
        <v/>
      </c>
      <c r="AD110" s="385" t="str">
        <f>IF(AD109="","",VLOOKUP(AD109,'[1]シフト記号表（勤務時間帯）'!$C$6:$K$35,9,FALSE))</f>
        <v/>
      </c>
      <c r="AE110" s="385" t="str">
        <f>IF(AE109="","",VLOOKUP(AE109,'[1]シフト記号表（勤務時間帯）'!$C$6:$K$35,9,FALSE))</f>
        <v/>
      </c>
      <c r="AF110" s="386" t="str">
        <f>IF(AF109="","",VLOOKUP(AF109,'[1]シフト記号表（勤務時間帯）'!$C$6:$K$35,9,FALSE))</f>
        <v/>
      </c>
      <c r="AG110" s="384" t="str">
        <f>IF(AG109="","",VLOOKUP(AG109,'[1]シフト記号表（勤務時間帯）'!$C$6:$K$35,9,FALSE))</f>
        <v/>
      </c>
      <c r="AH110" s="385" t="str">
        <f>IF(AH109="","",VLOOKUP(AH109,'[1]シフト記号表（勤務時間帯）'!$C$6:$K$35,9,FALSE))</f>
        <v/>
      </c>
      <c r="AI110" s="385" t="str">
        <f>IF(AI109="","",VLOOKUP(AI109,'[1]シフト記号表（勤務時間帯）'!$C$6:$K$35,9,FALSE))</f>
        <v/>
      </c>
      <c r="AJ110" s="385" t="str">
        <f>IF(AJ109="","",VLOOKUP(AJ109,'[1]シフト記号表（勤務時間帯）'!$C$6:$K$35,9,FALSE))</f>
        <v/>
      </c>
      <c r="AK110" s="385" t="str">
        <f>IF(AK109="","",VLOOKUP(AK109,'[1]シフト記号表（勤務時間帯）'!$C$6:$K$35,9,FALSE))</f>
        <v/>
      </c>
      <c r="AL110" s="385" t="str">
        <f>IF(AL109="","",VLOOKUP(AL109,'[1]シフト記号表（勤務時間帯）'!$C$6:$K$35,9,FALSE))</f>
        <v/>
      </c>
      <c r="AM110" s="386" t="str">
        <f>IF(AM109="","",VLOOKUP(AM109,'[1]シフト記号表（勤務時間帯）'!$C$6:$K$35,9,FALSE))</f>
        <v/>
      </c>
      <c r="AN110" s="384" t="str">
        <f>IF(AN109="","",VLOOKUP(AN109,'[1]シフト記号表（勤務時間帯）'!$C$6:$K$35,9,FALSE))</f>
        <v/>
      </c>
      <c r="AO110" s="385" t="str">
        <f>IF(AO109="","",VLOOKUP(AO109,'[1]シフト記号表（勤務時間帯）'!$C$6:$K$35,9,FALSE))</f>
        <v/>
      </c>
      <c r="AP110" s="385" t="str">
        <f>IF(AP109="","",VLOOKUP(AP109,'[1]シフト記号表（勤務時間帯）'!$C$6:$K$35,9,FALSE))</f>
        <v/>
      </c>
      <c r="AQ110" s="385" t="str">
        <f>IF(AQ109="","",VLOOKUP(AQ109,'[1]シフト記号表（勤務時間帯）'!$C$6:$K$35,9,FALSE))</f>
        <v/>
      </c>
      <c r="AR110" s="385" t="str">
        <f>IF(AR109="","",VLOOKUP(AR109,'[1]シフト記号表（勤務時間帯）'!$C$6:$K$35,9,FALSE))</f>
        <v/>
      </c>
      <c r="AS110" s="385" t="str">
        <f>IF(AS109="","",VLOOKUP(AS109,'[1]シフト記号表（勤務時間帯）'!$C$6:$K$35,9,FALSE))</f>
        <v/>
      </c>
      <c r="AT110" s="386" t="str">
        <f>IF(AT109="","",VLOOKUP(AT109,'[1]シフト記号表（勤務時間帯）'!$C$6:$K$35,9,FALSE))</f>
        <v/>
      </c>
      <c r="AU110" s="384" t="str">
        <f>IF(AU109="","",VLOOKUP(AU109,'[1]シフト記号表（勤務時間帯）'!$C$6:$K$35,9,FALSE))</f>
        <v/>
      </c>
      <c r="AV110" s="385" t="str">
        <f>IF(AV109="","",VLOOKUP(AV109,'[1]シフト記号表（勤務時間帯）'!$C$6:$K$35,9,FALSE))</f>
        <v/>
      </c>
      <c r="AW110" s="385" t="str">
        <f>IF(AW109="","",VLOOKUP(AW109,'[1]シフト記号表（勤務時間帯）'!$C$6:$K$35,9,FALSE))</f>
        <v/>
      </c>
      <c r="AX110" s="636">
        <f>IF($BB$3="４週",SUM(S110:AT110),IF($BB$3="暦月",SUM(S110:AW110),""))</f>
        <v>0</v>
      </c>
      <c r="AY110" s="637"/>
      <c r="AZ110" s="638">
        <f>IF($BB$3="４週",AX110/4,IF($BB$3="暦月",②勤務形態一覧表!AX110/(②勤務形態一覧表!$BB$8/7),""))</f>
        <v>0</v>
      </c>
      <c r="BA110" s="639"/>
      <c r="BB110" s="746"/>
      <c r="BC110" s="707"/>
      <c r="BD110" s="707"/>
      <c r="BE110" s="707"/>
      <c r="BF110" s="708"/>
    </row>
    <row r="111" spans="2:58" ht="20.25" customHeight="1">
      <c r="B111" s="686"/>
      <c r="C111" s="742"/>
      <c r="D111" s="743"/>
      <c r="E111" s="744"/>
      <c r="F111" s="392">
        <f>C109</f>
        <v>0</v>
      </c>
      <c r="G111" s="698"/>
      <c r="H111" s="702"/>
      <c r="I111" s="700"/>
      <c r="J111" s="700"/>
      <c r="K111" s="701"/>
      <c r="L111" s="709"/>
      <c r="M111" s="710"/>
      <c r="N111" s="710"/>
      <c r="O111" s="711"/>
      <c r="P111" s="640" t="s">
        <v>1229</v>
      </c>
      <c r="Q111" s="641"/>
      <c r="R111" s="642"/>
      <c r="S111" s="388" t="str">
        <f>IF(S109="","",VLOOKUP(S109,'[1]シフト記号表（勤務時間帯）'!$C$6:$U$35,19,FALSE))</f>
        <v/>
      </c>
      <c r="T111" s="389" t="str">
        <f>IF(T109="","",VLOOKUP(T109,'[1]シフト記号表（勤務時間帯）'!$C$6:$U$35,19,FALSE))</f>
        <v/>
      </c>
      <c r="U111" s="389" t="str">
        <f>IF(U109="","",VLOOKUP(U109,'[1]シフト記号表（勤務時間帯）'!$C$6:$U$35,19,FALSE))</f>
        <v/>
      </c>
      <c r="V111" s="389" t="str">
        <f>IF(V109="","",VLOOKUP(V109,'[1]シフト記号表（勤務時間帯）'!$C$6:$U$35,19,FALSE))</f>
        <v/>
      </c>
      <c r="W111" s="389" t="str">
        <f>IF(W109="","",VLOOKUP(W109,'[1]シフト記号表（勤務時間帯）'!$C$6:$U$35,19,FALSE))</f>
        <v/>
      </c>
      <c r="X111" s="389" t="str">
        <f>IF(X109="","",VLOOKUP(X109,'[1]シフト記号表（勤務時間帯）'!$C$6:$U$35,19,FALSE))</f>
        <v/>
      </c>
      <c r="Y111" s="390" t="str">
        <f>IF(Y109="","",VLOOKUP(Y109,'[1]シフト記号表（勤務時間帯）'!$C$6:$U$35,19,FALSE))</f>
        <v/>
      </c>
      <c r="Z111" s="388" t="str">
        <f>IF(Z109="","",VLOOKUP(Z109,'[1]シフト記号表（勤務時間帯）'!$C$6:$U$35,19,FALSE))</f>
        <v/>
      </c>
      <c r="AA111" s="389" t="str">
        <f>IF(AA109="","",VLOOKUP(AA109,'[1]シフト記号表（勤務時間帯）'!$C$6:$U$35,19,FALSE))</f>
        <v/>
      </c>
      <c r="AB111" s="389" t="str">
        <f>IF(AB109="","",VLOOKUP(AB109,'[1]シフト記号表（勤務時間帯）'!$C$6:$U$35,19,FALSE))</f>
        <v/>
      </c>
      <c r="AC111" s="389" t="str">
        <f>IF(AC109="","",VLOOKUP(AC109,'[1]シフト記号表（勤務時間帯）'!$C$6:$U$35,19,FALSE))</f>
        <v/>
      </c>
      <c r="AD111" s="389" t="str">
        <f>IF(AD109="","",VLOOKUP(AD109,'[1]シフト記号表（勤務時間帯）'!$C$6:$U$35,19,FALSE))</f>
        <v/>
      </c>
      <c r="AE111" s="389" t="str">
        <f>IF(AE109="","",VLOOKUP(AE109,'[1]シフト記号表（勤務時間帯）'!$C$6:$U$35,19,FALSE))</f>
        <v/>
      </c>
      <c r="AF111" s="390" t="str">
        <f>IF(AF109="","",VLOOKUP(AF109,'[1]シフト記号表（勤務時間帯）'!$C$6:$U$35,19,FALSE))</f>
        <v/>
      </c>
      <c r="AG111" s="388" t="str">
        <f>IF(AG109="","",VLOOKUP(AG109,'[1]シフト記号表（勤務時間帯）'!$C$6:$U$35,19,FALSE))</f>
        <v/>
      </c>
      <c r="AH111" s="389" t="str">
        <f>IF(AH109="","",VLOOKUP(AH109,'[1]シフト記号表（勤務時間帯）'!$C$6:$U$35,19,FALSE))</f>
        <v/>
      </c>
      <c r="AI111" s="389" t="str">
        <f>IF(AI109="","",VLOOKUP(AI109,'[1]シフト記号表（勤務時間帯）'!$C$6:$U$35,19,FALSE))</f>
        <v/>
      </c>
      <c r="AJ111" s="389" t="str">
        <f>IF(AJ109="","",VLOOKUP(AJ109,'[1]シフト記号表（勤務時間帯）'!$C$6:$U$35,19,FALSE))</f>
        <v/>
      </c>
      <c r="AK111" s="389" t="str">
        <f>IF(AK109="","",VLOOKUP(AK109,'[1]シフト記号表（勤務時間帯）'!$C$6:$U$35,19,FALSE))</f>
        <v/>
      </c>
      <c r="AL111" s="389" t="str">
        <f>IF(AL109="","",VLOOKUP(AL109,'[1]シフト記号表（勤務時間帯）'!$C$6:$U$35,19,FALSE))</f>
        <v/>
      </c>
      <c r="AM111" s="390" t="str">
        <f>IF(AM109="","",VLOOKUP(AM109,'[1]シフト記号表（勤務時間帯）'!$C$6:$U$35,19,FALSE))</f>
        <v/>
      </c>
      <c r="AN111" s="388" t="str">
        <f>IF(AN109="","",VLOOKUP(AN109,'[1]シフト記号表（勤務時間帯）'!$C$6:$U$35,19,FALSE))</f>
        <v/>
      </c>
      <c r="AO111" s="389" t="str">
        <f>IF(AO109="","",VLOOKUP(AO109,'[1]シフト記号表（勤務時間帯）'!$C$6:$U$35,19,FALSE))</f>
        <v/>
      </c>
      <c r="AP111" s="389" t="str">
        <f>IF(AP109="","",VLOOKUP(AP109,'[1]シフト記号表（勤務時間帯）'!$C$6:$U$35,19,FALSE))</f>
        <v/>
      </c>
      <c r="AQ111" s="389" t="str">
        <f>IF(AQ109="","",VLOOKUP(AQ109,'[1]シフト記号表（勤務時間帯）'!$C$6:$U$35,19,FALSE))</f>
        <v/>
      </c>
      <c r="AR111" s="389" t="str">
        <f>IF(AR109="","",VLOOKUP(AR109,'[1]シフト記号表（勤務時間帯）'!$C$6:$U$35,19,FALSE))</f>
        <v/>
      </c>
      <c r="AS111" s="389" t="str">
        <f>IF(AS109="","",VLOOKUP(AS109,'[1]シフト記号表（勤務時間帯）'!$C$6:$U$35,19,FALSE))</f>
        <v/>
      </c>
      <c r="AT111" s="390" t="str">
        <f>IF(AT109="","",VLOOKUP(AT109,'[1]シフト記号表（勤務時間帯）'!$C$6:$U$35,19,FALSE))</f>
        <v/>
      </c>
      <c r="AU111" s="388" t="str">
        <f>IF(AU109="","",VLOOKUP(AU109,'[1]シフト記号表（勤務時間帯）'!$C$6:$U$35,19,FALSE))</f>
        <v/>
      </c>
      <c r="AV111" s="389" t="str">
        <f>IF(AV109="","",VLOOKUP(AV109,'[1]シフト記号表（勤務時間帯）'!$C$6:$U$35,19,FALSE))</f>
        <v/>
      </c>
      <c r="AW111" s="389" t="str">
        <f>IF(AW109="","",VLOOKUP(AW109,'[1]シフト記号表（勤務時間帯）'!$C$6:$U$35,19,FALSE))</f>
        <v/>
      </c>
      <c r="AX111" s="643">
        <f>IF($BB$3="４週",SUM(S111:AT111),IF($BB$3="暦月",SUM(S111:AW111),""))</f>
        <v>0</v>
      </c>
      <c r="AY111" s="644"/>
      <c r="AZ111" s="645">
        <f>IF($BB$3="４週",AX111/4,IF($BB$3="暦月",②勤務形態一覧表!AX111/(②勤務形態一覧表!$BB$8/7),""))</f>
        <v>0</v>
      </c>
      <c r="BA111" s="646"/>
      <c r="BB111" s="747"/>
      <c r="BC111" s="710"/>
      <c r="BD111" s="710"/>
      <c r="BE111" s="710"/>
      <c r="BF111" s="711"/>
    </row>
    <row r="112" spans="2:58" ht="20.25" customHeight="1">
      <c r="B112" s="686">
        <f>B109+1</f>
        <v>31</v>
      </c>
      <c r="C112" s="736"/>
      <c r="D112" s="737"/>
      <c r="E112" s="738"/>
      <c r="F112" s="391"/>
      <c r="G112" s="696"/>
      <c r="H112" s="699"/>
      <c r="I112" s="700"/>
      <c r="J112" s="700"/>
      <c r="K112" s="701"/>
      <c r="L112" s="703"/>
      <c r="M112" s="704"/>
      <c r="N112" s="704"/>
      <c r="O112" s="705"/>
      <c r="P112" s="712" t="s">
        <v>1227</v>
      </c>
      <c r="Q112" s="713"/>
      <c r="R112" s="714"/>
      <c r="S112" s="380"/>
      <c r="T112" s="381"/>
      <c r="U112" s="381"/>
      <c r="V112" s="381"/>
      <c r="W112" s="381"/>
      <c r="X112" s="381"/>
      <c r="Y112" s="382"/>
      <c r="Z112" s="380"/>
      <c r="AA112" s="381"/>
      <c r="AB112" s="381"/>
      <c r="AC112" s="381"/>
      <c r="AD112" s="381"/>
      <c r="AE112" s="381"/>
      <c r="AF112" s="382"/>
      <c r="AG112" s="380"/>
      <c r="AH112" s="381"/>
      <c r="AI112" s="381"/>
      <c r="AJ112" s="381"/>
      <c r="AK112" s="381"/>
      <c r="AL112" s="381"/>
      <c r="AM112" s="382"/>
      <c r="AN112" s="380"/>
      <c r="AO112" s="381"/>
      <c r="AP112" s="381"/>
      <c r="AQ112" s="381"/>
      <c r="AR112" s="381"/>
      <c r="AS112" s="381"/>
      <c r="AT112" s="382"/>
      <c r="AU112" s="380"/>
      <c r="AV112" s="381"/>
      <c r="AW112" s="381"/>
      <c r="AX112" s="620"/>
      <c r="AY112" s="621"/>
      <c r="AZ112" s="622"/>
      <c r="BA112" s="623"/>
      <c r="BB112" s="745"/>
      <c r="BC112" s="704"/>
      <c r="BD112" s="704"/>
      <c r="BE112" s="704"/>
      <c r="BF112" s="705"/>
    </row>
    <row r="113" spans="2:58" ht="20.25" customHeight="1">
      <c r="B113" s="686"/>
      <c r="C113" s="739"/>
      <c r="D113" s="740"/>
      <c r="E113" s="741"/>
      <c r="F113" s="383"/>
      <c r="G113" s="697"/>
      <c r="H113" s="702"/>
      <c r="I113" s="700"/>
      <c r="J113" s="700"/>
      <c r="K113" s="701"/>
      <c r="L113" s="706"/>
      <c r="M113" s="707"/>
      <c r="N113" s="707"/>
      <c r="O113" s="708"/>
      <c r="P113" s="633" t="s">
        <v>1228</v>
      </c>
      <c r="Q113" s="634"/>
      <c r="R113" s="635"/>
      <c r="S113" s="384" t="str">
        <f>IF(S112="","",VLOOKUP(S112,'[1]シフト記号表（勤務時間帯）'!$C$6:$K$35,9,FALSE))</f>
        <v/>
      </c>
      <c r="T113" s="385" t="str">
        <f>IF(T112="","",VLOOKUP(T112,'[1]シフト記号表（勤務時間帯）'!$C$6:$K$35,9,FALSE))</f>
        <v/>
      </c>
      <c r="U113" s="385" t="str">
        <f>IF(U112="","",VLOOKUP(U112,'[1]シフト記号表（勤務時間帯）'!$C$6:$K$35,9,FALSE))</f>
        <v/>
      </c>
      <c r="V113" s="385" t="str">
        <f>IF(V112="","",VLOOKUP(V112,'[1]シフト記号表（勤務時間帯）'!$C$6:$K$35,9,FALSE))</f>
        <v/>
      </c>
      <c r="W113" s="385" t="str">
        <f>IF(W112="","",VLOOKUP(W112,'[1]シフト記号表（勤務時間帯）'!$C$6:$K$35,9,FALSE))</f>
        <v/>
      </c>
      <c r="X113" s="385" t="str">
        <f>IF(X112="","",VLOOKUP(X112,'[1]シフト記号表（勤務時間帯）'!$C$6:$K$35,9,FALSE))</f>
        <v/>
      </c>
      <c r="Y113" s="386" t="str">
        <f>IF(Y112="","",VLOOKUP(Y112,'[1]シフト記号表（勤務時間帯）'!$C$6:$K$35,9,FALSE))</f>
        <v/>
      </c>
      <c r="Z113" s="384" t="str">
        <f>IF(Z112="","",VLOOKUP(Z112,'[1]シフト記号表（勤務時間帯）'!$C$6:$K$35,9,FALSE))</f>
        <v/>
      </c>
      <c r="AA113" s="385" t="str">
        <f>IF(AA112="","",VLOOKUP(AA112,'[1]シフト記号表（勤務時間帯）'!$C$6:$K$35,9,FALSE))</f>
        <v/>
      </c>
      <c r="AB113" s="385" t="str">
        <f>IF(AB112="","",VLOOKUP(AB112,'[1]シフト記号表（勤務時間帯）'!$C$6:$K$35,9,FALSE))</f>
        <v/>
      </c>
      <c r="AC113" s="385" t="str">
        <f>IF(AC112="","",VLOOKUP(AC112,'[1]シフト記号表（勤務時間帯）'!$C$6:$K$35,9,FALSE))</f>
        <v/>
      </c>
      <c r="AD113" s="385" t="str">
        <f>IF(AD112="","",VLOOKUP(AD112,'[1]シフト記号表（勤務時間帯）'!$C$6:$K$35,9,FALSE))</f>
        <v/>
      </c>
      <c r="AE113" s="385" t="str">
        <f>IF(AE112="","",VLOOKUP(AE112,'[1]シフト記号表（勤務時間帯）'!$C$6:$K$35,9,FALSE))</f>
        <v/>
      </c>
      <c r="AF113" s="386" t="str">
        <f>IF(AF112="","",VLOOKUP(AF112,'[1]シフト記号表（勤務時間帯）'!$C$6:$K$35,9,FALSE))</f>
        <v/>
      </c>
      <c r="AG113" s="384" t="str">
        <f>IF(AG112="","",VLOOKUP(AG112,'[1]シフト記号表（勤務時間帯）'!$C$6:$K$35,9,FALSE))</f>
        <v/>
      </c>
      <c r="AH113" s="385" t="str">
        <f>IF(AH112="","",VLOOKUP(AH112,'[1]シフト記号表（勤務時間帯）'!$C$6:$K$35,9,FALSE))</f>
        <v/>
      </c>
      <c r="AI113" s="385" t="str">
        <f>IF(AI112="","",VLOOKUP(AI112,'[1]シフト記号表（勤務時間帯）'!$C$6:$K$35,9,FALSE))</f>
        <v/>
      </c>
      <c r="AJ113" s="385" t="str">
        <f>IF(AJ112="","",VLOOKUP(AJ112,'[1]シフト記号表（勤務時間帯）'!$C$6:$K$35,9,FALSE))</f>
        <v/>
      </c>
      <c r="AK113" s="385" t="str">
        <f>IF(AK112="","",VLOOKUP(AK112,'[1]シフト記号表（勤務時間帯）'!$C$6:$K$35,9,FALSE))</f>
        <v/>
      </c>
      <c r="AL113" s="385" t="str">
        <f>IF(AL112="","",VLOOKUP(AL112,'[1]シフト記号表（勤務時間帯）'!$C$6:$K$35,9,FALSE))</f>
        <v/>
      </c>
      <c r="AM113" s="386" t="str">
        <f>IF(AM112="","",VLOOKUP(AM112,'[1]シフト記号表（勤務時間帯）'!$C$6:$K$35,9,FALSE))</f>
        <v/>
      </c>
      <c r="AN113" s="384" t="str">
        <f>IF(AN112="","",VLOOKUP(AN112,'[1]シフト記号表（勤務時間帯）'!$C$6:$K$35,9,FALSE))</f>
        <v/>
      </c>
      <c r="AO113" s="385" t="str">
        <f>IF(AO112="","",VLOOKUP(AO112,'[1]シフト記号表（勤務時間帯）'!$C$6:$K$35,9,FALSE))</f>
        <v/>
      </c>
      <c r="AP113" s="385" t="str">
        <f>IF(AP112="","",VLOOKUP(AP112,'[1]シフト記号表（勤務時間帯）'!$C$6:$K$35,9,FALSE))</f>
        <v/>
      </c>
      <c r="AQ113" s="385" t="str">
        <f>IF(AQ112="","",VLOOKUP(AQ112,'[1]シフト記号表（勤務時間帯）'!$C$6:$K$35,9,FALSE))</f>
        <v/>
      </c>
      <c r="AR113" s="385" t="str">
        <f>IF(AR112="","",VLOOKUP(AR112,'[1]シフト記号表（勤務時間帯）'!$C$6:$K$35,9,FALSE))</f>
        <v/>
      </c>
      <c r="AS113" s="385" t="str">
        <f>IF(AS112="","",VLOOKUP(AS112,'[1]シフト記号表（勤務時間帯）'!$C$6:$K$35,9,FALSE))</f>
        <v/>
      </c>
      <c r="AT113" s="386" t="str">
        <f>IF(AT112="","",VLOOKUP(AT112,'[1]シフト記号表（勤務時間帯）'!$C$6:$K$35,9,FALSE))</f>
        <v/>
      </c>
      <c r="AU113" s="384" t="str">
        <f>IF(AU112="","",VLOOKUP(AU112,'[1]シフト記号表（勤務時間帯）'!$C$6:$K$35,9,FALSE))</f>
        <v/>
      </c>
      <c r="AV113" s="385" t="str">
        <f>IF(AV112="","",VLOOKUP(AV112,'[1]シフト記号表（勤務時間帯）'!$C$6:$K$35,9,FALSE))</f>
        <v/>
      </c>
      <c r="AW113" s="385" t="str">
        <f>IF(AW112="","",VLOOKUP(AW112,'[1]シフト記号表（勤務時間帯）'!$C$6:$K$35,9,FALSE))</f>
        <v/>
      </c>
      <c r="AX113" s="636">
        <f>IF($BB$3="４週",SUM(S113:AT113),IF($BB$3="暦月",SUM(S113:AW113),""))</f>
        <v>0</v>
      </c>
      <c r="AY113" s="637"/>
      <c r="AZ113" s="638">
        <f>IF($BB$3="４週",AX113/4,IF($BB$3="暦月",②勤務形態一覧表!AX113/(②勤務形態一覧表!$BB$8/7),""))</f>
        <v>0</v>
      </c>
      <c r="BA113" s="639"/>
      <c r="BB113" s="746"/>
      <c r="BC113" s="707"/>
      <c r="BD113" s="707"/>
      <c r="BE113" s="707"/>
      <c r="BF113" s="708"/>
    </row>
    <row r="114" spans="2:58" ht="20.25" customHeight="1">
      <c r="B114" s="686"/>
      <c r="C114" s="742"/>
      <c r="D114" s="743"/>
      <c r="E114" s="744"/>
      <c r="F114" s="392">
        <f>C112</f>
        <v>0</v>
      </c>
      <c r="G114" s="698"/>
      <c r="H114" s="702"/>
      <c r="I114" s="700"/>
      <c r="J114" s="700"/>
      <c r="K114" s="701"/>
      <c r="L114" s="709"/>
      <c r="M114" s="710"/>
      <c r="N114" s="710"/>
      <c r="O114" s="711"/>
      <c r="P114" s="640" t="s">
        <v>1229</v>
      </c>
      <c r="Q114" s="641"/>
      <c r="R114" s="642"/>
      <c r="S114" s="388" t="str">
        <f>IF(S112="","",VLOOKUP(S112,'[1]シフト記号表（勤務時間帯）'!$C$6:$U$35,19,FALSE))</f>
        <v/>
      </c>
      <c r="T114" s="389" t="str">
        <f>IF(T112="","",VLOOKUP(T112,'[1]シフト記号表（勤務時間帯）'!$C$6:$U$35,19,FALSE))</f>
        <v/>
      </c>
      <c r="U114" s="389" t="str">
        <f>IF(U112="","",VLOOKUP(U112,'[1]シフト記号表（勤務時間帯）'!$C$6:$U$35,19,FALSE))</f>
        <v/>
      </c>
      <c r="V114" s="389" t="str">
        <f>IF(V112="","",VLOOKUP(V112,'[1]シフト記号表（勤務時間帯）'!$C$6:$U$35,19,FALSE))</f>
        <v/>
      </c>
      <c r="W114" s="389" t="str">
        <f>IF(W112="","",VLOOKUP(W112,'[1]シフト記号表（勤務時間帯）'!$C$6:$U$35,19,FALSE))</f>
        <v/>
      </c>
      <c r="X114" s="389" t="str">
        <f>IF(X112="","",VLOOKUP(X112,'[1]シフト記号表（勤務時間帯）'!$C$6:$U$35,19,FALSE))</f>
        <v/>
      </c>
      <c r="Y114" s="390" t="str">
        <f>IF(Y112="","",VLOOKUP(Y112,'[1]シフト記号表（勤務時間帯）'!$C$6:$U$35,19,FALSE))</f>
        <v/>
      </c>
      <c r="Z114" s="388" t="str">
        <f>IF(Z112="","",VLOOKUP(Z112,'[1]シフト記号表（勤務時間帯）'!$C$6:$U$35,19,FALSE))</f>
        <v/>
      </c>
      <c r="AA114" s="389" t="str">
        <f>IF(AA112="","",VLOOKUP(AA112,'[1]シフト記号表（勤務時間帯）'!$C$6:$U$35,19,FALSE))</f>
        <v/>
      </c>
      <c r="AB114" s="389" t="str">
        <f>IF(AB112="","",VLOOKUP(AB112,'[1]シフト記号表（勤務時間帯）'!$C$6:$U$35,19,FALSE))</f>
        <v/>
      </c>
      <c r="AC114" s="389" t="str">
        <f>IF(AC112="","",VLOOKUP(AC112,'[1]シフト記号表（勤務時間帯）'!$C$6:$U$35,19,FALSE))</f>
        <v/>
      </c>
      <c r="AD114" s="389" t="str">
        <f>IF(AD112="","",VLOOKUP(AD112,'[1]シフト記号表（勤務時間帯）'!$C$6:$U$35,19,FALSE))</f>
        <v/>
      </c>
      <c r="AE114" s="389" t="str">
        <f>IF(AE112="","",VLOOKUP(AE112,'[1]シフト記号表（勤務時間帯）'!$C$6:$U$35,19,FALSE))</f>
        <v/>
      </c>
      <c r="AF114" s="390" t="str">
        <f>IF(AF112="","",VLOOKUP(AF112,'[1]シフト記号表（勤務時間帯）'!$C$6:$U$35,19,FALSE))</f>
        <v/>
      </c>
      <c r="AG114" s="388" t="str">
        <f>IF(AG112="","",VLOOKUP(AG112,'[1]シフト記号表（勤務時間帯）'!$C$6:$U$35,19,FALSE))</f>
        <v/>
      </c>
      <c r="AH114" s="389" t="str">
        <f>IF(AH112="","",VLOOKUP(AH112,'[1]シフト記号表（勤務時間帯）'!$C$6:$U$35,19,FALSE))</f>
        <v/>
      </c>
      <c r="AI114" s="389" t="str">
        <f>IF(AI112="","",VLOOKUP(AI112,'[1]シフト記号表（勤務時間帯）'!$C$6:$U$35,19,FALSE))</f>
        <v/>
      </c>
      <c r="AJ114" s="389" t="str">
        <f>IF(AJ112="","",VLOOKUP(AJ112,'[1]シフト記号表（勤務時間帯）'!$C$6:$U$35,19,FALSE))</f>
        <v/>
      </c>
      <c r="AK114" s="389" t="str">
        <f>IF(AK112="","",VLOOKUP(AK112,'[1]シフト記号表（勤務時間帯）'!$C$6:$U$35,19,FALSE))</f>
        <v/>
      </c>
      <c r="AL114" s="389" t="str">
        <f>IF(AL112="","",VLOOKUP(AL112,'[1]シフト記号表（勤務時間帯）'!$C$6:$U$35,19,FALSE))</f>
        <v/>
      </c>
      <c r="AM114" s="390" t="str">
        <f>IF(AM112="","",VLOOKUP(AM112,'[1]シフト記号表（勤務時間帯）'!$C$6:$U$35,19,FALSE))</f>
        <v/>
      </c>
      <c r="AN114" s="388" t="str">
        <f>IF(AN112="","",VLOOKUP(AN112,'[1]シフト記号表（勤務時間帯）'!$C$6:$U$35,19,FALSE))</f>
        <v/>
      </c>
      <c r="AO114" s="389" t="str">
        <f>IF(AO112="","",VLOOKUP(AO112,'[1]シフト記号表（勤務時間帯）'!$C$6:$U$35,19,FALSE))</f>
        <v/>
      </c>
      <c r="AP114" s="389" t="str">
        <f>IF(AP112="","",VLOOKUP(AP112,'[1]シフト記号表（勤務時間帯）'!$C$6:$U$35,19,FALSE))</f>
        <v/>
      </c>
      <c r="AQ114" s="389" t="str">
        <f>IF(AQ112="","",VLOOKUP(AQ112,'[1]シフト記号表（勤務時間帯）'!$C$6:$U$35,19,FALSE))</f>
        <v/>
      </c>
      <c r="AR114" s="389" t="str">
        <f>IF(AR112="","",VLOOKUP(AR112,'[1]シフト記号表（勤務時間帯）'!$C$6:$U$35,19,FALSE))</f>
        <v/>
      </c>
      <c r="AS114" s="389" t="str">
        <f>IF(AS112="","",VLOOKUP(AS112,'[1]シフト記号表（勤務時間帯）'!$C$6:$U$35,19,FALSE))</f>
        <v/>
      </c>
      <c r="AT114" s="390" t="str">
        <f>IF(AT112="","",VLOOKUP(AT112,'[1]シフト記号表（勤務時間帯）'!$C$6:$U$35,19,FALSE))</f>
        <v/>
      </c>
      <c r="AU114" s="388" t="str">
        <f>IF(AU112="","",VLOOKUP(AU112,'[1]シフト記号表（勤務時間帯）'!$C$6:$U$35,19,FALSE))</f>
        <v/>
      </c>
      <c r="AV114" s="389" t="str">
        <f>IF(AV112="","",VLOOKUP(AV112,'[1]シフト記号表（勤務時間帯）'!$C$6:$U$35,19,FALSE))</f>
        <v/>
      </c>
      <c r="AW114" s="389" t="str">
        <f>IF(AW112="","",VLOOKUP(AW112,'[1]シフト記号表（勤務時間帯）'!$C$6:$U$35,19,FALSE))</f>
        <v/>
      </c>
      <c r="AX114" s="643">
        <f>IF($BB$3="４週",SUM(S114:AT114),IF($BB$3="暦月",SUM(S114:AW114),""))</f>
        <v>0</v>
      </c>
      <c r="AY114" s="644"/>
      <c r="AZ114" s="645">
        <f>IF($BB$3="４週",AX114/4,IF($BB$3="暦月",②勤務形態一覧表!AX114/(②勤務形態一覧表!$BB$8/7),""))</f>
        <v>0</v>
      </c>
      <c r="BA114" s="646"/>
      <c r="BB114" s="747"/>
      <c r="BC114" s="710"/>
      <c r="BD114" s="710"/>
      <c r="BE114" s="710"/>
      <c r="BF114" s="711"/>
    </row>
    <row r="115" spans="2:58" ht="20.25" customHeight="1">
      <c r="B115" s="686">
        <f>B112+1</f>
        <v>32</v>
      </c>
      <c r="C115" s="736"/>
      <c r="D115" s="737"/>
      <c r="E115" s="738"/>
      <c r="F115" s="391"/>
      <c r="G115" s="696"/>
      <c r="H115" s="699"/>
      <c r="I115" s="700"/>
      <c r="J115" s="700"/>
      <c r="K115" s="701"/>
      <c r="L115" s="703"/>
      <c r="M115" s="704"/>
      <c r="N115" s="704"/>
      <c r="O115" s="705"/>
      <c r="P115" s="712" t="s">
        <v>1227</v>
      </c>
      <c r="Q115" s="713"/>
      <c r="R115" s="714"/>
      <c r="S115" s="380"/>
      <c r="T115" s="381"/>
      <c r="U115" s="381"/>
      <c r="V115" s="381"/>
      <c r="W115" s="381"/>
      <c r="X115" s="381"/>
      <c r="Y115" s="382"/>
      <c r="Z115" s="380"/>
      <c r="AA115" s="381"/>
      <c r="AB115" s="381"/>
      <c r="AC115" s="381"/>
      <c r="AD115" s="381"/>
      <c r="AE115" s="381"/>
      <c r="AF115" s="382"/>
      <c r="AG115" s="380"/>
      <c r="AH115" s="381"/>
      <c r="AI115" s="381"/>
      <c r="AJ115" s="381"/>
      <c r="AK115" s="381"/>
      <c r="AL115" s="381"/>
      <c r="AM115" s="382"/>
      <c r="AN115" s="380"/>
      <c r="AO115" s="381"/>
      <c r="AP115" s="381"/>
      <c r="AQ115" s="381"/>
      <c r="AR115" s="381"/>
      <c r="AS115" s="381"/>
      <c r="AT115" s="382"/>
      <c r="AU115" s="380"/>
      <c r="AV115" s="381"/>
      <c r="AW115" s="381"/>
      <c r="AX115" s="620"/>
      <c r="AY115" s="621"/>
      <c r="AZ115" s="622"/>
      <c r="BA115" s="623"/>
      <c r="BB115" s="745"/>
      <c r="BC115" s="704"/>
      <c r="BD115" s="704"/>
      <c r="BE115" s="704"/>
      <c r="BF115" s="705"/>
    </row>
    <row r="116" spans="2:58" ht="20.25" customHeight="1">
      <c r="B116" s="686"/>
      <c r="C116" s="739"/>
      <c r="D116" s="740"/>
      <c r="E116" s="741"/>
      <c r="F116" s="383"/>
      <c r="G116" s="697"/>
      <c r="H116" s="702"/>
      <c r="I116" s="700"/>
      <c r="J116" s="700"/>
      <c r="K116" s="701"/>
      <c r="L116" s="706"/>
      <c r="M116" s="707"/>
      <c r="N116" s="707"/>
      <c r="O116" s="708"/>
      <c r="P116" s="633" t="s">
        <v>1228</v>
      </c>
      <c r="Q116" s="634"/>
      <c r="R116" s="635"/>
      <c r="S116" s="384" t="str">
        <f>IF(S115="","",VLOOKUP(S115,'[1]シフト記号表（勤務時間帯）'!$C$6:$K$35,9,FALSE))</f>
        <v/>
      </c>
      <c r="T116" s="385" t="str">
        <f>IF(T115="","",VLOOKUP(T115,'[1]シフト記号表（勤務時間帯）'!$C$6:$K$35,9,FALSE))</f>
        <v/>
      </c>
      <c r="U116" s="385" t="str">
        <f>IF(U115="","",VLOOKUP(U115,'[1]シフト記号表（勤務時間帯）'!$C$6:$K$35,9,FALSE))</f>
        <v/>
      </c>
      <c r="V116" s="385" t="str">
        <f>IF(V115="","",VLOOKUP(V115,'[1]シフト記号表（勤務時間帯）'!$C$6:$K$35,9,FALSE))</f>
        <v/>
      </c>
      <c r="W116" s="385" t="str">
        <f>IF(W115="","",VLOOKUP(W115,'[1]シフト記号表（勤務時間帯）'!$C$6:$K$35,9,FALSE))</f>
        <v/>
      </c>
      <c r="X116" s="385" t="str">
        <f>IF(X115="","",VLOOKUP(X115,'[1]シフト記号表（勤務時間帯）'!$C$6:$K$35,9,FALSE))</f>
        <v/>
      </c>
      <c r="Y116" s="386" t="str">
        <f>IF(Y115="","",VLOOKUP(Y115,'[1]シフト記号表（勤務時間帯）'!$C$6:$K$35,9,FALSE))</f>
        <v/>
      </c>
      <c r="Z116" s="384" t="str">
        <f>IF(Z115="","",VLOOKUP(Z115,'[1]シフト記号表（勤務時間帯）'!$C$6:$K$35,9,FALSE))</f>
        <v/>
      </c>
      <c r="AA116" s="385" t="str">
        <f>IF(AA115="","",VLOOKUP(AA115,'[1]シフト記号表（勤務時間帯）'!$C$6:$K$35,9,FALSE))</f>
        <v/>
      </c>
      <c r="AB116" s="385" t="str">
        <f>IF(AB115="","",VLOOKUP(AB115,'[1]シフト記号表（勤務時間帯）'!$C$6:$K$35,9,FALSE))</f>
        <v/>
      </c>
      <c r="AC116" s="385" t="str">
        <f>IF(AC115="","",VLOOKUP(AC115,'[1]シフト記号表（勤務時間帯）'!$C$6:$K$35,9,FALSE))</f>
        <v/>
      </c>
      <c r="AD116" s="385" t="str">
        <f>IF(AD115="","",VLOOKUP(AD115,'[1]シフト記号表（勤務時間帯）'!$C$6:$K$35,9,FALSE))</f>
        <v/>
      </c>
      <c r="AE116" s="385" t="str">
        <f>IF(AE115="","",VLOOKUP(AE115,'[1]シフト記号表（勤務時間帯）'!$C$6:$K$35,9,FALSE))</f>
        <v/>
      </c>
      <c r="AF116" s="386" t="str">
        <f>IF(AF115="","",VLOOKUP(AF115,'[1]シフト記号表（勤務時間帯）'!$C$6:$K$35,9,FALSE))</f>
        <v/>
      </c>
      <c r="AG116" s="384" t="str">
        <f>IF(AG115="","",VLOOKUP(AG115,'[1]シフト記号表（勤務時間帯）'!$C$6:$K$35,9,FALSE))</f>
        <v/>
      </c>
      <c r="AH116" s="385" t="str">
        <f>IF(AH115="","",VLOOKUP(AH115,'[1]シフト記号表（勤務時間帯）'!$C$6:$K$35,9,FALSE))</f>
        <v/>
      </c>
      <c r="AI116" s="385" t="str">
        <f>IF(AI115="","",VLOOKUP(AI115,'[1]シフト記号表（勤務時間帯）'!$C$6:$K$35,9,FALSE))</f>
        <v/>
      </c>
      <c r="AJ116" s="385" t="str">
        <f>IF(AJ115="","",VLOOKUP(AJ115,'[1]シフト記号表（勤務時間帯）'!$C$6:$K$35,9,FALSE))</f>
        <v/>
      </c>
      <c r="AK116" s="385" t="str">
        <f>IF(AK115="","",VLOOKUP(AK115,'[1]シフト記号表（勤務時間帯）'!$C$6:$K$35,9,FALSE))</f>
        <v/>
      </c>
      <c r="AL116" s="385" t="str">
        <f>IF(AL115="","",VLOOKUP(AL115,'[1]シフト記号表（勤務時間帯）'!$C$6:$K$35,9,FALSE))</f>
        <v/>
      </c>
      <c r="AM116" s="386" t="str">
        <f>IF(AM115="","",VLOOKUP(AM115,'[1]シフト記号表（勤務時間帯）'!$C$6:$K$35,9,FALSE))</f>
        <v/>
      </c>
      <c r="AN116" s="384" t="str">
        <f>IF(AN115="","",VLOOKUP(AN115,'[1]シフト記号表（勤務時間帯）'!$C$6:$K$35,9,FALSE))</f>
        <v/>
      </c>
      <c r="AO116" s="385" t="str">
        <f>IF(AO115="","",VLOOKUP(AO115,'[1]シフト記号表（勤務時間帯）'!$C$6:$K$35,9,FALSE))</f>
        <v/>
      </c>
      <c r="AP116" s="385" t="str">
        <f>IF(AP115="","",VLOOKUP(AP115,'[1]シフト記号表（勤務時間帯）'!$C$6:$K$35,9,FALSE))</f>
        <v/>
      </c>
      <c r="AQ116" s="385" t="str">
        <f>IF(AQ115="","",VLOOKUP(AQ115,'[1]シフト記号表（勤務時間帯）'!$C$6:$K$35,9,FALSE))</f>
        <v/>
      </c>
      <c r="AR116" s="385" t="str">
        <f>IF(AR115="","",VLOOKUP(AR115,'[1]シフト記号表（勤務時間帯）'!$C$6:$K$35,9,FALSE))</f>
        <v/>
      </c>
      <c r="AS116" s="385" t="str">
        <f>IF(AS115="","",VLOOKUP(AS115,'[1]シフト記号表（勤務時間帯）'!$C$6:$K$35,9,FALSE))</f>
        <v/>
      </c>
      <c r="AT116" s="386" t="str">
        <f>IF(AT115="","",VLOOKUP(AT115,'[1]シフト記号表（勤務時間帯）'!$C$6:$K$35,9,FALSE))</f>
        <v/>
      </c>
      <c r="AU116" s="384" t="str">
        <f>IF(AU115="","",VLOOKUP(AU115,'[1]シフト記号表（勤務時間帯）'!$C$6:$K$35,9,FALSE))</f>
        <v/>
      </c>
      <c r="AV116" s="385" t="str">
        <f>IF(AV115="","",VLOOKUP(AV115,'[1]シフト記号表（勤務時間帯）'!$C$6:$K$35,9,FALSE))</f>
        <v/>
      </c>
      <c r="AW116" s="385" t="str">
        <f>IF(AW115="","",VLOOKUP(AW115,'[1]シフト記号表（勤務時間帯）'!$C$6:$K$35,9,FALSE))</f>
        <v/>
      </c>
      <c r="AX116" s="636">
        <f>IF($BB$3="４週",SUM(S116:AT116),IF($BB$3="暦月",SUM(S116:AW116),""))</f>
        <v>0</v>
      </c>
      <c r="AY116" s="637"/>
      <c r="AZ116" s="638">
        <f>IF($BB$3="４週",AX116/4,IF($BB$3="暦月",②勤務形態一覧表!AX116/(②勤務形態一覧表!$BB$8/7),""))</f>
        <v>0</v>
      </c>
      <c r="BA116" s="639"/>
      <c r="BB116" s="746"/>
      <c r="BC116" s="707"/>
      <c r="BD116" s="707"/>
      <c r="BE116" s="707"/>
      <c r="BF116" s="708"/>
    </row>
    <row r="117" spans="2:58" ht="20.25" customHeight="1">
      <c r="B117" s="686"/>
      <c r="C117" s="742"/>
      <c r="D117" s="743"/>
      <c r="E117" s="744"/>
      <c r="F117" s="392">
        <f>C115</f>
        <v>0</v>
      </c>
      <c r="G117" s="698"/>
      <c r="H117" s="702"/>
      <c r="I117" s="700"/>
      <c r="J117" s="700"/>
      <c r="K117" s="701"/>
      <c r="L117" s="709"/>
      <c r="M117" s="710"/>
      <c r="N117" s="710"/>
      <c r="O117" s="711"/>
      <c r="P117" s="640" t="s">
        <v>1229</v>
      </c>
      <c r="Q117" s="641"/>
      <c r="R117" s="642"/>
      <c r="S117" s="388" t="str">
        <f>IF(S115="","",VLOOKUP(S115,'[1]シフト記号表（勤務時間帯）'!$C$6:$U$35,19,FALSE))</f>
        <v/>
      </c>
      <c r="T117" s="389" t="str">
        <f>IF(T115="","",VLOOKUP(T115,'[1]シフト記号表（勤務時間帯）'!$C$6:$U$35,19,FALSE))</f>
        <v/>
      </c>
      <c r="U117" s="389" t="str">
        <f>IF(U115="","",VLOOKUP(U115,'[1]シフト記号表（勤務時間帯）'!$C$6:$U$35,19,FALSE))</f>
        <v/>
      </c>
      <c r="V117" s="389" t="str">
        <f>IF(V115="","",VLOOKUP(V115,'[1]シフト記号表（勤務時間帯）'!$C$6:$U$35,19,FALSE))</f>
        <v/>
      </c>
      <c r="W117" s="389" t="str">
        <f>IF(W115="","",VLOOKUP(W115,'[1]シフト記号表（勤務時間帯）'!$C$6:$U$35,19,FALSE))</f>
        <v/>
      </c>
      <c r="X117" s="389" t="str">
        <f>IF(X115="","",VLOOKUP(X115,'[1]シフト記号表（勤務時間帯）'!$C$6:$U$35,19,FALSE))</f>
        <v/>
      </c>
      <c r="Y117" s="390" t="str">
        <f>IF(Y115="","",VLOOKUP(Y115,'[1]シフト記号表（勤務時間帯）'!$C$6:$U$35,19,FALSE))</f>
        <v/>
      </c>
      <c r="Z117" s="388" t="str">
        <f>IF(Z115="","",VLOOKUP(Z115,'[1]シフト記号表（勤務時間帯）'!$C$6:$U$35,19,FALSE))</f>
        <v/>
      </c>
      <c r="AA117" s="389" t="str">
        <f>IF(AA115="","",VLOOKUP(AA115,'[1]シフト記号表（勤務時間帯）'!$C$6:$U$35,19,FALSE))</f>
        <v/>
      </c>
      <c r="AB117" s="389" t="str">
        <f>IF(AB115="","",VLOOKUP(AB115,'[1]シフト記号表（勤務時間帯）'!$C$6:$U$35,19,FALSE))</f>
        <v/>
      </c>
      <c r="AC117" s="389" t="str">
        <f>IF(AC115="","",VLOOKUP(AC115,'[1]シフト記号表（勤務時間帯）'!$C$6:$U$35,19,FALSE))</f>
        <v/>
      </c>
      <c r="AD117" s="389" t="str">
        <f>IF(AD115="","",VLOOKUP(AD115,'[1]シフト記号表（勤務時間帯）'!$C$6:$U$35,19,FALSE))</f>
        <v/>
      </c>
      <c r="AE117" s="389" t="str">
        <f>IF(AE115="","",VLOOKUP(AE115,'[1]シフト記号表（勤務時間帯）'!$C$6:$U$35,19,FALSE))</f>
        <v/>
      </c>
      <c r="AF117" s="390" t="str">
        <f>IF(AF115="","",VLOOKUP(AF115,'[1]シフト記号表（勤務時間帯）'!$C$6:$U$35,19,FALSE))</f>
        <v/>
      </c>
      <c r="AG117" s="388" t="str">
        <f>IF(AG115="","",VLOOKUP(AG115,'[1]シフト記号表（勤務時間帯）'!$C$6:$U$35,19,FALSE))</f>
        <v/>
      </c>
      <c r="AH117" s="389" t="str">
        <f>IF(AH115="","",VLOOKUP(AH115,'[1]シフト記号表（勤務時間帯）'!$C$6:$U$35,19,FALSE))</f>
        <v/>
      </c>
      <c r="AI117" s="389" t="str">
        <f>IF(AI115="","",VLOOKUP(AI115,'[1]シフト記号表（勤務時間帯）'!$C$6:$U$35,19,FALSE))</f>
        <v/>
      </c>
      <c r="AJ117" s="389" t="str">
        <f>IF(AJ115="","",VLOOKUP(AJ115,'[1]シフト記号表（勤務時間帯）'!$C$6:$U$35,19,FALSE))</f>
        <v/>
      </c>
      <c r="AK117" s="389" t="str">
        <f>IF(AK115="","",VLOOKUP(AK115,'[1]シフト記号表（勤務時間帯）'!$C$6:$U$35,19,FALSE))</f>
        <v/>
      </c>
      <c r="AL117" s="389" t="str">
        <f>IF(AL115="","",VLOOKUP(AL115,'[1]シフト記号表（勤務時間帯）'!$C$6:$U$35,19,FALSE))</f>
        <v/>
      </c>
      <c r="AM117" s="390" t="str">
        <f>IF(AM115="","",VLOOKUP(AM115,'[1]シフト記号表（勤務時間帯）'!$C$6:$U$35,19,FALSE))</f>
        <v/>
      </c>
      <c r="AN117" s="388" t="str">
        <f>IF(AN115="","",VLOOKUP(AN115,'[1]シフト記号表（勤務時間帯）'!$C$6:$U$35,19,FALSE))</f>
        <v/>
      </c>
      <c r="AO117" s="389" t="str">
        <f>IF(AO115="","",VLOOKUP(AO115,'[1]シフト記号表（勤務時間帯）'!$C$6:$U$35,19,FALSE))</f>
        <v/>
      </c>
      <c r="AP117" s="389" t="str">
        <f>IF(AP115="","",VLOOKUP(AP115,'[1]シフト記号表（勤務時間帯）'!$C$6:$U$35,19,FALSE))</f>
        <v/>
      </c>
      <c r="AQ117" s="389" t="str">
        <f>IF(AQ115="","",VLOOKUP(AQ115,'[1]シフト記号表（勤務時間帯）'!$C$6:$U$35,19,FALSE))</f>
        <v/>
      </c>
      <c r="AR117" s="389" t="str">
        <f>IF(AR115="","",VLOOKUP(AR115,'[1]シフト記号表（勤務時間帯）'!$C$6:$U$35,19,FALSE))</f>
        <v/>
      </c>
      <c r="AS117" s="389" t="str">
        <f>IF(AS115="","",VLOOKUP(AS115,'[1]シフト記号表（勤務時間帯）'!$C$6:$U$35,19,FALSE))</f>
        <v/>
      </c>
      <c r="AT117" s="390" t="str">
        <f>IF(AT115="","",VLOOKUP(AT115,'[1]シフト記号表（勤務時間帯）'!$C$6:$U$35,19,FALSE))</f>
        <v/>
      </c>
      <c r="AU117" s="388" t="str">
        <f>IF(AU115="","",VLOOKUP(AU115,'[1]シフト記号表（勤務時間帯）'!$C$6:$U$35,19,FALSE))</f>
        <v/>
      </c>
      <c r="AV117" s="389" t="str">
        <f>IF(AV115="","",VLOOKUP(AV115,'[1]シフト記号表（勤務時間帯）'!$C$6:$U$35,19,FALSE))</f>
        <v/>
      </c>
      <c r="AW117" s="389" t="str">
        <f>IF(AW115="","",VLOOKUP(AW115,'[1]シフト記号表（勤務時間帯）'!$C$6:$U$35,19,FALSE))</f>
        <v/>
      </c>
      <c r="AX117" s="643">
        <f>IF($BB$3="４週",SUM(S117:AT117),IF($BB$3="暦月",SUM(S117:AW117),""))</f>
        <v>0</v>
      </c>
      <c r="AY117" s="644"/>
      <c r="AZ117" s="645">
        <f>IF($BB$3="４週",AX117/4,IF($BB$3="暦月",②勤務形態一覧表!AX117/(②勤務形態一覧表!$BB$8/7),""))</f>
        <v>0</v>
      </c>
      <c r="BA117" s="646"/>
      <c r="BB117" s="747"/>
      <c r="BC117" s="710"/>
      <c r="BD117" s="710"/>
      <c r="BE117" s="710"/>
      <c r="BF117" s="711"/>
    </row>
    <row r="118" spans="2:58" ht="20.25" customHeight="1">
      <c r="B118" s="686">
        <f>B115+1</f>
        <v>33</v>
      </c>
      <c r="C118" s="736"/>
      <c r="D118" s="737"/>
      <c r="E118" s="738"/>
      <c r="F118" s="391"/>
      <c r="G118" s="696"/>
      <c r="H118" s="699"/>
      <c r="I118" s="700"/>
      <c r="J118" s="700"/>
      <c r="K118" s="701"/>
      <c r="L118" s="703"/>
      <c r="M118" s="704"/>
      <c r="N118" s="704"/>
      <c r="O118" s="705"/>
      <c r="P118" s="712" t="s">
        <v>1227</v>
      </c>
      <c r="Q118" s="713"/>
      <c r="R118" s="714"/>
      <c r="S118" s="380"/>
      <c r="T118" s="381"/>
      <c r="U118" s="381"/>
      <c r="V118" s="381"/>
      <c r="W118" s="381"/>
      <c r="X118" s="381"/>
      <c r="Y118" s="382"/>
      <c r="Z118" s="380"/>
      <c r="AA118" s="381"/>
      <c r="AB118" s="381"/>
      <c r="AC118" s="381"/>
      <c r="AD118" s="381"/>
      <c r="AE118" s="381"/>
      <c r="AF118" s="382"/>
      <c r="AG118" s="380"/>
      <c r="AH118" s="381"/>
      <c r="AI118" s="381"/>
      <c r="AJ118" s="381"/>
      <c r="AK118" s="381"/>
      <c r="AL118" s="381"/>
      <c r="AM118" s="382"/>
      <c r="AN118" s="380"/>
      <c r="AO118" s="381"/>
      <c r="AP118" s="381"/>
      <c r="AQ118" s="381"/>
      <c r="AR118" s="381"/>
      <c r="AS118" s="381"/>
      <c r="AT118" s="382"/>
      <c r="AU118" s="380"/>
      <c r="AV118" s="381"/>
      <c r="AW118" s="381"/>
      <c r="AX118" s="620"/>
      <c r="AY118" s="621"/>
      <c r="AZ118" s="622"/>
      <c r="BA118" s="623"/>
      <c r="BB118" s="745"/>
      <c r="BC118" s="704"/>
      <c r="BD118" s="704"/>
      <c r="BE118" s="704"/>
      <c r="BF118" s="705"/>
    </row>
    <row r="119" spans="2:58" ht="20.25" customHeight="1">
      <c r="B119" s="686"/>
      <c r="C119" s="739"/>
      <c r="D119" s="740"/>
      <c r="E119" s="741"/>
      <c r="F119" s="383"/>
      <c r="G119" s="697"/>
      <c r="H119" s="702"/>
      <c r="I119" s="700"/>
      <c r="J119" s="700"/>
      <c r="K119" s="701"/>
      <c r="L119" s="706"/>
      <c r="M119" s="707"/>
      <c r="N119" s="707"/>
      <c r="O119" s="708"/>
      <c r="P119" s="633" t="s">
        <v>1228</v>
      </c>
      <c r="Q119" s="634"/>
      <c r="R119" s="635"/>
      <c r="S119" s="384" t="str">
        <f>IF(S118="","",VLOOKUP(S118,'[1]シフト記号表（勤務時間帯）'!$C$6:$K$35,9,FALSE))</f>
        <v/>
      </c>
      <c r="T119" s="385" t="str">
        <f>IF(T118="","",VLOOKUP(T118,'[1]シフト記号表（勤務時間帯）'!$C$6:$K$35,9,FALSE))</f>
        <v/>
      </c>
      <c r="U119" s="385" t="str">
        <f>IF(U118="","",VLOOKUP(U118,'[1]シフト記号表（勤務時間帯）'!$C$6:$K$35,9,FALSE))</f>
        <v/>
      </c>
      <c r="V119" s="385" t="str">
        <f>IF(V118="","",VLOOKUP(V118,'[1]シフト記号表（勤務時間帯）'!$C$6:$K$35,9,FALSE))</f>
        <v/>
      </c>
      <c r="W119" s="385" t="str">
        <f>IF(W118="","",VLOOKUP(W118,'[1]シフト記号表（勤務時間帯）'!$C$6:$K$35,9,FALSE))</f>
        <v/>
      </c>
      <c r="X119" s="385" t="str">
        <f>IF(X118="","",VLOOKUP(X118,'[1]シフト記号表（勤務時間帯）'!$C$6:$K$35,9,FALSE))</f>
        <v/>
      </c>
      <c r="Y119" s="386" t="str">
        <f>IF(Y118="","",VLOOKUP(Y118,'[1]シフト記号表（勤務時間帯）'!$C$6:$K$35,9,FALSE))</f>
        <v/>
      </c>
      <c r="Z119" s="384" t="str">
        <f>IF(Z118="","",VLOOKUP(Z118,'[1]シフト記号表（勤務時間帯）'!$C$6:$K$35,9,FALSE))</f>
        <v/>
      </c>
      <c r="AA119" s="385" t="str">
        <f>IF(AA118="","",VLOOKUP(AA118,'[1]シフト記号表（勤務時間帯）'!$C$6:$K$35,9,FALSE))</f>
        <v/>
      </c>
      <c r="AB119" s="385" t="str">
        <f>IF(AB118="","",VLOOKUP(AB118,'[1]シフト記号表（勤務時間帯）'!$C$6:$K$35,9,FALSE))</f>
        <v/>
      </c>
      <c r="AC119" s="385" t="str">
        <f>IF(AC118="","",VLOOKUP(AC118,'[1]シフト記号表（勤務時間帯）'!$C$6:$K$35,9,FALSE))</f>
        <v/>
      </c>
      <c r="AD119" s="385" t="str">
        <f>IF(AD118="","",VLOOKUP(AD118,'[1]シフト記号表（勤務時間帯）'!$C$6:$K$35,9,FALSE))</f>
        <v/>
      </c>
      <c r="AE119" s="385" t="str">
        <f>IF(AE118="","",VLOOKUP(AE118,'[1]シフト記号表（勤務時間帯）'!$C$6:$K$35,9,FALSE))</f>
        <v/>
      </c>
      <c r="AF119" s="386" t="str">
        <f>IF(AF118="","",VLOOKUP(AF118,'[1]シフト記号表（勤務時間帯）'!$C$6:$K$35,9,FALSE))</f>
        <v/>
      </c>
      <c r="AG119" s="384" t="str">
        <f>IF(AG118="","",VLOOKUP(AG118,'[1]シフト記号表（勤務時間帯）'!$C$6:$K$35,9,FALSE))</f>
        <v/>
      </c>
      <c r="AH119" s="385" t="str">
        <f>IF(AH118="","",VLOOKUP(AH118,'[1]シフト記号表（勤務時間帯）'!$C$6:$K$35,9,FALSE))</f>
        <v/>
      </c>
      <c r="AI119" s="385" t="str">
        <f>IF(AI118="","",VLOOKUP(AI118,'[1]シフト記号表（勤務時間帯）'!$C$6:$K$35,9,FALSE))</f>
        <v/>
      </c>
      <c r="AJ119" s="385" t="str">
        <f>IF(AJ118="","",VLOOKUP(AJ118,'[1]シフト記号表（勤務時間帯）'!$C$6:$K$35,9,FALSE))</f>
        <v/>
      </c>
      <c r="AK119" s="385" t="str">
        <f>IF(AK118="","",VLOOKUP(AK118,'[1]シフト記号表（勤務時間帯）'!$C$6:$K$35,9,FALSE))</f>
        <v/>
      </c>
      <c r="AL119" s="385" t="str">
        <f>IF(AL118="","",VLOOKUP(AL118,'[1]シフト記号表（勤務時間帯）'!$C$6:$K$35,9,FALSE))</f>
        <v/>
      </c>
      <c r="AM119" s="386" t="str">
        <f>IF(AM118="","",VLOOKUP(AM118,'[1]シフト記号表（勤務時間帯）'!$C$6:$K$35,9,FALSE))</f>
        <v/>
      </c>
      <c r="AN119" s="384" t="str">
        <f>IF(AN118="","",VLOOKUP(AN118,'[1]シフト記号表（勤務時間帯）'!$C$6:$K$35,9,FALSE))</f>
        <v/>
      </c>
      <c r="AO119" s="385" t="str">
        <f>IF(AO118="","",VLOOKUP(AO118,'[1]シフト記号表（勤務時間帯）'!$C$6:$K$35,9,FALSE))</f>
        <v/>
      </c>
      <c r="AP119" s="385" t="str">
        <f>IF(AP118="","",VLOOKUP(AP118,'[1]シフト記号表（勤務時間帯）'!$C$6:$K$35,9,FALSE))</f>
        <v/>
      </c>
      <c r="AQ119" s="385" t="str">
        <f>IF(AQ118="","",VLOOKUP(AQ118,'[1]シフト記号表（勤務時間帯）'!$C$6:$K$35,9,FALSE))</f>
        <v/>
      </c>
      <c r="AR119" s="385" t="str">
        <f>IF(AR118="","",VLOOKUP(AR118,'[1]シフト記号表（勤務時間帯）'!$C$6:$K$35,9,FALSE))</f>
        <v/>
      </c>
      <c r="AS119" s="385" t="str">
        <f>IF(AS118="","",VLOOKUP(AS118,'[1]シフト記号表（勤務時間帯）'!$C$6:$K$35,9,FALSE))</f>
        <v/>
      </c>
      <c r="AT119" s="386" t="str">
        <f>IF(AT118="","",VLOOKUP(AT118,'[1]シフト記号表（勤務時間帯）'!$C$6:$K$35,9,FALSE))</f>
        <v/>
      </c>
      <c r="AU119" s="384" t="str">
        <f>IF(AU118="","",VLOOKUP(AU118,'[1]シフト記号表（勤務時間帯）'!$C$6:$K$35,9,FALSE))</f>
        <v/>
      </c>
      <c r="AV119" s="385" t="str">
        <f>IF(AV118="","",VLOOKUP(AV118,'[1]シフト記号表（勤務時間帯）'!$C$6:$K$35,9,FALSE))</f>
        <v/>
      </c>
      <c r="AW119" s="385" t="str">
        <f>IF(AW118="","",VLOOKUP(AW118,'[1]シフト記号表（勤務時間帯）'!$C$6:$K$35,9,FALSE))</f>
        <v/>
      </c>
      <c r="AX119" s="636">
        <f>IF($BB$3="４週",SUM(S119:AT119),IF($BB$3="暦月",SUM(S119:AW119),""))</f>
        <v>0</v>
      </c>
      <c r="AY119" s="637"/>
      <c r="AZ119" s="638">
        <f>IF($BB$3="４週",AX119/4,IF($BB$3="暦月",②勤務形態一覧表!AX119/(②勤務形態一覧表!$BB$8/7),""))</f>
        <v>0</v>
      </c>
      <c r="BA119" s="639"/>
      <c r="BB119" s="746"/>
      <c r="BC119" s="707"/>
      <c r="BD119" s="707"/>
      <c r="BE119" s="707"/>
      <c r="BF119" s="708"/>
    </row>
    <row r="120" spans="2:58" ht="20.25" customHeight="1">
      <c r="B120" s="686"/>
      <c r="C120" s="742"/>
      <c r="D120" s="743"/>
      <c r="E120" s="744"/>
      <c r="F120" s="392">
        <f>C118</f>
        <v>0</v>
      </c>
      <c r="G120" s="698"/>
      <c r="H120" s="702"/>
      <c r="I120" s="700"/>
      <c r="J120" s="700"/>
      <c r="K120" s="701"/>
      <c r="L120" s="709"/>
      <c r="M120" s="710"/>
      <c r="N120" s="710"/>
      <c r="O120" s="711"/>
      <c r="P120" s="640" t="s">
        <v>1229</v>
      </c>
      <c r="Q120" s="641"/>
      <c r="R120" s="642"/>
      <c r="S120" s="388" t="str">
        <f>IF(S118="","",VLOOKUP(S118,'[1]シフト記号表（勤務時間帯）'!$C$6:$U$35,19,FALSE))</f>
        <v/>
      </c>
      <c r="T120" s="389" t="str">
        <f>IF(T118="","",VLOOKUP(T118,'[1]シフト記号表（勤務時間帯）'!$C$6:$U$35,19,FALSE))</f>
        <v/>
      </c>
      <c r="U120" s="389" t="str">
        <f>IF(U118="","",VLOOKUP(U118,'[1]シフト記号表（勤務時間帯）'!$C$6:$U$35,19,FALSE))</f>
        <v/>
      </c>
      <c r="V120" s="389" t="str">
        <f>IF(V118="","",VLOOKUP(V118,'[1]シフト記号表（勤務時間帯）'!$C$6:$U$35,19,FALSE))</f>
        <v/>
      </c>
      <c r="W120" s="389" t="str">
        <f>IF(W118="","",VLOOKUP(W118,'[1]シフト記号表（勤務時間帯）'!$C$6:$U$35,19,FALSE))</f>
        <v/>
      </c>
      <c r="X120" s="389" t="str">
        <f>IF(X118="","",VLOOKUP(X118,'[1]シフト記号表（勤務時間帯）'!$C$6:$U$35,19,FALSE))</f>
        <v/>
      </c>
      <c r="Y120" s="390" t="str">
        <f>IF(Y118="","",VLOOKUP(Y118,'[1]シフト記号表（勤務時間帯）'!$C$6:$U$35,19,FALSE))</f>
        <v/>
      </c>
      <c r="Z120" s="388" t="str">
        <f>IF(Z118="","",VLOOKUP(Z118,'[1]シフト記号表（勤務時間帯）'!$C$6:$U$35,19,FALSE))</f>
        <v/>
      </c>
      <c r="AA120" s="389" t="str">
        <f>IF(AA118="","",VLOOKUP(AA118,'[1]シフト記号表（勤務時間帯）'!$C$6:$U$35,19,FALSE))</f>
        <v/>
      </c>
      <c r="AB120" s="389" t="str">
        <f>IF(AB118="","",VLOOKUP(AB118,'[1]シフト記号表（勤務時間帯）'!$C$6:$U$35,19,FALSE))</f>
        <v/>
      </c>
      <c r="AC120" s="389" t="str">
        <f>IF(AC118="","",VLOOKUP(AC118,'[1]シフト記号表（勤務時間帯）'!$C$6:$U$35,19,FALSE))</f>
        <v/>
      </c>
      <c r="AD120" s="389" t="str">
        <f>IF(AD118="","",VLOOKUP(AD118,'[1]シフト記号表（勤務時間帯）'!$C$6:$U$35,19,FALSE))</f>
        <v/>
      </c>
      <c r="AE120" s="389" t="str">
        <f>IF(AE118="","",VLOOKUP(AE118,'[1]シフト記号表（勤務時間帯）'!$C$6:$U$35,19,FALSE))</f>
        <v/>
      </c>
      <c r="AF120" s="390" t="str">
        <f>IF(AF118="","",VLOOKUP(AF118,'[1]シフト記号表（勤務時間帯）'!$C$6:$U$35,19,FALSE))</f>
        <v/>
      </c>
      <c r="AG120" s="388" t="str">
        <f>IF(AG118="","",VLOOKUP(AG118,'[1]シフト記号表（勤務時間帯）'!$C$6:$U$35,19,FALSE))</f>
        <v/>
      </c>
      <c r="AH120" s="389" t="str">
        <f>IF(AH118="","",VLOOKUP(AH118,'[1]シフト記号表（勤務時間帯）'!$C$6:$U$35,19,FALSE))</f>
        <v/>
      </c>
      <c r="AI120" s="389" t="str">
        <f>IF(AI118="","",VLOOKUP(AI118,'[1]シフト記号表（勤務時間帯）'!$C$6:$U$35,19,FALSE))</f>
        <v/>
      </c>
      <c r="AJ120" s="389" t="str">
        <f>IF(AJ118="","",VLOOKUP(AJ118,'[1]シフト記号表（勤務時間帯）'!$C$6:$U$35,19,FALSE))</f>
        <v/>
      </c>
      <c r="AK120" s="389" t="str">
        <f>IF(AK118="","",VLOOKUP(AK118,'[1]シフト記号表（勤務時間帯）'!$C$6:$U$35,19,FALSE))</f>
        <v/>
      </c>
      <c r="AL120" s="389" t="str">
        <f>IF(AL118="","",VLOOKUP(AL118,'[1]シフト記号表（勤務時間帯）'!$C$6:$U$35,19,FALSE))</f>
        <v/>
      </c>
      <c r="AM120" s="390" t="str">
        <f>IF(AM118="","",VLOOKUP(AM118,'[1]シフト記号表（勤務時間帯）'!$C$6:$U$35,19,FALSE))</f>
        <v/>
      </c>
      <c r="AN120" s="388" t="str">
        <f>IF(AN118="","",VLOOKUP(AN118,'[1]シフト記号表（勤務時間帯）'!$C$6:$U$35,19,FALSE))</f>
        <v/>
      </c>
      <c r="AO120" s="389" t="str">
        <f>IF(AO118="","",VLOOKUP(AO118,'[1]シフト記号表（勤務時間帯）'!$C$6:$U$35,19,FALSE))</f>
        <v/>
      </c>
      <c r="AP120" s="389" t="str">
        <f>IF(AP118="","",VLOOKUP(AP118,'[1]シフト記号表（勤務時間帯）'!$C$6:$U$35,19,FALSE))</f>
        <v/>
      </c>
      <c r="AQ120" s="389" t="str">
        <f>IF(AQ118="","",VLOOKUP(AQ118,'[1]シフト記号表（勤務時間帯）'!$C$6:$U$35,19,FALSE))</f>
        <v/>
      </c>
      <c r="AR120" s="389" t="str">
        <f>IF(AR118="","",VLOOKUP(AR118,'[1]シフト記号表（勤務時間帯）'!$C$6:$U$35,19,FALSE))</f>
        <v/>
      </c>
      <c r="AS120" s="389" t="str">
        <f>IF(AS118="","",VLOOKUP(AS118,'[1]シフト記号表（勤務時間帯）'!$C$6:$U$35,19,FALSE))</f>
        <v/>
      </c>
      <c r="AT120" s="390" t="str">
        <f>IF(AT118="","",VLOOKUP(AT118,'[1]シフト記号表（勤務時間帯）'!$C$6:$U$35,19,FALSE))</f>
        <v/>
      </c>
      <c r="AU120" s="388" t="str">
        <f>IF(AU118="","",VLOOKUP(AU118,'[1]シフト記号表（勤務時間帯）'!$C$6:$U$35,19,FALSE))</f>
        <v/>
      </c>
      <c r="AV120" s="389" t="str">
        <f>IF(AV118="","",VLOOKUP(AV118,'[1]シフト記号表（勤務時間帯）'!$C$6:$U$35,19,FALSE))</f>
        <v/>
      </c>
      <c r="AW120" s="389" t="str">
        <f>IF(AW118="","",VLOOKUP(AW118,'[1]シフト記号表（勤務時間帯）'!$C$6:$U$35,19,FALSE))</f>
        <v/>
      </c>
      <c r="AX120" s="643">
        <f>IF($BB$3="４週",SUM(S120:AT120),IF($BB$3="暦月",SUM(S120:AW120),""))</f>
        <v>0</v>
      </c>
      <c r="AY120" s="644"/>
      <c r="AZ120" s="645">
        <f>IF($BB$3="４週",AX120/4,IF($BB$3="暦月",②勤務形態一覧表!AX120/(②勤務形態一覧表!$BB$8/7),""))</f>
        <v>0</v>
      </c>
      <c r="BA120" s="646"/>
      <c r="BB120" s="747"/>
      <c r="BC120" s="710"/>
      <c r="BD120" s="710"/>
      <c r="BE120" s="710"/>
      <c r="BF120" s="711"/>
    </row>
    <row r="121" spans="2:58" ht="20.25" customHeight="1">
      <c r="B121" s="686">
        <f>B118+1</f>
        <v>34</v>
      </c>
      <c r="C121" s="736"/>
      <c r="D121" s="737"/>
      <c r="E121" s="738"/>
      <c r="F121" s="391"/>
      <c r="G121" s="696"/>
      <c r="H121" s="699"/>
      <c r="I121" s="700"/>
      <c r="J121" s="700"/>
      <c r="K121" s="701"/>
      <c r="L121" s="703"/>
      <c r="M121" s="704"/>
      <c r="N121" s="704"/>
      <c r="O121" s="705"/>
      <c r="P121" s="712" t="s">
        <v>1227</v>
      </c>
      <c r="Q121" s="713"/>
      <c r="R121" s="714"/>
      <c r="S121" s="380"/>
      <c r="T121" s="381"/>
      <c r="U121" s="381"/>
      <c r="V121" s="381"/>
      <c r="W121" s="381"/>
      <c r="X121" s="381"/>
      <c r="Y121" s="382"/>
      <c r="Z121" s="380"/>
      <c r="AA121" s="381"/>
      <c r="AB121" s="381"/>
      <c r="AC121" s="381"/>
      <c r="AD121" s="381"/>
      <c r="AE121" s="381"/>
      <c r="AF121" s="382"/>
      <c r="AG121" s="380"/>
      <c r="AH121" s="381"/>
      <c r="AI121" s="381"/>
      <c r="AJ121" s="381"/>
      <c r="AK121" s="381"/>
      <c r="AL121" s="381"/>
      <c r="AM121" s="382"/>
      <c r="AN121" s="380"/>
      <c r="AO121" s="381"/>
      <c r="AP121" s="381"/>
      <c r="AQ121" s="381"/>
      <c r="AR121" s="381"/>
      <c r="AS121" s="381"/>
      <c r="AT121" s="382"/>
      <c r="AU121" s="380"/>
      <c r="AV121" s="381"/>
      <c r="AW121" s="381"/>
      <c r="AX121" s="620"/>
      <c r="AY121" s="621"/>
      <c r="AZ121" s="622"/>
      <c r="BA121" s="623"/>
      <c r="BB121" s="745"/>
      <c r="BC121" s="704"/>
      <c r="BD121" s="704"/>
      <c r="BE121" s="704"/>
      <c r="BF121" s="705"/>
    </row>
    <row r="122" spans="2:58" ht="20.25" customHeight="1">
      <c r="B122" s="686"/>
      <c r="C122" s="739"/>
      <c r="D122" s="740"/>
      <c r="E122" s="741"/>
      <c r="F122" s="383"/>
      <c r="G122" s="697"/>
      <c r="H122" s="702"/>
      <c r="I122" s="700"/>
      <c r="J122" s="700"/>
      <c r="K122" s="701"/>
      <c r="L122" s="706"/>
      <c r="M122" s="707"/>
      <c r="N122" s="707"/>
      <c r="O122" s="708"/>
      <c r="P122" s="633" t="s">
        <v>1228</v>
      </c>
      <c r="Q122" s="634"/>
      <c r="R122" s="635"/>
      <c r="S122" s="384" t="str">
        <f>IF(S121="","",VLOOKUP(S121,'[1]シフト記号表（勤務時間帯）'!$C$6:$K$35,9,FALSE))</f>
        <v/>
      </c>
      <c r="T122" s="385" t="str">
        <f>IF(T121="","",VLOOKUP(T121,'[1]シフト記号表（勤務時間帯）'!$C$6:$K$35,9,FALSE))</f>
        <v/>
      </c>
      <c r="U122" s="385" t="str">
        <f>IF(U121="","",VLOOKUP(U121,'[1]シフト記号表（勤務時間帯）'!$C$6:$K$35,9,FALSE))</f>
        <v/>
      </c>
      <c r="V122" s="385" t="str">
        <f>IF(V121="","",VLOOKUP(V121,'[1]シフト記号表（勤務時間帯）'!$C$6:$K$35,9,FALSE))</f>
        <v/>
      </c>
      <c r="W122" s="385" t="str">
        <f>IF(W121="","",VLOOKUP(W121,'[1]シフト記号表（勤務時間帯）'!$C$6:$K$35,9,FALSE))</f>
        <v/>
      </c>
      <c r="X122" s="385" t="str">
        <f>IF(X121="","",VLOOKUP(X121,'[1]シフト記号表（勤務時間帯）'!$C$6:$K$35,9,FALSE))</f>
        <v/>
      </c>
      <c r="Y122" s="386" t="str">
        <f>IF(Y121="","",VLOOKUP(Y121,'[1]シフト記号表（勤務時間帯）'!$C$6:$K$35,9,FALSE))</f>
        <v/>
      </c>
      <c r="Z122" s="384" t="str">
        <f>IF(Z121="","",VLOOKUP(Z121,'[1]シフト記号表（勤務時間帯）'!$C$6:$K$35,9,FALSE))</f>
        <v/>
      </c>
      <c r="AA122" s="385" t="str">
        <f>IF(AA121="","",VLOOKUP(AA121,'[1]シフト記号表（勤務時間帯）'!$C$6:$K$35,9,FALSE))</f>
        <v/>
      </c>
      <c r="AB122" s="385" t="str">
        <f>IF(AB121="","",VLOOKUP(AB121,'[1]シフト記号表（勤務時間帯）'!$C$6:$K$35,9,FALSE))</f>
        <v/>
      </c>
      <c r="AC122" s="385" t="str">
        <f>IF(AC121="","",VLOOKUP(AC121,'[1]シフト記号表（勤務時間帯）'!$C$6:$K$35,9,FALSE))</f>
        <v/>
      </c>
      <c r="AD122" s="385" t="str">
        <f>IF(AD121="","",VLOOKUP(AD121,'[1]シフト記号表（勤務時間帯）'!$C$6:$K$35,9,FALSE))</f>
        <v/>
      </c>
      <c r="AE122" s="385" t="str">
        <f>IF(AE121="","",VLOOKUP(AE121,'[1]シフト記号表（勤務時間帯）'!$C$6:$K$35,9,FALSE))</f>
        <v/>
      </c>
      <c r="AF122" s="386" t="str">
        <f>IF(AF121="","",VLOOKUP(AF121,'[1]シフト記号表（勤務時間帯）'!$C$6:$K$35,9,FALSE))</f>
        <v/>
      </c>
      <c r="AG122" s="384" t="str">
        <f>IF(AG121="","",VLOOKUP(AG121,'[1]シフト記号表（勤務時間帯）'!$C$6:$K$35,9,FALSE))</f>
        <v/>
      </c>
      <c r="AH122" s="385" t="str">
        <f>IF(AH121="","",VLOOKUP(AH121,'[1]シフト記号表（勤務時間帯）'!$C$6:$K$35,9,FALSE))</f>
        <v/>
      </c>
      <c r="AI122" s="385" t="str">
        <f>IF(AI121="","",VLOOKUP(AI121,'[1]シフト記号表（勤務時間帯）'!$C$6:$K$35,9,FALSE))</f>
        <v/>
      </c>
      <c r="AJ122" s="385" t="str">
        <f>IF(AJ121="","",VLOOKUP(AJ121,'[1]シフト記号表（勤務時間帯）'!$C$6:$K$35,9,FALSE))</f>
        <v/>
      </c>
      <c r="AK122" s="385" t="str">
        <f>IF(AK121="","",VLOOKUP(AK121,'[1]シフト記号表（勤務時間帯）'!$C$6:$K$35,9,FALSE))</f>
        <v/>
      </c>
      <c r="AL122" s="385" t="str">
        <f>IF(AL121="","",VLOOKUP(AL121,'[1]シフト記号表（勤務時間帯）'!$C$6:$K$35,9,FALSE))</f>
        <v/>
      </c>
      <c r="AM122" s="386" t="str">
        <f>IF(AM121="","",VLOOKUP(AM121,'[1]シフト記号表（勤務時間帯）'!$C$6:$K$35,9,FALSE))</f>
        <v/>
      </c>
      <c r="AN122" s="384" t="str">
        <f>IF(AN121="","",VLOOKUP(AN121,'[1]シフト記号表（勤務時間帯）'!$C$6:$K$35,9,FALSE))</f>
        <v/>
      </c>
      <c r="AO122" s="385" t="str">
        <f>IF(AO121="","",VLOOKUP(AO121,'[1]シフト記号表（勤務時間帯）'!$C$6:$K$35,9,FALSE))</f>
        <v/>
      </c>
      <c r="AP122" s="385" t="str">
        <f>IF(AP121="","",VLOOKUP(AP121,'[1]シフト記号表（勤務時間帯）'!$C$6:$K$35,9,FALSE))</f>
        <v/>
      </c>
      <c r="AQ122" s="385" t="str">
        <f>IF(AQ121="","",VLOOKUP(AQ121,'[1]シフト記号表（勤務時間帯）'!$C$6:$K$35,9,FALSE))</f>
        <v/>
      </c>
      <c r="AR122" s="385" t="str">
        <f>IF(AR121="","",VLOOKUP(AR121,'[1]シフト記号表（勤務時間帯）'!$C$6:$K$35,9,FALSE))</f>
        <v/>
      </c>
      <c r="AS122" s="385" t="str">
        <f>IF(AS121="","",VLOOKUP(AS121,'[1]シフト記号表（勤務時間帯）'!$C$6:$K$35,9,FALSE))</f>
        <v/>
      </c>
      <c r="AT122" s="386" t="str">
        <f>IF(AT121="","",VLOOKUP(AT121,'[1]シフト記号表（勤務時間帯）'!$C$6:$K$35,9,FALSE))</f>
        <v/>
      </c>
      <c r="AU122" s="384" t="str">
        <f>IF(AU121="","",VLOOKUP(AU121,'[1]シフト記号表（勤務時間帯）'!$C$6:$K$35,9,FALSE))</f>
        <v/>
      </c>
      <c r="AV122" s="385" t="str">
        <f>IF(AV121="","",VLOOKUP(AV121,'[1]シフト記号表（勤務時間帯）'!$C$6:$K$35,9,FALSE))</f>
        <v/>
      </c>
      <c r="AW122" s="385" t="str">
        <f>IF(AW121="","",VLOOKUP(AW121,'[1]シフト記号表（勤務時間帯）'!$C$6:$K$35,9,FALSE))</f>
        <v/>
      </c>
      <c r="AX122" s="636">
        <f>IF($BB$3="４週",SUM(S122:AT122),IF($BB$3="暦月",SUM(S122:AW122),""))</f>
        <v>0</v>
      </c>
      <c r="AY122" s="637"/>
      <c r="AZ122" s="638">
        <f>IF($BB$3="４週",AX122/4,IF($BB$3="暦月",②勤務形態一覧表!AX122/(②勤務形態一覧表!$BB$8/7),""))</f>
        <v>0</v>
      </c>
      <c r="BA122" s="639"/>
      <c r="BB122" s="746"/>
      <c r="BC122" s="707"/>
      <c r="BD122" s="707"/>
      <c r="BE122" s="707"/>
      <c r="BF122" s="708"/>
    </row>
    <row r="123" spans="2:58" ht="20.25" customHeight="1">
      <c r="B123" s="686"/>
      <c r="C123" s="742"/>
      <c r="D123" s="743"/>
      <c r="E123" s="744"/>
      <c r="F123" s="392">
        <f>C121</f>
        <v>0</v>
      </c>
      <c r="G123" s="698"/>
      <c r="H123" s="702"/>
      <c r="I123" s="700"/>
      <c r="J123" s="700"/>
      <c r="K123" s="701"/>
      <c r="L123" s="709"/>
      <c r="M123" s="710"/>
      <c r="N123" s="710"/>
      <c r="O123" s="711"/>
      <c r="P123" s="640" t="s">
        <v>1229</v>
      </c>
      <c r="Q123" s="641"/>
      <c r="R123" s="642"/>
      <c r="S123" s="388" t="str">
        <f>IF(S121="","",VLOOKUP(S121,'[1]シフト記号表（勤務時間帯）'!$C$6:$U$35,19,FALSE))</f>
        <v/>
      </c>
      <c r="T123" s="389" t="str">
        <f>IF(T121="","",VLOOKUP(T121,'[1]シフト記号表（勤務時間帯）'!$C$6:$U$35,19,FALSE))</f>
        <v/>
      </c>
      <c r="U123" s="389" t="str">
        <f>IF(U121="","",VLOOKUP(U121,'[1]シフト記号表（勤務時間帯）'!$C$6:$U$35,19,FALSE))</f>
        <v/>
      </c>
      <c r="V123" s="389" t="str">
        <f>IF(V121="","",VLOOKUP(V121,'[1]シフト記号表（勤務時間帯）'!$C$6:$U$35,19,FALSE))</f>
        <v/>
      </c>
      <c r="W123" s="389" t="str">
        <f>IF(W121="","",VLOOKUP(W121,'[1]シフト記号表（勤務時間帯）'!$C$6:$U$35,19,FALSE))</f>
        <v/>
      </c>
      <c r="X123" s="389" t="str">
        <f>IF(X121="","",VLOOKUP(X121,'[1]シフト記号表（勤務時間帯）'!$C$6:$U$35,19,FALSE))</f>
        <v/>
      </c>
      <c r="Y123" s="390" t="str">
        <f>IF(Y121="","",VLOOKUP(Y121,'[1]シフト記号表（勤務時間帯）'!$C$6:$U$35,19,FALSE))</f>
        <v/>
      </c>
      <c r="Z123" s="388" t="str">
        <f>IF(Z121="","",VLOOKUP(Z121,'[1]シフト記号表（勤務時間帯）'!$C$6:$U$35,19,FALSE))</f>
        <v/>
      </c>
      <c r="AA123" s="389" t="str">
        <f>IF(AA121="","",VLOOKUP(AA121,'[1]シフト記号表（勤務時間帯）'!$C$6:$U$35,19,FALSE))</f>
        <v/>
      </c>
      <c r="AB123" s="389" t="str">
        <f>IF(AB121="","",VLOOKUP(AB121,'[1]シフト記号表（勤務時間帯）'!$C$6:$U$35,19,FALSE))</f>
        <v/>
      </c>
      <c r="AC123" s="389" t="str">
        <f>IF(AC121="","",VLOOKUP(AC121,'[1]シフト記号表（勤務時間帯）'!$C$6:$U$35,19,FALSE))</f>
        <v/>
      </c>
      <c r="AD123" s="389" t="str">
        <f>IF(AD121="","",VLOOKUP(AD121,'[1]シフト記号表（勤務時間帯）'!$C$6:$U$35,19,FALSE))</f>
        <v/>
      </c>
      <c r="AE123" s="389" t="str">
        <f>IF(AE121="","",VLOOKUP(AE121,'[1]シフト記号表（勤務時間帯）'!$C$6:$U$35,19,FALSE))</f>
        <v/>
      </c>
      <c r="AF123" s="390" t="str">
        <f>IF(AF121="","",VLOOKUP(AF121,'[1]シフト記号表（勤務時間帯）'!$C$6:$U$35,19,FALSE))</f>
        <v/>
      </c>
      <c r="AG123" s="388" t="str">
        <f>IF(AG121="","",VLOOKUP(AG121,'[1]シフト記号表（勤務時間帯）'!$C$6:$U$35,19,FALSE))</f>
        <v/>
      </c>
      <c r="AH123" s="389" t="str">
        <f>IF(AH121="","",VLOOKUP(AH121,'[1]シフト記号表（勤務時間帯）'!$C$6:$U$35,19,FALSE))</f>
        <v/>
      </c>
      <c r="AI123" s="389" t="str">
        <f>IF(AI121="","",VLOOKUP(AI121,'[1]シフト記号表（勤務時間帯）'!$C$6:$U$35,19,FALSE))</f>
        <v/>
      </c>
      <c r="AJ123" s="389" t="str">
        <f>IF(AJ121="","",VLOOKUP(AJ121,'[1]シフト記号表（勤務時間帯）'!$C$6:$U$35,19,FALSE))</f>
        <v/>
      </c>
      <c r="AK123" s="389" t="str">
        <f>IF(AK121="","",VLOOKUP(AK121,'[1]シフト記号表（勤務時間帯）'!$C$6:$U$35,19,FALSE))</f>
        <v/>
      </c>
      <c r="AL123" s="389" t="str">
        <f>IF(AL121="","",VLOOKUP(AL121,'[1]シフト記号表（勤務時間帯）'!$C$6:$U$35,19,FALSE))</f>
        <v/>
      </c>
      <c r="AM123" s="390" t="str">
        <f>IF(AM121="","",VLOOKUP(AM121,'[1]シフト記号表（勤務時間帯）'!$C$6:$U$35,19,FALSE))</f>
        <v/>
      </c>
      <c r="AN123" s="388" t="str">
        <f>IF(AN121="","",VLOOKUP(AN121,'[1]シフト記号表（勤務時間帯）'!$C$6:$U$35,19,FALSE))</f>
        <v/>
      </c>
      <c r="AO123" s="389" t="str">
        <f>IF(AO121="","",VLOOKUP(AO121,'[1]シフト記号表（勤務時間帯）'!$C$6:$U$35,19,FALSE))</f>
        <v/>
      </c>
      <c r="AP123" s="389" t="str">
        <f>IF(AP121="","",VLOOKUP(AP121,'[1]シフト記号表（勤務時間帯）'!$C$6:$U$35,19,FALSE))</f>
        <v/>
      </c>
      <c r="AQ123" s="389" t="str">
        <f>IF(AQ121="","",VLOOKUP(AQ121,'[1]シフト記号表（勤務時間帯）'!$C$6:$U$35,19,FALSE))</f>
        <v/>
      </c>
      <c r="AR123" s="389" t="str">
        <f>IF(AR121="","",VLOOKUP(AR121,'[1]シフト記号表（勤務時間帯）'!$C$6:$U$35,19,FALSE))</f>
        <v/>
      </c>
      <c r="AS123" s="389" t="str">
        <f>IF(AS121="","",VLOOKUP(AS121,'[1]シフト記号表（勤務時間帯）'!$C$6:$U$35,19,FALSE))</f>
        <v/>
      </c>
      <c r="AT123" s="390" t="str">
        <f>IF(AT121="","",VLOOKUP(AT121,'[1]シフト記号表（勤務時間帯）'!$C$6:$U$35,19,FALSE))</f>
        <v/>
      </c>
      <c r="AU123" s="388" t="str">
        <f>IF(AU121="","",VLOOKUP(AU121,'[1]シフト記号表（勤務時間帯）'!$C$6:$U$35,19,FALSE))</f>
        <v/>
      </c>
      <c r="AV123" s="389" t="str">
        <f>IF(AV121="","",VLOOKUP(AV121,'[1]シフト記号表（勤務時間帯）'!$C$6:$U$35,19,FALSE))</f>
        <v/>
      </c>
      <c r="AW123" s="389" t="str">
        <f>IF(AW121="","",VLOOKUP(AW121,'[1]シフト記号表（勤務時間帯）'!$C$6:$U$35,19,FALSE))</f>
        <v/>
      </c>
      <c r="AX123" s="643">
        <f>IF($BB$3="４週",SUM(S123:AT123),IF($BB$3="暦月",SUM(S123:AW123),""))</f>
        <v>0</v>
      </c>
      <c r="AY123" s="644"/>
      <c r="AZ123" s="645">
        <f>IF($BB$3="４週",AX123/4,IF($BB$3="暦月",②勤務形態一覧表!AX123/(②勤務形態一覧表!$BB$8/7),""))</f>
        <v>0</v>
      </c>
      <c r="BA123" s="646"/>
      <c r="BB123" s="747"/>
      <c r="BC123" s="710"/>
      <c r="BD123" s="710"/>
      <c r="BE123" s="710"/>
      <c r="BF123" s="711"/>
    </row>
    <row r="124" spans="2:58" ht="20.25" customHeight="1">
      <c r="B124" s="686">
        <f>B121+1</f>
        <v>35</v>
      </c>
      <c r="C124" s="736"/>
      <c r="D124" s="737"/>
      <c r="E124" s="738"/>
      <c r="F124" s="391"/>
      <c r="G124" s="696"/>
      <c r="H124" s="699"/>
      <c r="I124" s="700"/>
      <c r="J124" s="700"/>
      <c r="K124" s="701"/>
      <c r="L124" s="703"/>
      <c r="M124" s="704"/>
      <c r="N124" s="704"/>
      <c r="O124" s="705"/>
      <c r="P124" s="712" t="s">
        <v>1227</v>
      </c>
      <c r="Q124" s="713"/>
      <c r="R124" s="714"/>
      <c r="S124" s="380"/>
      <c r="T124" s="381"/>
      <c r="U124" s="381"/>
      <c r="V124" s="381"/>
      <c r="W124" s="381"/>
      <c r="X124" s="381"/>
      <c r="Y124" s="382"/>
      <c r="Z124" s="380"/>
      <c r="AA124" s="381"/>
      <c r="AB124" s="381"/>
      <c r="AC124" s="381"/>
      <c r="AD124" s="381"/>
      <c r="AE124" s="381"/>
      <c r="AF124" s="382"/>
      <c r="AG124" s="380"/>
      <c r="AH124" s="381"/>
      <c r="AI124" s="381"/>
      <c r="AJ124" s="381"/>
      <c r="AK124" s="381"/>
      <c r="AL124" s="381"/>
      <c r="AM124" s="382"/>
      <c r="AN124" s="380"/>
      <c r="AO124" s="381"/>
      <c r="AP124" s="381"/>
      <c r="AQ124" s="381"/>
      <c r="AR124" s="381"/>
      <c r="AS124" s="381"/>
      <c r="AT124" s="382"/>
      <c r="AU124" s="380"/>
      <c r="AV124" s="381"/>
      <c r="AW124" s="381"/>
      <c r="AX124" s="620"/>
      <c r="AY124" s="621"/>
      <c r="AZ124" s="622"/>
      <c r="BA124" s="623"/>
      <c r="BB124" s="745"/>
      <c r="BC124" s="704"/>
      <c r="BD124" s="704"/>
      <c r="BE124" s="704"/>
      <c r="BF124" s="705"/>
    </row>
    <row r="125" spans="2:58" ht="20.25" customHeight="1">
      <c r="B125" s="686"/>
      <c r="C125" s="739"/>
      <c r="D125" s="740"/>
      <c r="E125" s="741"/>
      <c r="F125" s="383"/>
      <c r="G125" s="697"/>
      <c r="H125" s="702"/>
      <c r="I125" s="700"/>
      <c r="J125" s="700"/>
      <c r="K125" s="701"/>
      <c r="L125" s="706"/>
      <c r="M125" s="707"/>
      <c r="N125" s="707"/>
      <c r="O125" s="708"/>
      <c r="P125" s="633" t="s">
        <v>1228</v>
      </c>
      <c r="Q125" s="634"/>
      <c r="R125" s="635"/>
      <c r="S125" s="384" t="str">
        <f>IF(S124="","",VLOOKUP(S124,'[1]シフト記号表（勤務時間帯）'!$C$6:$K$35,9,FALSE))</f>
        <v/>
      </c>
      <c r="T125" s="385" t="str">
        <f>IF(T124="","",VLOOKUP(T124,'[1]シフト記号表（勤務時間帯）'!$C$6:$K$35,9,FALSE))</f>
        <v/>
      </c>
      <c r="U125" s="385" t="str">
        <f>IF(U124="","",VLOOKUP(U124,'[1]シフト記号表（勤務時間帯）'!$C$6:$K$35,9,FALSE))</f>
        <v/>
      </c>
      <c r="V125" s="385" t="str">
        <f>IF(V124="","",VLOOKUP(V124,'[1]シフト記号表（勤務時間帯）'!$C$6:$K$35,9,FALSE))</f>
        <v/>
      </c>
      <c r="W125" s="385" t="str">
        <f>IF(W124="","",VLOOKUP(W124,'[1]シフト記号表（勤務時間帯）'!$C$6:$K$35,9,FALSE))</f>
        <v/>
      </c>
      <c r="X125" s="385" t="str">
        <f>IF(X124="","",VLOOKUP(X124,'[1]シフト記号表（勤務時間帯）'!$C$6:$K$35,9,FALSE))</f>
        <v/>
      </c>
      <c r="Y125" s="386" t="str">
        <f>IF(Y124="","",VLOOKUP(Y124,'[1]シフト記号表（勤務時間帯）'!$C$6:$K$35,9,FALSE))</f>
        <v/>
      </c>
      <c r="Z125" s="384" t="str">
        <f>IF(Z124="","",VLOOKUP(Z124,'[1]シフト記号表（勤務時間帯）'!$C$6:$K$35,9,FALSE))</f>
        <v/>
      </c>
      <c r="AA125" s="385" t="str">
        <f>IF(AA124="","",VLOOKUP(AA124,'[1]シフト記号表（勤務時間帯）'!$C$6:$K$35,9,FALSE))</f>
        <v/>
      </c>
      <c r="AB125" s="385" t="str">
        <f>IF(AB124="","",VLOOKUP(AB124,'[1]シフト記号表（勤務時間帯）'!$C$6:$K$35,9,FALSE))</f>
        <v/>
      </c>
      <c r="AC125" s="385" t="str">
        <f>IF(AC124="","",VLOOKUP(AC124,'[1]シフト記号表（勤務時間帯）'!$C$6:$K$35,9,FALSE))</f>
        <v/>
      </c>
      <c r="AD125" s="385" t="str">
        <f>IF(AD124="","",VLOOKUP(AD124,'[1]シフト記号表（勤務時間帯）'!$C$6:$K$35,9,FALSE))</f>
        <v/>
      </c>
      <c r="AE125" s="385" t="str">
        <f>IF(AE124="","",VLOOKUP(AE124,'[1]シフト記号表（勤務時間帯）'!$C$6:$K$35,9,FALSE))</f>
        <v/>
      </c>
      <c r="AF125" s="386" t="str">
        <f>IF(AF124="","",VLOOKUP(AF124,'[1]シフト記号表（勤務時間帯）'!$C$6:$K$35,9,FALSE))</f>
        <v/>
      </c>
      <c r="AG125" s="384" t="str">
        <f>IF(AG124="","",VLOOKUP(AG124,'[1]シフト記号表（勤務時間帯）'!$C$6:$K$35,9,FALSE))</f>
        <v/>
      </c>
      <c r="AH125" s="385" t="str">
        <f>IF(AH124="","",VLOOKUP(AH124,'[1]シフト記号表（勤務時間帯）'!$C$6:$K$35,9,FALSE))</f>
        <v/>
      </c>
      <c r="AI125" s="385" t="str">
        <f>IF(AI124="","",VLOOKUP(AI124,'[1]シフト記号表（勤務時間帯）'!$C$6:$K$35,9,FALSE))</f>
        <v/>
      </c>
      <c r="AJ125" s="385" t="str">
        <f>IF(AJ124="","",VLOOKUP(AJ124,'[1]シフト記号表（勤務時間帯）'!$C$6:$K$35,9,FALSE))</f>
        <v/>
      </c>
      <c r="AK125" s="385" t="str">
        <f>IF(AK124="","",VLOOKUP(AK124,'[1]シフト記号表（勤務時間帯）'!$C$6:$K$35,9,FALSE))</f>
        <v/>
      </c>
      <c r="AL125" s="385" t="str">
        <f>IF(AL124="","",VLOOKUP(AL124,'[1]シフト記号表（勤務時間帯）'!$C$6:$K$35,9,FALSE))</f>
        <v/>
      </c>
      <c r="AM125" s="386" t="str">
        <f>IF(AM124="","",VLOOKUP(AM124,'[1]シフト記号表（勤務時間帯）'!$C$6:$K$35,9,FALSE))</f>
        <v/>
      </c>
      <c r="AN125" s="384" t="str">
        <f>IF(AN124="","",VLOOKUP(AN124,'[1]シフト記号表（勤務時間帯）'!$C$6:$K$35,9,FALSE))</f>
        <v/>
      </c>
      <c r="AO125" s="385" t="str">
        <f>IF(AO124="","",VLOOKUP(AO124,'[1]シフト記号表（勤務時間帯）'!$C$6:$K$35,9,FALSE))</f>
        <v/>
      </c>
      <c r="AP125" s="385" t="str">
        <f>IF(AP124="","",VLOOKUP(AP124,'[1]シフト記号表（勤務時間帯）'!$C$6:$K$35,9,FALSE))</f>
        <v/>
      </c>
      <c r="AQ125" s="385" t="str">
        <f>IF(AQ124="","",VLOOKUP(AQ124,'[1]シフト記号表（勤務時間帯）'!$C$6:$K$35,9,FALSE))</f>
        <v/>
      </c>
      <c r="AR125" s="385" t="str">
        <f>IF(AR124="","",VLOOKUP(AR124,'[1]シフト記号表（勤務時間帯）'!$C$6:$K$35,9,FALSE))</f>
        <v/>
      </c>
      <c r="AS125" s="385" t="str">
        <f>IF(AS124="","",VLOOKUP(AS124,'[1]シフト記号表（勤務時間帯）'!$C$6:$K$35,9,FALSE))</f>
        <v/>
      </c>
      <c r="AT125" s="386" t="str">
        <f>IF(AT124="","",VLOOKUP(AT124,'[1]シフト記号表（勤務時間帯）'!$C$6:$K$35,9,FALSE))</f>
        <v/>
      </c>
      <c r="AU125" s="384" t="str">
        <f>IF(AU124="","",VLOOKUP(AU124,'[1]シフト記号表（勤務時間帯）'!$C$6:$K$35,9,FALSE))</f>
        <v/>
      </c>
      <c r="AV125" s="385" t="str">
        <f>IF(AV124="","",VLOOKUP(AV124,'[1]シフト記号表（勤務時間帯）'!$C$6:$K$35,9,FALSE))</f>
        <v/>
      </c>
      <c r="AW125" s="385" t="str">
        <f>IF(AW124="","",VLOOKUP(AW124,'[1]シフト記号表（勤務時間帯）'!$C$6:$K$35,9,FALSE))</f>
        <v/>
      </c>
      <c r="AX125" s="636">
        <f>IF($BB$3="４週",SUM(S125:AT125),IF($BB$3="暦月",SUM(S125:AW125),""))</f>
        <v>0</v>
      </c>
      <c r="AY125" s="637"/>
      <c r="AZ125" s="638">
        <f>IF($BB$3="４週",AX125/4,IF($BB$3="暦月",②勤務形態一覧表!AX125/(②勤務形態一覧表!$BB$8/7),""))</f>
        <v>0</v>
      </c>
      <c r="BA125" s="639"/>
      <c r="BB125" s="746"/>
      <c r="BC125" s="707"/>
      <c r="BD125" s="707"/>
      <c r="BE125" s="707"/>
      <c r="BF125" s="708"/>
    </row>
    <row r="126" spans="2:58" ht="20.25" customHeight="1">
      <c r="B126" s="686"/>
      <c r="C126" s="742"/>
      <c r="D126" s="743"/>
      <c r="E126" s="744"/>
      <c r="F126" s="392">
        <f>C124</f>
        <v>0</v>
      </c>
      <c r="G126" s="698"/>
      <c r="H126" s="702"/>
      <c r="I126" s="700"/>
      <c r="J126" s="700"/>
      <c r="K126" s="701"/>
      <c r="L126" s="709"/>
      <c r="M126" s="710"/>
      <c r="N126" s="710"/>
      <c r="O126" s="711"/>
      <c r="P126" s="640" t="s">
        <v>1229</v>
      </c>
      <c r="Q126" s="641"/>
      <c r="R126" s="642"/>
      <c r="S126" s="388" t="str">
        <f>IF(S124="","",VLOOKUP(S124,'[1]シフト記号表（勤務時間帯）'!$C$6:$U$35,19,FALSE))</f>
        <v/>
      </c>
      <c r="T126" s="389" t="str">
        <f>IF(T124="","",VLOOKUP(T124,'[1]シフト記号表（勤務時間帯）'!$C$6:$U$35,19,FALSE))</f>
        <v/>
      </c>
      <c r="U126" s="389" t="str">
        <f>IF(U124="","",VLOOKUP(U124,'[1]シフト記号表（勤務時間帯）'!$C$6:$U$35,19,FALSE))</f>
        <v/>
      </c>
      <c r="V126" s="389" t="str">
        <f>IF(V124="","",VLOOKUP(V124,'[1]シフト記号表（勤務時間帯）'!$C$6:$U$35,19,FALSE))</f>
        <v/>
      </c>
      <c r="W126" s="389" t="str">
        <f>IF(W124="","",VLOOKUP(W124,'[1]シフト記号表（勤務時間帯）'!$C$6:$U$35,19,FALSE))</f>
        <v/>
      </c>
      <c r="X126" s="389" t="str">
        <f>IF(X124="","",VLOOKUP(X124,'[1]シフト記号表（勤務時間帯）'!$C$6:$U$35,19,FALSE))</f>
        <v/>
      </c>
      <c r="Y126" s="390" t="str">
        <f>IF(Y124="","",VLOOKUP(Y124,'[1]シフト記号表（勤務時間帯）'!$C$6:$U$35,19,FALSE))</f>
        <v/>
      </c>
      <c r="Z126" s="388" t="str">
        <f>IF(Z124="","",VLOOKUP(Z124,'[1]シフト記号表（勤務時間帯）'!$C$6:$U$35,19,FALSE))</f>
        <v/>
      </c>
      <c r="AA126" s="389" t="str">
        <f>IF(AA124="","",VLOOKUP(AA124,'[1]シフト記号表（勤務時間帯）'!$C$6:$U$35,19,FALSE))</f>
        <v/>
      </c>
      <c r="AB126" s="389" t="str">
        <f>IF(AB124="","",VLOOKUP(AB124,'[1]シフト記号表（勤務時間帯）'!$C$6:$U$35,19,FALSE))</f>
        <v/>
      </c>
      <c r="AC126" s="389" t="str">
        <f>IF(AC124="","",VLOOKUP(AC124,'[1]シフト記号表（勤務時間帯）'!$C$6:$U$35,19,FALSE))</f>
        <v/>
      </c>
      <c r="AD126" s="389" t="str">
        <f>IF(AD124="","",VLOOKUP(AD124,'[1]シフト記号表（勤務時間帯）'!$C$6:$U$35,19,FALSE))</f>
        <v/>
      </c>
      <c r="AE126" s="389" t="str">
        <f>IF(AE124="","",VLOOKUP(AE124,'[1]シフト記号表（勤務時間帯）'!$C$6:$U$35,19,FALSE))</f>
        <v/>
      </c>
      <c r="AF126" s="390" t="str">
        <f>IF(AF124="","",VLOOKUP(AF124,'[1]シフト記号表（勤務時間帯）'!$C$6:$U$35,19,FALSE))</f>
        <v/>
      </c>
      <c r="AG126" s="388" t="str">
        <f>IF(AG124="","",VLOOKUP(AG124,'[1]シフト記号表（勤務時間帯）'!$C$6:$U$35,19,FALSE))</f>
        <v/>
      </c>
      <c r="AH126" s="389" t="str">
        <f>IF(AH124="","",VLOOKUP(AH124,'[1]シフト記号表（勤務時間帯）'!$C$6:$U$35,19,FALSE))</f>
        <v/>
      </c>
      <c r="AI126" s="389" t="str">
        <f>IF(AI124="","",VLOOKUP(AI124,'[1]シフト記号表（勤務時間帯）'!$C$6:$U$35,19,FALSE))</f>
        <v/>
      </c>
      <c r="AJ126" s="389" t="str">
        <f>IF(AJ124="","",VLOOKUP(AJ124,'[1]シフト記号表（勤務時間帯）'!$C$6:$U$35,19,FALSE))</f>
        <v/>
      </c>
      <c r="AK126" s="389" t="str">
        <f>IF(AK124="","",VLOOKUP(AK124,'[1]シフト記号表（勤務時間帯）'!$C$6:$U$35,19,FALSE))</f>
        <v/>
      </c>
      <c r="AL126" s="389" t="str">
        <f>IF(AL124="","",VLOOKUP(AL124,'[1]シフト記号表（勤務時間帯）'!$C$6:$U$35,19,FALSE))</f>
        <v/>
      </c>
      <c r="AM126" s="390" t="str">
        <f>IF(AM124="","",VLOOKUP(AM124,'[1]シフト記号表（勤務時間帯）'!$C$6:$U$35,19,FALSE))</f>
        <v/>
      </c>
      <c r="AN126" s="388" t="str">
        <f>IF(AN124="","",VLOOKUP(AN124,'[1]シフト記号表（勤務時間帯）'!$C$6:$U$35,19,FALSE))</f>
        <v/>
      </c>
      <c r="AO126" s="389" t="str">
        <f>IF(AO124="","",VLOOKUP(AO124,'[1]シフト記号表（勤務時間帯）'!$C$6:$U$35,19,FALSE))</f>
        <v/>
      </c>
      <c r="AP126" s="389" t="str">
        <f>IF(AP124="","",VLOOKUP(AP124,'[1]シフト記号表（勤務時間帯）'!$C$6:$U$35,19,FALSE))</f>
        <v/>
      </c>
      <c r="AQ126" s="389" t="str">
        <f>IF(AQ124="","",VLOOKUP(AQ124,'[1]シフト記号表（勤務時間帯）'!$C$6:$U$35,19,FALSE))</f>
        <v/>
      </c>
      <c r="AR126" s="389" t="str">
        <f>IF(AR124="","",VLOOKUP(AR124,'[1]シフト記号表（勤務時間帯）'!$C$6:$U$35,19,FALSE))</f>
        <v/>
      </c>
      <c r="AS126" s="389" t="str">
        <f>IF(AS124="","",VLOOKUP(AS124,'[1]シフト記号表（勤務時間帯）'!$C$6:$U$35,19,FALSE))</f>
        <v/>
      </c>
      <c r="AT126" s="390" t="str">
        <f>IF(AT124="","",VLOOKUP(AT124,'[1]シフト記号表（勤務時間帯）'!$C$6:$U$35,19,FALSE))</f>
        <v/>
      </c>
      <c r="AU126" s="388" t="str">
        <f>IF(AU124="","",VLOOKUP(AU124,'[1]シフト記号表（勤務時間帯）'!$C$6:$U$35,19,FALSE))</f>
        <v/>
      </c>
      <c r="AV126" s="389" t="str">
        <f>IF(AV124="","",VLOOKUP(AV124,'[1]シフト記号表（勤務時間帯）'!$C$6:$U$35,19,FALSE))</f>
        <v/>
      </c>
      <c r="AW126" s="389" t="str">
        <f>IF(AW124="","",VLOOKUP(AW124,'[1]シフト記号表（勤務時間帯）'!$C$6:$U$35,19,FALSE))</f>
        <v/>
      </c>
      <c r="AX126" s="643">
        <f>IF($BB$3="４週",SUM(S126:AT126),IF($BB$3="暦月",SUM(S126:AW126),""))</f>
        <v>0</v>
      </c>
      <c r="AY126" s="644"/>
      <c r="AZ126" s="645">
        <f>IF($BB$3="４週",AX126/4,IF($BB$3="暦月",②勤務形態一覧表!AX126/(②勤務形態一覧表!$BB$8/7),""))</f>
        <v>0</v>
      </c>
      <c r="BA126" s="646"/>
      <c r="BB126" s="747"/>
      <c r="BC126" s="710"/>
      <c r="BD126" s="710"/>
      <c r="BE126" s="710"/>
      <c r="BF126" s="711"/>
    </row>
    <row r="127" spans="2:58" ht="20.25" customHeight="1">
      <c r="B127" s="686">
        <f>B124+1</f>
        <v>36</v>
      </c>
      <c r="C127" s="736"/>
      <c r="D127" s="737"/>
      <c r="E127" s="738"/>
      <c r="F127" s="391"/>
      <c r="G127" s="696"/>
      <c r="H127" s="699"/>
      <c r="I127" s="700"/>
      <c r="J127" s="700"/>
      <c r="K127" s="701"/>
      <c r="L127" s="703"/>
      <c r="M127" s="704"/>
      <c r="N127" s="704"/>
      <c r="O127" s="705"/>
      <c r="P127" s="712" t="s">
        <v>1227</v>
      </c>
      <c r="Q127" s="713"/>
      <c r="R127" s="714"/>
      <c r="S127" s="380"/>
      <c r="T127" s="381"/>
      <c r="U127" s="381"/>
      <c r="V127" s="381"/>
      <c r="W127" s="381"/>
      <c r="X127" s="381"/>
      <c r="Y127" s="382"/>
      <c r="Z127" s="380"/>
      <c r="AA127" s="381"/>
      <c r="AB127" s="381"/>
      <c r="AC127" s="381"/>
      <c r="AD127" s="381"/>
      <c r="AE127" s="381"/>
      <c r="AF127" s="382"/>
      <c r="AG127" s="380"/>
      <c r="AH127" s="381"/>
      <c r="AI127" s="381"/>
      <c r="AJ127" s="381"/>
      <c r="AK127" s="381"/>
      <c r="AL127" s="381"/>
      <c r="AM127" s="382"/>
      <c r="AN127" s="380"/>
      <c r="AO127" s="381"/>
      <c r="AP127" s="381"/>
      <c r="AQ127" s="381"/>
      <c r="AR127" s="381"/>
      <c r="AS127" s="381"/>
      <c r="AT127" s="382"/>
      <c r="AU127" s="380"/>
      <c r="AV127" s="381"/>
      <c r="AW127" s="381"/>
      <c r="AX127" s="620"/>
      <c r="AY127" s="621"/>
      <c r="AZ127" s="622"/>
      <c r="BA127" s="623"/>
      <c r="BB127" s="745"/>
      <c r="BC127" s="704"/>
      <c r="BD127" s="704"/>
      <c r="BE127" s="704"/>
      <c r="BF127" s="705"/>
    </row>
    <row r="128" spans="2:58" ht="20.25" customHeight="1">
      <c r="B128" s="686"/>
      <c r="C128" s="739"/>
      <c r="D128" s="740"/>
      <c r="E128" s="741"/>
      <c r="F128" s="383"/>
      <c r="G128" s="697"/>
      <c r="H128" s="702"/>
      <c r="I128" s="700"/>
      <c r="J128" s="700"/>
      <c r="K128" s="701"/>
      <c r="L128" s="706"/>
      <c r="M128" s="707"/>
      <c r="N128" s="707"/>
      <c r="O128" s="708"/>
      <c r="P128" s="633" t="s">
        <v>1228</v>
      </c>
      <c r="Q128" s="634"/>
      <c r="R128" s="635"/>
      <c r="S128" s="384" t="str">
        <f>IF(S127="","",VLOOKUP(S127,'[1]シフト記号表（勤務時間帯）'!$C$6:$K$35,9,FALSE))</f>
        <v/>
      </c>
      <c r="T128" s="385" t="str">
        <f>IF(T127="","",VLOOKUP(T127,'[1]シフト記号表（勤務時間帯）'!$C$6:$K$35,9,FALSE))</f>
        <v/>
      </c>
      <c r="U128" s="385" t="str">
        <f>IF(U127="","",VLOOKUP(U127,'[1]シフト記号表（勤務時間帯）'!$C$6:$K$35,9,FALSE))</f>
        <v/>
      </c>
      <c r="V128" s="385" t="str">
        <f>IF(V127="","",VLOOKUP(V127,'[1]シフト記号表（勤務時間帯）'!$C$6:$K$35,9,FALSE))</f>
        <v/>
      </c>
      <c r="W128" s="385" t="str">
        <f>IF(W127="","",VLOOKUP(W127,'[1]シフト記号表（勤務時間帯）'!$C$6:$K$35,9,FALSE))</f>
        <v/>
      </c>
      <c r="X128" s="385" t="str">
        <f>IF(X127="","",VLOOKUP(X127,'[1]シフト記号表（勤務時間帯）'!$C$6:$K$35,9,FALSE))</f>
        <v/>
      </c>
      <c r="Y128" s="386" t="str">
        <f>IF(Y127="","",VLOOKUP(Y127,'[1]シフト記号表（勤務時間帯）'!$C$6:$K$35,9,FALSE))</f>
        <v/>
      </c>
      <c r="Z128" s="384" t="str">
        <f>IF(Z127="","",VLOOKUP(Z127,'[1]シフト記号表（勤務時間帯）'!$C$6:$K$35,9,FALSE))</f>
        <v/>
      </c>
      <c r="AA128" s="385" t="str">
        <f>IF(AA127="","",VLOOKUP(AA127,'[1]シフト記号表（勤務時間帯）'!$C$6:$K$35,9,FALSE))</f>
        <v/>
      </c>
      <c r="AB128" s="385" t="str">
        <f>IF(AB127="","",VLOOKUP(AB127,'[1]シフト記号表（勤務時間帯）'!$C$6:$K$35,9,FALSE))</f>
        <v/>
      </c>
      <c r="AC128" s="385" t="str">
        <f>IF(AC127="","",VLOOKUP(AC127,'[1]シフト記号表（勤務時間帯）'!$C$6:$K$35,9,FALSE))</f>
        <v/>
      </c>
      <c r="AD128" s="385" t="str">
        <f>IF(AD127="","",VLOOKUP(AD127,'[1]シフト記号表（勤務時間帯）'!$C$6:$K$35,9,FALSE))</f>
        <v/>
      </c>
      <c r="AE128" s="385" t="str">
        <f>IF(AE127="","",VLOOKUP(AE127,'[1]シフト記号表（勤務時間帯）'!$C$6:$K$35,9,FALSE))</f>
        <v/>
      </c>
      <c r="AF128" s="386" t="str">
        <f>IF(AF127="","",VLOOKUP(AF127,'[1]シフト記号表（勤務時間帯）'!$C$6:$K$35,9,FALSE))</f>
        <v/>
      </c>
      <c r="AG128" s="384" t="str">
        <f>IF(AG127="","",VLOOKUP(AG127,'[1]シフト記号表（勤務時間帯）'!$C$6:$K$35,9,FALSE))</f>
        <v/>
      </c>
      <c r="AH128" s="385" t="str">
        <f>IF(AH127="","",VLOOKUP(AH127,'[1]シフト記号表（勤務時間帯）'!$C$6:$K$35,9,FALSE))</f>
        <v/>
      </c>
      <c r="AI128" s="385" t="str">
        <f>IF(AI127="","",VLOOKUP(AI127,'[1]シフト記号表（勤務時間帯）'!$C$6:$K$35,9,FALSE))</f>
        <v/>
      </c>
      <c r="AJ128" s="385" t="str">
        <f>IF(AJ127="","",VLOOKUP(AJ127,'[1]シフト記号表（勤務時間帯）'!$C$6:$K$35,9,FALSE))</f>
        <v/>
      </c>
      <c r="AK128" s="385" t="str">
        <f>IF(AK127="","",VLOOKUP(AK127,'[1]シフト記号表（勤務時間帯）'!$C$6:$K$35,9,FALSE))</f>
        <v/>
      </c>
      <c r="AL128" s="385" t="str">
        <f>IF(AL127="","",VLOOKUP(AL127,'[1]シフト記号表（勤務時間帯）'!$C$6:$K$35,9,FALSE))</f>
        <v/>
      </c>
      <c r="AM128" s="386" t="str">
        <f>IF(AM127="","",VLOOKUP(AM127,'[1]シフト記号表（勤務時間帯）'!$C$6:$K$35,9,FALSE))</f>
        <v/>
      </c>
      <c r="AN128" s="384" t="str">
        <f>IF(AN127="","",VLOOKUP(AN127,'[1]シフト記号表（勤務時間帯）'!$C$6:$K$35,9,FALSE))</f>
        <v/>
      </c>
      <c r="AO128" s="385" t="str">
        <f>IF(AO127="","",VLOOKUP(AO127,'[1]シフト記号表（勤務時間帯）'!$C$6:$K$35,9,FALSE))</f>
        <v/>
      </c>
      <c r="AP128" s="385" t="str">
        <f>IF(AP127="","",VLOOKUP(AP127,'[1]シフト記号表（勤務時間帯）'!$C$6:$K$35,9,FALSE))</f>
        <v/>
      </c>
      <c r="AQ128" s="385" t="str">
        <f>IF(AQ127="","",VLOOKUP(AQ127,'[1]シフト記号表（勤務時間帯）'!$C$6:$K$35,9,FALSE))</f>
        <v/>
      </c>
      <c r="AR128" s="385" t="str">
        <f>IF(AR127="","",VLOOKUP(AR127,'[1]シフト記号表（勤務時間帯）'!$C$6:$K$35,9,FALSE))</f>
        <v/>
      </c>
      <c r="AS128" s="385" t="str">
        <f>IF(AS127="","",VLOOKUP(AS127,'[1]シフト記号表（勤務時間帯）'!$C$6:$K$35,9,FALSE))</f>
        <v/>
      </c>
      <c r="AT128" s="386" t="str">
        <f>IF(AT127="","",VLOOKUP(AT127,'[1]シフト記号表（勤務時間帯）'!$C$6:$K$35,9,FALSE))</f>
        <v/>
      </c>
      <c r="AU128" s="384" t="str">
        <f>IF(AU127="","",VLOOKUP(AU127,'[1]シフト記号表（勤務時間帯）'!$C$6:$K$35,9,FALSE))</f>
        <v/>
      </c>
      <c r="AV128" s="385" t="str">
        <f>IF(AV127="","",VLOOKUP(AV127,'[1]シフト記号表（勤務時間帯）'!$C$6:$K$35,9,FALSE))</f>
        <v/>
      </c>
      <c r="AW128" s="385" t="str">
        <f>IF(AW127="","",VLOOKUP(AW127,'[1]シフト記号表（勤務時間帯）'!$C$6:$K$35,9,FALSE))</f>
        <v/>
      </c>
      <c r="AX128" s="636">
        <f>IF($BB$3="４週",SUM(S128:AT128),IF($BB$3="暦月",SUM(S128:AW128),""))</f>
        <v>0</v>
      </c>
      <c r="AY128" s="637"/>
      <c r="AZ128" s="638">
        <f>IF($BB$3="４週",AX128/4,IF($BB$3="暦月",②勤務形態一覧表!AX128/(②勤務形態一覧表!$BB$8/7),""))</f>
        <v>0</v>
      </c>
      <c r="BA128" s="639"/>
      <c r="BB128" s="746"/>
      <c r="BC128" s="707"/>
      <c r="BD128" s="707"/>
      <c r="BE128" s="707"/>
      <c r="BF128" s="708"/>
    </row>
    <row r="129" spans="2:58" ht="20.25" customHeight="1">
      <c r="B129" s="686"/>
      <c r="C129" s="742"/>
      <c r="D129" s="743"/>
      <c r="E129" s="744"/>
      <c r="F129" s="392">
        <f>C127</f>
        <v>0</v>
      </c>
      <c r="G129" s="698"/>
      <c r="H129" s="702"/>
      <c r="I129" s="700"/>
      <c r="J129" s="700"/>
      <c r="K129" s="701"/>
      <c r="L129" s="709"/>
      <c r="M129" s="710"/>
      <c r="N129" s="710"/>
      <c r="O129" s="711"/>
      <c r="P129" s="640" t="s">
        <v>1229</v>
      </c>
      <c r="Q129" s="641"/>
      <c r="R129" s="642"/>
      <c r="S129" s="388" t="str">
        <f>IF(S127="","",VLOOKUP(S127,'[1]シフト記号表（勤務時間帯）'!$C$6:$U$35,19,FALSE))</f>
        <v/>
      </c>
      <c r="T129" s="389" t="str">
        <f>IF(T127="","",VLOOKUP(T127,'[1]シフト記号表（勤務時間帯）'!$C$6:$U$35,19,FALSE))</f>
        <v/>
      </c>
      <c r="U129" s="389" t="str">
        <f>IF(U127="","",VLOOKUP(U127,'[1]シフト記号表（勤務時間帯）'!$C$6:$U$35,19,FALSE))</f>
        <v/>
      </c>
      <c r="V129" s="389" t="str">
        <f>IF(V127="","",VLOOKUP(V127,'[1]シフト記号表（勤務時間帯）'!$C$6:$U$35,19,FALSE))</f>
        <v/>
      </c>
      <c r="W129" s="389" t="str">
        <f>IF(W127="","",VLOOKUP(W127,'[1]シフト記号表（勤務時間帯）'!$C$6:$U$35,19,FALSE))</f>
        <v/>
      </c>
      <c r="X129" s="389" t="str">
        <f>IF(X127="","",VLOOKUP(X127,'[1]シフト記号表（勤務時間帯）'!$C$6:$U$35,19,FALSE))</f>
        <v/>
      </c>
      <c r="Y129" s="390" t="str">
        <f>IF(Y127="","",VLOOKUP(Y127,'[1]シフト記号表（勤務時間帯）'!$C$6:$U$35,19,FALSE))</f>
        <v/>
      </c>
      <c r="Z129" s="388" t="str">
        <f>IF(Z127="","",VLOOKUP(Z127,'[1]シフト記号表（勤務時間帯）'!$C$6:$U$35,19,FALSE))</f>
        <v/>
      </c>
      <c r="AA129" s="389" t="str">
        <f>IF(AA127="","",VLOOKUP(AA127,'[1]シフト記号表（勤務時間帯）'!$C$6:$U$35,19,FALSE))</f>
        <v/>
      </c>
      <c r="AB129" s="389" t="str">
        <f>IF(AB127="","",VLOOKUP(AB127,'[1]シフト記号表（勤務時間帯）'!$C$6:$U$35,19,FALSE))</f>
        <v/>
      </c>
      <c r="AC129" s="389" t="str">
        <f>IF(AC127="","",VLOOKUP(AC127,'[1]シフト記号表（勤務時間帯）'!$C$6:$U$35,19,FALSE))</f>
        <v/>
      </c>
      <c r="AD129" s="389" t="str">
        <f>IF(AD127="","",VLOOKUP(AD127,'[1]シフト記号表（勤務時間帯）'!$C$6:$U$35,19,FALSE))</f>
        <v/>
      </c>
      <c r="AE129" s="389" t="str">
        <f>IF(AE127="","",VLOOKUP(AE127,'[1]シフト記号表（勤務時間帯）'!$C$6:$U$35,19,FALSE))</f>
        <v/>
      </c>
      <c r="AF129" s="390" t="str">
        <f>IF(AF127="","",VLOOKUP(AF127,'[1]シフト記号表（勤務時間帯）'!$C$6:$U$35,19,FALSE))</f>
        <v/>
      </c>
      <c r="AG129" s="388" t="str">
        <f>IF(AG127="","",VLOOKUP(AG127,'[1]シフト記号表（勤務時間帯）'!$C$6:$U$35,19,FALSE))</f>
        <v/>
      </c>
      <c r="AH129" s="389" t="str">
        <f>IF(AH127="","",VLOOKUP(AH127,'[1]シフト記号表（勤務時間帯）'!$C$6:$U$35,19,FALSE))</f>
        <v/>
      </c>
      <c r="AI129" s="389" t="str">
        <f>IF(AI127="","",VLOOKUP(AI127,'[1]シフト記号表（勤務時間帯）'!$C$6:$U$35,19,FALSE))</f>
        <v/>
      </c>
      <c r="AJ129" s="389" t="str">
        <f>IF(AJ127="","",VLOOKUP(AJ127,'[1]シフト記号表（勤務時間帯）'!$C$6:$U$35,19,FALSE))</f>
        <v/>
      </c>
      <c r="AK129" s="389" t="str">
        <f>IF(AK127="","",VLOOKUP(AK127,'[1]シフト記号表（勤務時間帯）'!$C$6:$U$35,19,FALSE))</f>
        <v/>
      </c>
      <c r="AL129" s="389" t="str">
        <f>IF(AL127="","",VLOOKUP(AL127,'[1]シフト記号表（勤務時間帯）'!$C$6:$U$35,19,FALSE))</f>
        <v/>
      </c>
      <c r="AM129" s="390" t="str">
        <f>IF(AM127="","",VLOOKUP(AM127,'[1]シフト記号表（勤務時間帯）'!$C$6:$U$35,19,FALSE))</f>
        <v/>
      </c>
      <c r="AN129" s="388" t="str">
        <f>IF(AN127="","",VLOOKUP(AN127,'[1]シフト記号表（勤務時間帯）'!$C$6:$U$35,19,FALSE))</f>
        <v/>
      </c>
      <c r="AO129" s="389" t="str">
        <f>IF(AO127="","",VLOOKUP(AO127,'[1]シフト記号表（勤務時間帯）'!$C$6:$U$35,19,FALSE))</f>
        <v/>
      </c>
      <c r="AP129" s="389" t="str">
        <f>IF(AP127="","",VLOOKUP(AP127,'[1]シフト記号表（勤務時間帯）'!$C$6:$U$35,19,FALSE))</f>
        <v/>
      </c>
      <c r="AQ129" s="389" t="str">
        <f>IF(AQ127="","",VLOOKUP(AQ127,'[1]シフト記号表（勤務時間帯）'!$C$6:$U$35,19,FALSE))</f>
        <v/>
      </c>
      <c r="AR129" s="389" t="str">
        <f>IF(AR127="","",VLOOKUP(AR127,'[1]シフト記号表（勤務時間帯）'!$C$6:$U$35,19,FALSE))</f>
        <v/>
      </c>
      <c r="AS129" s="389" t="str">
        <f>IF(AS127="","",VLOOKUP(AS127,'[1]シフト記号表（勤務時間帯）'!$C$6:$U$35,19,FALSE))</f>
        <v/>
      </c>
      <c r="AT129" s="390" t="str">
        <f>IF(AT127="","",VLOOKUP(AT127,'[1]シフト記号表（勤務時間帯）'!$C$6:$U$35,19,FALSE))</f>
        <v/>
      </c>
      <c r="AU129" s="388" t="str">
        <f>IF(AU127="","",VLOOKUP(AU127,'[1]シフト記号表（勤務時間帯）'!$C$6:$U$35,19,FALSE))</f>
        <v/>
      </c>
      <c r="AV129" s="389" t="str">
        <f>IF(AV127="","",VLOOKUP(AV127,'[1]シフト記号表（勤務時間帯）'!$C$6:$U$35,19,FALSE))</f>
        <v/>
      </c>
      <c r="AW129" s="389" t="str">
        <f>IF(AW127="","",VLOOKUP(AW127,'[1]シフト記号表（勤務時間帯）'!$C$6:$U$35,19,FALSE))</f>
        <v/>
      </c>
      <c r="AX129" s="643">
        <f>IF($BB$3="４週",SUM(S129:AT129),IF($BB$3="暦月",SUM(S129:AW129),""))</f>
        <v>0</v>
      </c>
      <c r="AY129" s="644"/>
      <c r="AZ129" s="645">
        <f>IF($BB$3="４週",AX129/4,IF($BB$3="暦月",②勤務形態一覧表!AX129/(②勤務形態一覧表!$BB$8/7),""))</f>
        <v>0</v>
      </c>
      <c r="BA129" s="646"/>
      <c r="BB129" s="747"/>
      <c r="BC129" s="710"/>
      <c r="BD129" s="710"/>
      <c r="BE129" s="710"/>
      <c r="BF129" s="711"/>
    </row>
    <row r="130" spans="2:58" ht="20.25" customHeight="1">
      <c r="B130" s="686">
        <f>B127+1</f>
        <v>37</v>
      </c>
      <c r="C130" s="736"/>
      <c r="D130" s="737"/>
      <c r="E130" s="738"/>
      <c r="F130" s="391"/>
      <c r="G130" s="696"/>
      <c r="H130" s="699"/>
      <c r="I130" s="700"/>
      <c r="J130" s="700"/>
      <c r="K130" s="701"/>
      <c r="L130" s="703"/>
      <c r="M130" s="704"/>
      <c r="N130" s="704"/>
      <c r="O130" s="705"/>
      <c r="P130" s="712" t="s">
        <v>1227</v>
      </c>
      <c r="Q130" s="713"/>
      <c r="R130" s="714"/>
      <c r="S130" s="380"/>
      <c r="T130" s="381"/>
      <c r="U130" s="381"/>
      <c r="V130" s="381"/>
      <c r="W130" s="381"/>
      <c r="X130" s="381"/>
      <c r="Y130" s="382"/>
      <c r="Z130" s="380"/>
      <c r="AA130" s="381"/>
      <c r="AB130" s="381"/>
      <c r="AC130" s="381"/>
      <c r="AD130" s="381"/>
      <c r="AE130" s="381"/>
      <c r="AF130" s="382"/>
      <c r="AG130" s="380"/>
      <c r="AH130" s="381"/>
      <c r="AI130" s="381"/>
      <c r="AJ130" s="381"/>
      <c r="AK130" s="381"/>
      <c r="AL130" s="381"/>
      <c r="AM130" s="382"/>
      <c r="AN130" s="380"/>
      <c r="AO130" s="381"/>
      <c r="AP130" s="381"/>
      <c r="AQ130" s="381"/>
      <c r="AR130" s="381"/>
      <c r="AS130" s="381"/>
      <c r="AT130" s="382"/>
      <c r="AU130" s="380"/>
      <c r="AV130" s="381"/>
      <c r="AW130" s="381"/>
      <c r="AX130" s="620"/>
      <c r="AY130" s="621"/>
      <c r="AZ130" s="622"/>
      <c r="BA130" s="623"/>
      <c r="BB130" s="745"/>
      <c r="BC130" s="704"/>
      <c r="BD130" s="704"/>
      <c r="BE130" s="704"/>
      <c r="BF130" s="705"/>
    </row>
    <row r="131" spans="2:58" ht="20.25" customHeight="1">
      <c r="B131" s="686"/>
      <c r="C131" s="739"/>
      <c r="D131" s="740"/>
      <c r="E131" s="741"/>
      <c r="F131" s="383"/>
      <c r="G131" s="697"/>
      <c r="H131" s="702"/>
      <c r="I131" s="700"/>
      <c r="J131" s="700"/>
      <c r="K131" s="701"/>
      <c r="L131" s="706"/>
      <c r="M131" s="707"/>
      <c r="N131" s="707"/>
      <c r="O131" s="708"/>
      <c r="P131" s="633" t="s">
        <v>1228</v>
      </c>
      <c r="Q131" s="634"/>
      <c r="R131" s="635"/>
      <c r="S131" s="384" t="str">
        <f>IF(S130="","",VLOOKUP(S130,'[1]シフト記号表（勤務時間帯）'!$C$6:$K$35,9,FALSE))</f>
        <v/>
      </c>
      <c r="T131" s="385" t="str">
        <f>IF(T130="","",VLOOKUP(T130,'[1]シフト記号表（勤務時間帯）'!$C$6:$K$35,9,FALSE))</f>
        <v/>
      </c>
      <c r="U131" s="385" t="str">
        <f>IF(U130="","",VLOOKUP(U130,'[1]シフト記号表（勤務時間帯）'!$C$6:$K$35,9,FALSE))</f>
        <v/>
      </c>
      <c r="V131" s="385" t="str">
        <f>IF(V130="","",VLOOKUP(V130,'[1]シフト記号表（勤務時間帯）'!$C$6:$K$35,9,FALSE))</f>
        <v/>
      </c>
      <c r="W131" s="385" t="str">
        <f>IF(W130="","",VLOOKUP(W130,'[1]シフト記号表（勤務時間帯）'!$C$6:$K$35,9,FALSE))</f>
        <v/>
      </c>
      <c r="X131" s="385" t="str">
        <f>IF(X130="","",VLOOKUP(X130,'[1]シフト記号表（勤務時間帯）'!$C$6:$K$35,9,FALSE))</f>
        <v/>
      </c>
      <c r="Y131" s="386" t="str">
        <f>IF(Y130="","",VLOOKUP(Y130,'[1]シフト記号表（勤務時間帯）'!$C$6:$K$35,9,FALSE))</f>
        <v/>
      </c>
      <c r="Z131" s="384" t="str">
        <f>IF(Z130="","",VLOOKUP(Z130,'[1]シフト記号表（勤務時間帯）'!$C$6:$K$35,9,FALSE))</f>
        <v/>
      </c>
      <c r="AA131" s="385" t="str">
        <f>IF(AA130="","",VLOOKUP(AA130,'[1]シフト記号表（勤務時間帯）'!$C$6:$K$35,9,FALSE))</f>
        <v/>
      </c>
      <c r="AB131" s="385" t="str">
        <f>IF(AB130="","",VLOOKUP(AB130,'[1]シフト記号表（勤務時間帯）'!$C$6:$K$35,9,FALSE))</f>
        <v/>
      </c>
      <c r="AC131" s="385" t="str">
        <f>IF(AC130="","",VLOOKUP(AC130,'[1]シフト記号表（勤務時間帯）'!$C$6:$K$35,9,FALSE))</f>
        <v/>
      </c>
      <c r="AD131" s="385" t="str">
        <f>IF(AD130="","",VLOOKUP(AD130,'[1]シフト記号表（勤務時間帯）'!$C$6:$K$35,9,FALSE))</f>
        <v/>
      </c>
      <c r="AE131" s="385" t="str">
        <f>IF(AE130="","",VLOOKUP(AE130,'[1]シフト記号表（勤務時間帯）'!$C$6:$K$35,9,FALSE))</f>
        <v/>
      </c>
      <c r="AF131" s="386" t="str">
        <f>IF(AF130="","",VLOOKUP(AF130,'[1]シフト記号表（勤務時間帯）'!$C$6:$K$35,9,FALSE))</f>
        <v/>
      </c>
      <c r="AG131" s="384" t="str">
        <f>IF(AG130="","",VLOOKUP(AG130,'[1]シフト記号表（勤務時間帯）'!$C$6:$K$35,9,FALSE))</f>
        <v/>
      </c>
      <c r="AH131" s="385" t="str">
        <f>IF(AH130="","",VLOOKUP(AH130,'[1]シフト記号表（勤務時間帯）'!$C$6:$K$35,9,FALSE))</f>
        <v/>
      </c>
      <c r="AI131" s="385" t="str">
        <f>IF(AI130="","",VLOOKUP(AI130,'[1]シフト記号表（勤務時間帯）'!$C$6:$K$35,9,FALSE))</f>
        <v/>
      </c>
      <c r="AJ131" s="385" t="str">
        <f>IF(AJ130="","",VLOOKUP(AJ130,'[1]シフト記号表（勤務時間帯）'!$C$6:$K$35,9,FALSE))</f>
        <v/>
      </c>
      <c r="AK131" s="385" t="str">
        <f>IF(AK130="","",VLOOKUP(AK130,'[1]シフト記号表（勤務時間帯）'!$C$6:$K$35,9,FALSE))</f>
        <v/>
      </c>
      <c r="AL131" s="385" t="str">
        <f>IF(AL130="","",VLOOKUP(AL130,'[1]シフト記号表（勤務時間帯）'!$C$6:$K$35,9,FALSE))</f>
        <v/>
      </c>
      <c r="AM131" s="386" t="str">
        <f>IF(AM130="","",VLOOKUP(AM130,'[1]シフト記号表（勤務時間帯）'!$C$6:$K$35,9,FALSE))</f>
        <v/>
      </c>
      <c r="AN131" s="384" t="str">
        <f>IF(AN130="","",VLOOKUP(AN130,'[1]シフト記号表（勤務時間帯）'!$C$6:$K$35,9,FALSE))</f>
        <v/>
      </c>
      <c r="AO131" s="385" t="str">
        <f>IF(AO130="","",VLOOKUP(AO130,'[1]シフト記号表（勤務時間帯）'!$C$6:$K$35,9,FALSE))</f>
        <v/>
      </c>
      <c r="AP131" s="385" t="str">
        <f>IF(AP130="","",VLOOKUP(AP130,'[1]シフト記号表（勤務時間帯）'!$C$6:$K$35,9,FALSE))</f>
        <v/>
      </c>
      <c r="AQ131" s="385" t="str">
        <f>IF(AQ130="","",VLOOKUP(AQ130,'[1]シフト記号表（勤務時間帯）'!$C$6:$K$35,9,FALSE))</f>
        <v/>
      </c>
      <c r="AR131" s="385" t="str">
        <f>IF(AR130="","",VLOOKUP(AR130,'[1]シフト記号表（勤務時間帯）'!$C$6:$K$35,9,FALSE))</f>
        <v/>
      </c>
      <c r="AS131" s="385" t="str">
        <f>IF(AS130="","",VLOOKUP(AS130,'[1]シフト記号表（勤務時間帯）'!$C$6:$K$35,9,FALSE))</f>
        <v/>
      </c>
      <c r="AT131" s="386" t="str">
        <f>IF(AT130="","",VLOOKUP(AT130,'[1]シフト記号表（勤務時間帯）'!$C$6:$K$35,9,FALSE))</f>
        <v/>
      </c>
      <c r="AU131" s="384" t="str">
        <f>IF(AU130="","",VLOOKUP(AU130,'[1]シフト記号表（勤務時間帯）'!$C$6:$K$35,9,FALSE))</f>
        <v/>
      </c>
      <c r="AV131" s="385" t="str">
        <f>IF(AV130="","",VLOOKUP(AV130,'[1]シフト記号表（勤務時間帯）'!$C$6:$K$35,9,FALSE))</f>
        <v/>
      </c>
      <c r="AW131" s="385" t="str">
        <f>IF(AW130="","",VLOOKUP(AW130,'[1]シフト記号表（勤務時間帯）'!$C$6:$K$35,9,FALSE))</f>
        <v/>
      </c>
      <c r="AX131" s="636">
        <f>IF($BB$3="４週",SUM(S131:AT131),IF($BB$3="暦月",SUM(S131:AW131),""))</f>
        <v>0</v>
      </c>
      <c r="AY131" s="637"/>
      <c r="AZ131" s="638">
        <f>IF($BB$3="４週",AX131/4,IF($BB$3="暦月",②勤務形態一覧表!AX131/(②勤務形態一覧表!$BB$8/7),""))</f>
        <v>0</v>
      </c>
      <c r="BA131" s="639"/>
      <c r="BB131" s="746"/>
      <c r="BC131" s="707"/>
      <c r="BD131" s="707"/>
      <c r="BE131" s="707"/>
      <c r="BF131" s="708"/>
    </row>
    <row r="132" spans="2:58" ht="20.25" customHeight="1">
      <c r="B132" s="686"/>
      <c r="C132" s="742"/>
      <c r="D132" s="743"/>
      <c r="E132" s="744"/>
      <c r="F132" s="392">
        <f>C130</f>
        <v>0</v>
      </c>
      <c r="G132" s="698"/>
      <c r="H132" s="702"/>
      <c r="I132" s="700"/>
      <c r="J132" s="700"/>
      <c r="K132" s="701"/>
      <c r="L132" s="709"/>
      <c r="M132" s="710"/>
      <c r="N132" s="710"/>
      <c r="O132" s="711"/>
      <c r="P132" s="640" t="s">
        <v>1229</v>
      </c>
      <c r="Q132" s="641"/>
      <c r="R132" s="642"/>
      <c r="S132" s="388" t="str">
        <f>IF(S130="","",VLOOKUP(S130,'[1]シフト記号表（勤務時間帯）'!$C$6:$U$35,19,FALSE))</f>
        <v/>
      </c>
      <c r="T132" s="389" t="str">
        <f>IF(T130="","",VLOOKUP(T130,'[1]シフト記号表（勤務時間帯）'!$C$6:$U$35,19,FALSE))</f>
        <v/>
      </c>
      <c r="U132" s="389" t="str">
        <f>IF(U130="","",VLOOKUP(U130,'[1]シフト記号表（勤務時間帯）'!$C$6:$U$35,19,FALSE))</f>
        <v/>
      </c>
      <c r="V132" s="389" t="str">
        <f>IF(V130="","",VLOOKUP(V130,'[1]シフト記号表（勤務時間帯）'!$C$6:$U$35,19,FALSE))</f>
        <v/>
      </c>
      <c r="W132" s="389" t="str">
        <f>IF(W130="","",VLOOKUP(W130,'[1]シフト記号表（勤務時間帯）'!$C$6:$U$35,19,FALSE))</f>
        <v/>
      </c>
      <c r="X132" s="389" t="str">
        <f>IF(X130="","",VLOOKUP(X130,'[1]シフト記号表（勤務時間帯）'!$C$6:$U$35,19,FALSE))</f>
        <v/>
      </c>
      <c r="Y132" s="390" t="str">
        <f>IF(Y130="","",VLOOKUP(Y130,'[1]シフト記号表（勤務時間帯）'!$C$6:$U$35,19,FALSE))</f>
        <v/>
      </c>
      <c r="Z132" s="388" t="str">
        <f>IF(Z130="","",VLOOKUP(Z130,'[1]シフト記号表（勤務時間帯）'!$C$6:$U$35,19,FALSE))</f>
        <v/>
      </c>
      <c r="AA132" s="389" t="str">
        <f>IF(AA130="","",VLOOKUP(AA130,'[1]シフト記号表（勤務時間帯）'!$C$6:$U$35,19,FALSE))</f>
        <v/>
      </c>
      <c r="AB132" s="389" t="str">
        <f>IF(AB130="","",VLOOKUP(AB130,'[1]シフト記号表（勤務時間帯）'!$C$6:$U$35,19,FALSE))</f>
        <v/>
      </c>
      <c r="AC132" s="389" t="str">
        <f>IF(AC130="","",VLOOKUP(AC130,'[1]シフト記号表（勤務時間帯）'!$C$6:$U$35,19,FALSE))</f>
        <v/>
      </c>
      <c r="AD132" s="389" t="str">
        <f>IF(AD130="","",VLOOKUP(AD130,'[1]シフト記号表（勤務時間帯）'!$C$6:$U$35,19,FALSE))</f>
        <v/>
      </c>
      <c r="AE132" s="389" t="str">
        <f>IF(AE130="","",VLOOKUP(AE130,'[1]シフト記号表（勤務時間帯）'!$C$6:$U$35,19,FALSE))</f>
        <v/>
      </c>
      <c r="AF132" s="390" t="str">
        <f>IF(AF130="","",VLOOKUP(AF130,'[1]シフト記号表（勤務時間帯）'!$C$6:$U$35,19,FALSE))</f>
        <v/>
      </c>
      <c r="AG132" s="388" t="str">
        <f>IF(AG130="","",VLOOKUP(AG130,'[1]シフト記号表（勤務時間帯）'!$C$6:$U$35,19,FALSE))</f>
        <v/>
      </c>
      <c r="AH132" s="389" t="str">
        <f>IF(AH130="","",VLOOKUP(AH130,'[1]シフト記号表（勤務時間帯）'!$C$6:$U$35,19,FALSE))</f>
        <v/>
      </c>
      <c r="AI132" s="389" t="str">
        <f>IF(AI130="","",VLOOKUP(AI130,'[1]シフト記号表（勤務時間帯）'!$C$6:$U$35,19,FALSE))</f>
        <v/>
      </c>
      <c r="AJ132" s="389" t="str">
        <f>IF(AJ130="","",VLOOKUP(AJ130,'[1]シフト記号表（勤務時間帯）'!$C$6:$U$35,19,FALSE))</f>
        <v/>
      </c>
      <c r="AK132" s="389" t="str">
        <f>IF(AK130="","",VLOOKUP(AK130,'[1]シフト記号表（勤務時間帯）'!$C$6:$U$35,19,FALSE))</f>
        <v/>
      </c>
      <c r="AL132" s="389" t="str">
        <f>IF(AL130="","",VLOOKUP(AL130,'[1]シフト記号表（勤務時間帯）'!$C$6:$U$35,19,FALSE))</f>
        <v/>
      </c>
      <c r="AM132" s="390" t="str">
        <f>IF(AM130="","",VLOOKUP(AM130,'[1]シフト記号表（勤務時間帯）'!$C$6:$U$35,19,FALSE))</f>
        <v/>
      </c>
      <c r="AN132" s="388" t="str">
        <f>IF(AN130="","",VLOOKUP(AN130,'[1]シフト記号表（勤務時間帯）'!$C$6:$U$35,19,FALSE))</f>
        <v/>
      </c>
      <c r="AO132" s="389" t="str">
        <f>IF(AO130="","",VLOOKUP(AO130,'[1]シフト記号表（勤務時間帯）'!$C$6:$U$35,19,FALSE))</f>
        <v/>
      </c>
      <c r="AP132" s="389" t="str">
        <f>IF(AP130="","",VLOOKUP(AP130,'[1]シフト記号表（勤務時間帯）'!$C$6:$U$35,19,FALSE))</f>
        <v/>
      </c>
      <c r="AQ132" s="389" t="str">
        <f>IF(AQ130="","",VLOOKUP(AQ130,'[1]シフト記号表（勤務時間帯）'!$C$6:$U$35,19,FALSE))</f>
        <v/>
      </c>
      <c r="AR132" s="389" t="str">
        <f>IF(AR130="","",VLOOKUP(AR130,'[1]シフト記号表（勤務時間帯）'!$C$6:$U$35,19,FALSE))</f>
        <v/>
      </c>
      <c r="AS132" s="389" t="str">
        <f>IF(AS130="","",VLOOKUP(AS130,'[1]シフト記号表（勤務時間帯）'!$C$6:$U$35,19,FALSE))</f>
        <v/>
      </c>
      <c r="AT132" s="390" t="str">
        <f>IF(AT130="","",VLOOKUP(AT130,'[1]シフト記号表（勤務時間帯）'!$C$6:$U$35,19,FALSE))</f>
        <v/>
      </c>
      <c r="AU132" s="388" t="str">
        <f>IF(AU130="","",VLOOKUP(AU130,'[1]シフト記号表（勤務時間帯）'!$C$6:$U$35,19,FALSE))</f>
        <v/>
      </c>
      <c r="AV132" s="389" t="str">
        <f>IF(AV130="","",VLOOKUP(AV130,'[1]シフト記号表（勤務時間帯）'!$C$6:$U$35,19,FALSE))</f>
        <v/>
      </c>
      <c r="AW132" s="389" t="str">
        <f>IF(AW130="","",VLOOKUP(AW130,'[1]シフト記号表（勤務時間帯）'!$C$6:$U$35,19,FALSE))</f>
        <v/>
      </c>
      <c r="AX132" s="643">
        <f>IF($BB$3="４週",SUM(S132:AT132),IF($BB$3="暦月",SUM(S132:AW132),""))</f>
        <v>0</v>
      </c>
      <c r="AY132" s="644"/>
      <c r="AZ132" s="645">
        <f>IF($BB$3="４週",AX132/4,IF($BB$3="暦月",②勤務形態一覧表!AX132/(②勤務形態一覧表!$BB$8/7),""))</f>
        <v>0</v>
      </c>
      <c r="BA132" s="646"/>
      <c r="BB132" s="747"/>
      <c r="BC132" s="710"/>
      <c r="BD132" s="710"/>
      <c r="BE132" s="710"/>
      <c r="BF132" s="711"/>
    </row>
    <row r="133" spans="2:58" ht="20.25" customHeight="1">
      <c r="B133" s="686">
        <f>B130+1</f>
        <v>38</v>
      </c>
      <c r="C133" s="736"/>
      <c r="D133" s="737"/>
      <c r="E133" s="738"/>
      <c r="F133" s="391"/>
      <c r="G133" s="696"/>
      <c r="H133" s="699"/>
      <c r="I133" s="700"/>
      <c r="J133" s="700"/>
      <c r="K133" s="701"/>
      <c r="L133" s="703"/>
      <c r="M133" s="704"/>
      <c r="N133" s="704"/>
      <c r="O133" s="705"/>
      <c r="P133" s="712" t="s">
        <v>1227</v>
      </c>
      <c r="Q133" s="713"/>
      <c r="R133" s="714"/>
      <c r="S133" s="380"/>
      <c r="T133" s="381"/>
      <c r="U133" s="381"/>
      <c r="V133" s="381"/>
      <c r="W133" s="381"/>
      <c r="X133" s="381"/>
      <c r="Y133" s="382"/>
      <c r="Z133" s="380"/>
      <c r="AA133" s="381"/>
      <c r="AB133" s="381"/>
      <c r="AC133" s="381"/>
      <c r="AD133" s="381"/>
      <c r="AE133" s="381"/>
      <c r="AF133" s="382"/>
      <c r="AG133" s="380"/>
      <c r="AH133" s="381"/>
      <c r="AI133" s="381"/>
      <c r="AJ133" s="381"/>
      <c r="AK133" s="381"/>
      <c r="AL133" s="381"/>
      <c r="AM133" s="382"/>
      <c r="AN133" s="380"/>
      <c r="AO133" s="381"/>
      <c r="AP133" s="381"/>
      <c r="AQ133" s="381"/>
      <c r="AR133" s="381"/>
      <c r="AS133" s="381"/>
      <c r="AT133" s="382"/>
      <c r="AU133" s="380"/>
      <c r="AV133" s="381"/>
      <c r="AW133" s="381"/>
      <c r="AX133" s="620"/>
      <c r="AY133" s="621"/>
      <c r="AZ133" s="622"/>
      <c r="BA133" s="623"/>
      <c r="BB133" s="745"/>
      <c r="BC133" s="704"/>
      <c r="BD133" s="704"/>
      <c r="BE133" s="704"/>
      <c r="BF133" s="705"/>
    </row>
    <row r="134" spans="2:58" ht="20.25" customHeight="1">
      <c r="B134" s="686"/>
      <c r="C134" s="739"/>
      <c r="D134" s="740"/>
      <c r="E134" s="741"/>
      <c r="F134" s="383"/>
      <c r="G134" s="697"/>
      <c r="H134" s="702"/>
      <c r="I134" s="700"/>
      <c r="J134" s="700"/>
      <c r="K134" s="701"/>
      <c r="L134" s="706"/>
      <c r="M134" s="707"/>
      <c r="N134" s="707"/>
      <c r="O134" s="708"/>
      <c r="P134" s="633" t="s">
        <v>1228</v>
      </c>
      <c r="Q134" s="634"/>
      <c r="R134" s="635"/>
      <c r="S134" s="384" t="str">
        <f>IF(S133="","",VLOOKUP(S133,'[1]シフト記号表（勤務時間帯）'!$C$6:$K$35,9,FALSE))</f>
        <v/>
      </c>
      <c r="T134" s="385" t="str">
        <f>IF(T133="","",VLOOKUP(T133,'[1]シフト記号表（勤務時間帯）'!$C$6:$K$35,9,FALSE))</f>
        <v/>
      </c>
      <c r="U134" s="385" t="str">
        <f>IF(U133="","",VLOOKUP(U133,'[1]シフト記号表（勤務時間帯）'!$C$6:$K$35,9,FALSE))</f>
        <v/>
      </c>
      <c r="V134" s="385" t="str">
        <f>IF(V133="","",VLOOKUP(V133,'[1]シフト記号表（勤務時間帯）'!$C$6:$K$35,9,FALSE))</f>
        <v/>
      </c>
      <c r="W134" s="385" t="str">
        <f>IF(W133="","",VLOOKUP(W133,'[1]シフト記号表（勤務時間帯）'!$C$6:$K$35,9,FALSE))</f>
        <v/>
      </c>
      <c r="X134" s="385" t="str">
        <f>IF(X133="","",VLOOKUP(X133,'[1]シフト記号表（勤務時間帯）'!$C$6:$K$35,9,FALSE))</f>
        <v/>
      </c>
      <c r="Y134" s="386" t="str">
        <f>IF(Y133="","",VLOOKUP(Y133,'[1]シフト記号表（勤務時間帯）'!$C$6:$K$35,9,FALSE))</f>
        <v/>
      </c>
      <c r="Z134" s="384" t="str">
        <f>IF(Z133="","",VLOOKUP(Z133,'[1]シフト記号表（勤務時間帯）'!$C$6:$K$35,9,FALSE))</f>
        <v/>
      </c>
      <c r="AA134" s="385" t="str">
        <f>IF(AA133="","",VLOOKUP(AA133,'[1]シフト記号表（勤務時間帯）'!$C$6:$K$35,9,FALSE))</f>
        <v/>
      </c>
      <c r="AB134" s="385" t="str">
        <f>IF(AB133="","",VLOOKUP(AB133,'[1]シフト記号表（勤務時間帯）'!$C$6:$K$35,9,FALSE))</f>
        <v/>
      </c>
      <c r="AC134" s="385" t="str">
        <f>IF(AC133="","",VLOOKUP(AC133,'[1]シフト記号表（勤務時間帯）'!$C$6:$K$35,9,FALSE))</f>
        <v/>
      </c>
      <c r="AD134" s="385" t="str">
        <f>IF(AD133="","",VLOOKUP(AD133,'[1]シフト記号表（勤務時間帯）'!$C$6:$K$35,9,FALSE))</f>
        <v/>
      </c>
      <c r="AE134" s="385" t="str">
        <f>IF(AE133="","",VLOOKUP(AE133,'[1]シフト記号表（勤務時間帯）'!$C$6:$K$35,9,FALSE))</f>
        <v/>
      </c>
      <c r="AF134" s="386" t="str">
        <f>IF(AF133="","",VLOOKUP(AF133,'[1]シフト記号表（勤務時間帯）'!$C$6:$K$35,9,FALSE))</f>
        <v/>
      </c>
      <c r="AG134" s="384" t="str">
        <f>IF(AG133="","",VLOOKUP(AG133,'[1]シフト記号表（勤務時間帯）'!$C$6:$K$35,9,FALSE))</f>
        <v/>
      </c>
      <c r="AH134" s="385" t="str">
        <f>IF(AH133="","",VLOOKUP(AH133,'[1]シフト記号表（勤務時間帯）'!$C$6:$K$35,9,FALSE))</f>
        <v/>
      </c>
      <c r="AI134" s="385" t="str">
        <f>IF(AI133="","",VLOOKUP(AI133,'[1]シフト記号表（勤務時間帯）'!$C$6:$K$35,9,FALSE))</f>
        <v/>
      </c>
      <c r="AJ134" s="385" t="str">
        <f>IF(AJ133="","",VLOOKUP(AJ133,'[1]シフト記号表（勤務時間帯）'!$C$6:$K$35,9,FALSE))</f>
        <v/>
      </c>
      <c r="AK134" s="385" t="str">
        <f>IF(AK133="","",VLOOKUP(AK133,'[1]シフト記号表（勤務時間帯）'!$C$6:$K$35,9,FALSE))</f>
        <v/>
      </c>
      <c r="AL134" s="385" t="str">
        <f>IF(AL133="","",VLOOKUP(AL133,'[1]シフト記号表（勤務時間帯）'!$C$6:$K$35,9,FALSE))</f>
        <v/>
      </c>
      <c r="AM134" s="386" t="str">
        <f>IF(AM133="","",VLOOKUP(AM133,'[1]シフト記号表（勤務時間帯）'!$C$6:$K$35,9,FALSE))</f>
        <v/>
      </c>
      <c r="AN134" s="384" t="str">
        <f>IF(AN133="","",VLOOKUP(AN133,'[1]シフト記号表（勤務時間帯）'!$C$6:$K$35,9,FALSE))</f>
        <v/>
      </c>
      <c r="AO134" s="385" t="str">
        <f>IF(AO133="","",VLOOKUP(AO133,'[1]シフト記号表（勤務時間帯）'!$C$6:$K$35,9,FALSE))</f>
        <v/>
      </c>
      <c r="AP134" s="385" t="str">
        <f>IF(AP133="","",VLOOKUP(AP133,'[1]シフト記号表（勤務時間帯）'!$C$6:$K$35,9,FALSE))</f>
        <v/>
      </c>
      <c r="AQ134" s="385" t="str">
        <f>IF(AQ133="","",VLOOKUP(AQ133,'[1]シフト記号表（勤務時間帯）'!$C$6:$K$35,9,FALSE))</f>
        <v/>
      </c>
      <c r="AR134" s="385" t="str">
        <f>IF(AR133="","",VLOOKUP(AR133,'[1]シフト記号表（勤務時間帯）'!$C$6:$K$35,9,FALSE))</f>
        <v/>
      </c>
      <c r="AS134" s="385" t="str">
        <f>IF(AS133="","",VLOOKUP(AS133,'[1]シフト記号表（勤務時間帯）'!$C$6:$K$35,9,FALSE))</f>
        <v/>
      </c>
      <c r="AT134" s="386" t="str">
        <f>IF(AT133="","",VLOOKUP(AT133,'[1]シフト記号表（勤務時間帯）'!$C$6:$K$35,9,FALSE))</f>
        <v/>
      </c>
      <c r="AU134" s="384" t="str">
        <f>IF(AU133="","",VLOOKUP(AU133,'[1]シフト記号表（勤務時間帯）'!$C$6:$K$35,9,FALSE))</f>
        <v/>
      </c>
      <c r="AV134" s="385" t="str">
        <f>IF(AV133="","",VLOOKUP(AV133,'[1]シフト記号表（勤務時間帯）'!$C$6:$K$35,9,FALSE))</f>
        <v/>
      </c>
      <c r="AW134" s="385" t="str">
        <f>IF(AW133="","",VLOOKUP(AW133,'[1]シフト記号表（勤務時間帯）'!$C$6:$K$35,9,FALSE))</f>
        <v/>
      </c>
      <c r="AX134" s="636">
        <f>IF($BB$3="４週",SUM(S134:AT134),IF($BB$3="暦月",SUM(S134:AW134),""))</f>
        <v>0</v>
      </c>
      <c r="AY134" s="637"/>
      <c r="AZ134" s="638">
        <f>IF($BB$3="４週",AX134/4,IF($BB$3="暦月",②勤務形態一覧表!AX134/(②勤務形態一覧表!$BB$8/7),""))</f>
        <v>0</v>
      </c>
      <c r="BA134" s="639"/>
      <c r="BB134" s="746"/>
      <c r="BC134" s="707"/>
      <c r="BD134" s="707"/>
      <c r="BE134" s="707"/>
      <c r="BF134" s="708"/>
    </row>
    <row r="135" spans="2:58" ht="20.25" customHeight="1">
      <c r="B135" s="686"/>
      <c r="C135" s="742"/>
      <c r="D135" s="743"/>
      <c r="E135" s="744"/>
      <c r="F135" s="392">
        <f>C133</f>
        <v>0</v>
      </c>
      <c r="G135" s="698"/>
      <c r="H135" s="702"/>
      <c r="I135" s="700"/>
      <c r="J135" s="700"/>
      <c r="K135" s="701"/>
      <c r="L135" s="709"/>
      <c r="M135" s="710"/>
      <c r="N135" s="710"/>
      <c r="O135" s="711"/>
      <c r="P135" s="640" t="s">
        <v>1229</v>
      </c>
      <c r="Q135" s="641"/>
      <c r="R135" s="642"/>
      <c r="S135" s="388" t="str">
        <f>IF(S133="","",VLOOKUP(S133,'[1]シフト記号表（勤務時間帯）'!$C$6:$U$35,19,FALSE))</f>
        <v/>
      </c>
      <c r="T135" s="389" t="str">
        <f>IF(T133="","",VLOOKUP(T133,'[1]シフト記号表（勤務時間帯）'!$C$6:$U$35,19,FALSE))</f>
        <v/>
      </c>
      <c r="U135" s="389" t="str">
        <f>IF(U133="","",VLOOKUP(U133,'[1]シフト記号表（勤務時間帯）'!$C$6:$U$35,19,FALSE))</f>
        <v/>
      </c>
      <c r="V135" s="389" t="str">
        <f>IF(V133="","",VLOOKUP(V133,'[1]シフト記号表（勤務時間帯）'!$C$6:$U$35,19,FALSE))</f>
        <v/>
      </c>
      <c r="W135" s="389" t="str">
        <f>IF(W133="","",VLOOKUP(W133,'[1]シフト記号表（勤務時間帯）'!$C$6:$U$35,19,FALSE))</f>
        <v/>
      </c>
      <c r="X135" s="389" t="str">
        <f>IF(X133="","",VLOOKUP(X133,'[1]シフト記号表（勤務時間帯）'!$C$6:$U$35,19,FALSE))</f>
        <v/>
      </c>
      <c r="Y135" s="390" t="str">
        <f>IF(Y133="","",VLOOKUP(Y133,'[1]シフト記号表（勤務時間帯）'!$C$6:$U$35,19,FALSE))</f>
        <v/>
      </c>
      <c r="Z135" s="388" t="str">
        <f>IF(Z133="","",VLOOKUP(Z133,'[1]シフト記号表（勤務時間帯）'!$C$6:$U$35,19,FALSE))</f>
        <v/>
      </c>
      <c r="AA135" s="389" t="str">
        <f>IF(AA133="","",VLOOKUP(AA133,'[1]シフト記号表（勤務時間帯）'!$C$6:$U$35,19,FALSE))</f>
        <v/>
      </c>
      <c r="AB135" s="389" t="str">
        <f>IF(AB133="","",VLOOKUP(AB133,'[1]シフト記号表（勤務時間帯）'!$C$6:$U$35,19,FALSE))</f>
        <v/>
      </c>
      <c r="AC135" s="389" t="str">
        <f>IF(AC133="","",VLOOKUP(AC133,'[1]シフト記号表（勤務時間帯）'!$C$6:$U$35,19,FALSE))</f>
        <v/>
      </c>
      <c r="AD135" s="389" t="str">
        <f>IF(AD133="","",VLOOKUP(AD133,'[1]シフト記号表（勤務時間帯）'!$C$6:$U$35,19,FALSE))</f>
        <v/>
      </c>
      <c r="AE135" s="389" t="str">
        <f>IF(AE133="","",VLOOKUP(AE133,'[1]シフト記号表（勤務時間帯）'!$C$6:$U$35,19,FALSE))</f>
        <v/>
      </c>
      <c r="AF135" s="390" t="str">
        <f>IF(AF133="","",VLOOKUP(AF133,'[1]シフト記号表（勤務時間帯）'!$C$6:$U$35,19,FALSE))</f>
        <v/>
      </c>
      <c r="AG135" s="388" t="str">
        <f>IF(AG133="","",VLOOKUP(AG133,'[1]シフト記号表（勤務時間帯）'!$C$6:$U$35,19,FALSE))</f>
        <v/>
      </c>
      <c r="AH135" s="389" t="str">
        <f>IF(AH133="","",VLOOKUP(AH133,'[1]シフト記号表（勤務時間帯）'!$C$6:$U$35,19,FALSE))</f>
        <v/>
      </c>
      <c r="AI135" s="389" t="str">
        <f>IF(AI133="","",VLOOKUP(AI133,'[1]シフト記号表（勤務時間帯）'!$C$6:$U$35,19,FALSE))</f>
        <v/>
      </c>
      <c r="AJ135" s="389" t="str">
        <f>IF(AJ133="","",VLOOKUP(AJ133,'[1]シフト記号表（勤務時間帯）'!$C$6:$U$35,19,FALSE))</f>
        <v/>
      </c>
      <c r="AK135" s="389" t="str">
        <f>IF(AK133="","",VLOOKUP(AK133,'[1]シフト記号表（勤務時間帯）'!$C$6:$U$35,19,FALSE))</f>
        <v/>
      </c>
      <c r="AL135" s="389" t="str">
        <f>IF(AL133="","",VLOOKUP(AL133,'[1]シフト記号表（勤務時間帯）'!$C$6:$U$35,19,FALSE))</f>
        <v/>
      </c>
      <c r="AM135" s="390" t="str">
        <f>IF(AM133="","",VLOOKUP(AM133,'[1]シフト記号表（勤務時間帯）'!$C$6:$U$35,19,FALSE))</f>
        <v/>
      </c>
      <c r="AN135" s="388" t="str">
        <f>IF(AN133="","",VLOOKUP(AN133,'[1]シフト記号表（勤務時間帯）'!$C$6:$U$35,19,FALSE))</f>
        <v/>
      </c>
      <c r="AO135" s="389" t="str">
        <f>IF(AO133="","",VLOOKUP(AO133,'[1]シフト記号表（勤務時間帯）'!$C$6:$U$35,19,FALSE))</f>
        <v/>
      </c>
      <c r="AP135" s="389" t="str">
        <f>IF(AP133="","",VLOOKUP(AP133,'[1]シフト記号表（勤務時間帯）'!$C$6:$U$35,19,FALSE))</f>
        <v/>
      </c>
      <c r="AQ135" s="389" t="str">
        <f>IF(AQ133="","",VLOOKUP(AQ133,'[1]シフト記号表（勤務時間帯）'!$C$6:$U$35,19,FALSE))</f>
        <v/>
      </c>
      <c r="AR135" s="389" t="str">
        <f>IF(AR133="","",VLOOKUP(AR133,'[1]シフト記号表（勤務時間帯）'!$C$6:$U$35,19,FALSE))</f>
        <v/>
      </c>
      <c r="AS135" s="389" t="str">
        <f>IF(AS133="","",VLOOKUP(AS133,'[1]シフト記号表（勤務時間帯）'!$C$6:$U$35,19,FALSE))</f>
        <v/>
      </c>
      <c r="AT135" s="390" t="str">
        <f>IF(AT133="","",VLOOKUP(AT133,'[1]シフト記号表（勤務時間帯）'!$C$6:$U$35,19,FALSE))</f>
        <v/>
      </c>
      <c r="AU135" s="388" t="str">
        <f>IF(AU133="","",VLOOKUP(AU133,'[1]シフト記号表（勤務時間帯）'!$C$6:$U$35,19,FALSE))</f>
        <v/>
      </c>
      <c r="AV135" s="389" t="str">
        <f>IF(AV133="","",VLOOKUP(AV133,'[1]シフト記号表（勤務時間帯）'!$C$6:$U$35,19,FALSE))</f>
        <v/>
      </c>
      <c r="AW135" s="389" t="str">
        <f>IF(AW133="","",VLOOKUP(AW133,'[1]シフト記号表（勤務時間帯）'!$C$6:$U$35,19,FALSE))</f>
        <v/>
      </c>
      <c r="AX135" s="643">
        <f>IF($BB$3="４週",SUM(S135:AT135),IF($BB$3="暦月",SUM(S135:AW135),""))</f>
        <v>0</v>
      </c>
      <c r="AY135" s="644"/>
      <c r="AZ135" s="645">
        <f>IF($BB$3="４週",AX135/4,IF($BB$3="暦月",②勤務形態一覧表!AX135/(②勤務形態一覧表!$BB$8/7),""))</f>
        <v>0</v>
      </c>
      <c r="BA135" s="646"/>
      <c r="BB135" s="747"/>
      <c r="BC135" s="710"/>
      <c r="BD135" s="710"/>
      <c r="BE135" s="710"/>
      <c r="BF135" s="711"/>
    </row>
    <row r="136" spans="2:58" ht="20.25" customHeight="1">
      <c r="B136" s="686">
        <f>B133+1</f>
        <v>39</v>
      </c>
      <c r="C136" s="736"/>
      <c r="D136" s="737"/>
      <c r="E136" s="738"/>
      <c r="F136" s="391"/>
      <c r="G136" s="696"/>
      <c r="H136" s="699"/>
      <c r="I136" s="700"/>
      <c r="J136" s="700"/>
      <c r="K136" s="701"/>
      <c r="L136" s="703"/>
      <c r="M136" s="704"/>
      <c r="N136" s="704"/>
      <c r="O136" s="705"/>
      <c r="P136" s="712" t="s">
        <v>1227</v>
      </c>
      <c r="Q136" s="713"/>
      <c r="R136" s="714"/>
      <c r="S136" s="380"/>
      <c r="T136" s="381"/>
      <c r="U136" s="381"/>
      <c r="V136" s="381"/>
      <c r="W136" s="381"/>
      <c r="X136" s="381"/>
      <c r="Y136" s="382"/>
      <c r="Z136" s="380"/>
      <c r="AA136" s="381"/>
      <c r="AB136" s="381"/>
      <c r="AC136" s="381"/>
      <c r="AD136" s="381"/>
      <c r="AE136" s="381"/>
      <c r="AF136" s="382"/>
      <c r="AG136" s="380"/>
      <c r="AH136" s="381"/>
      <c r="AI136" s="381"/>
      <c r="AJ136" s="381"/>
      <c r="AK136" s="381"/>
      <c r="AL136" s="381"/>
      <c r="AM136" s="382"/>
      <c r="AN136" s="380"/>
      <c r="AO136" s="381"/>
      <c r="AP136" s="381"/>
      <c r="AQ136" s="381"/>
      <c r="AR136" s="381"/>
      <c r="AS136" s="381"/>
      <c r="AT136" s="382"/>
      <c r="AU136" s="380"/>
      <c r="AV136" s="381"/>
      <c r="AW136" s="381"/>
      <c r="AX136" s="620"/>
      <c r="AY136" s="621"/>
      <c r="AZ136" s="622"/>
      <c r="BA136" s="623"/>
      <c r="BB136" s="745"/>
      <c r="BC136" s="704"/>
      <c r="BD136" s="704"/>
      <c r="BE136" s="704"/>
      <c r="BF136" s="705"/>
    </row>
    <row r="137" spans="2:58" ht="20.25" customHeight="1">
      <c r="B137" s="686"/>
      <c r="C137" s="739"/>
      <c r="D137" s="740"/>
      <c r="E137" s="741"/>
      <c r="F137" s="383"/>
      <c r="G137" s="697"/>
      <c r="H137" s="702"/>
      <c r="I137" s="700"/>
      <c r="J137" s="700"/>
      <c r="K137" s="701"/>
      <c r="L137" s="706"/>
      <c r="M137" s="707"/>
      <c r="N137" s="707"/>
      <c r="O137" s="708"/>
      <c r="P137" s="633" t="s">
        <v>1228</v>
      </c>
      <c r="Q137" s="634"/>
      <c r="R137" s="635"/>
      <c r="S137" s="384" t="str">
        <f>IF(S136="","",VLOOKUP(S136,'[1]シフト記号表（勤務時間帯）'!$C$6:$K$35,9,FALSE))</f>
        <v/>
      </c>
      <c r="T137" s="385" t="str">
        <f>IF(T136="","",VLOOKUP(T136,'[1]シフト記号表（勤務時間帯）'!$C$6:$K$35,9,FALSE))</f>
        <v/>
      </c>
      <c r="U137" s="385" t="str">
        <f>IF(U136="","",VLOOKUP(U136,'[1]シフト記号表（勤務時間帯）'!$C$6:$K$35,9,FALSE))</f>
        <v/>
      </c>
      <c r="V137" s="385" t="str">
        <f>IF(V136="","",VLOOKUP(V136,'[1]シフト記号表（勤務時間帯）'!$C$6:$K$35,9,FALSE))</f>
        <v/>
      </c>
      <c r="W137" s="385" t="str">
        <f>IF(W136="","",VLOOKUP(W136,'[1]シフト記号表（勤務時間帯）'!$C$6:$K$35,9,FALSE))</f>
        <v/>
      </c>
      <c r="X137" s="385" t="str">
        <f>IF(X136="","",VLOOKUP(X136,'[1]シフト記号表（勤務時間帯）'!$C$6:$K$35,9,FALSE))</f>
        <v/>
      </c>
      <c r="Y137" s="386" t="str">
        <f>IF(Y136="","",VLOOKUP(Y136,'[1]シフト記号表（勤務時間帯）'!$C$6:$K$35,9,FALSE))</f>
        <v/>
      </c>
      <c r="Z137" s="384" t="str">
        <f>IF(Z136="","",VLOOKUP(Z136,'[1]シフト記号表（勤務時間帯）'!$C$6:$K$35,9,FALSE))</f>
        <v/>
      </c>
      <c r="AA137" s="385" t="str">
        <f>IF(AA136="","",VLOOKUP(AA136,'[1]シフト記号表（勤務時間帯）'!$C$6:$K$35,9,FALSE))</f>
        <v/>
      </c>
      <c r="AB137" s="385" t="str">
        <f>IF(AB136="","",VLOOKUP(AB136,'[1]シフト記号表（勤務時間帯）'!$C$6:$K$35,9,FALSE))</f>
        <v/>
      </c>
      <c r="AC137" s="385" t="str">
        <f>IF(AC136="","",VLOOKUP(AC136,'[1]シフト記号表（勤務時間帯）'!$C$6:$K$35,9,FALSE))</f>
        <v/>
      </c>
      <c r="AD137" s="385" t="str">
        <f>IF(AD136="","",VLOOKUP(AD136,'[1]シフト記号表（勤務時間帯）'!$C$6:$K$35,9,FALSE))</f>
        <v/>
      </c>
      <c r="AE137" s="385" t="str">
        <f>IF(AE136="","",VLOOKUP(AE136,'[1]シフト記号表（勤務時間帯）'!$C$6:$K$35,9,FALSE))</f>
        <v/>
      </c>
      <c r="AF137" s="386" t="str">
        <f>IF(AF136="","",VLOOKUP(AF136,'[1]シフト記号表（勤務時間帯）'!$C$6:$K$35,9,FALSE))</f>
        <v/>
      </c>
      <c r="AG137" s="384" t="str">
        <f>IF(AG136="","",VLOOKUP(AG136,'[1]シフト記号表（勤務時間帯）'!$C$6:$K$35,9,FALSE))</f>
        <v/>
      </c>
      <c r="AH137" s="385" t="str">
        <f>IF(AH136="","",VLOOKUP(AH136,'[1]シフト記号表（勤務時間帯）'!$C$6:$K$35,9,FALSE))</f>
        <v/>
      </c>
      <c r="AI137" s="385" t="str">
        <f>IF(AI136="","",VLOOKUP(AI136,'[1]シフト記号表（勤務時間帯）'!$C$6:$K$35,9,FALSE))</f>
        <v/>
      </c>
      <c r="AJ137" s="385" t="str">
        <f>IF(AJ136="","",VLOOKUP(AJ136,'[1]シフト記号表（勤務時間帯）'!$C$6:$K$35,9,FALSE))</f>
        <v/>
      </c>
      <c r="AK137" s="385" t="str">
        <f>IF(AK136="","",VLOOKUP(AK136,'[1]シフト記号表（勤務時間帯）'!$C$6:$K$35,9,FALSE))</f>
        <v/>
      </c>
      <c r="AL137" s="385" t="str">
        <f>IF(AL136="","",VLOOKUP(AL136,'[1]シフト記号表（勤務時間帯）'!$C$6:$K$35,9,FALSE))</f>
        <v/>
      </c>
      <c r="AM137" s="386" t="str">
        <f>IF(AM136="","",VLOOKUP(AM136,'[1]シフト記号表（勤務時間帯）'!$C$6:$K$35,9,FALSE))</f>
        <v/>
      </c>
      <c r="AN137" s="384" t="str">
        <f>IF(AN136="","",VLOOKUP(AN136,'[1]シフト記号表（勤務時間帯）'!$C$6:$K$35,9,FALSE))</f>
        <v/>
      </c>
      <c r="AO137" s="385" t="str">
        <f>IF(AO136="","",VLOOKUP(AO136,'[1]シフト記号表（勤務時間帯）'!$C$6:$K$35,9,FALSE))</f>
        <v/>
      </c>
      <c r="AP137" s="385" t="str">
        <f>IF(AP136="","",VLOOKUP(AP136,'[1]シフト記号表（勤務時間帯）'!$C$6:$K$35,9,FALSE))</f>
        <v/>
      </c>
      <c r="AQ137" s="385" t="str">
        <f>IF(AQ136="","",VLOOKUP(AQ136,'[1]シフト記号表（勤務時間帯）'!$C$6:$K$35,9,FALSE))</f>
        <v/>
      </c>
      <c r="AR137" s="385" t="str">
        <f>IF(AR136="","",VLOOKUP(AR136,'[1]シフト記号表（勤務時間帯）'!$C$6:$K$35,9,FALSE))</f>
        <v/>
      </c>
      <c r="AS137" s="385" t="str">
        <f>IF(AS136="","",VLOOKUP(AS136,'[1]シフト記号表（勤務時間帯）'!$C$6:$K$35,9,FALSE))</f>
        <v/>
      </c>
      <c r="AT137" s="386" t="str">
        <f>IF(AT136="","",VLOOKUP(AT136,'[1]シフト記号表（勤務時間帯）'!$C$6:$K$35,9,FALSE))</f>
        <v/>
      </c>
      <c r="AU137" s="384" t="str">
        <f>IF(AU136="","",VLOOKUP(AU136,'[1]シフト記号表（勤務時間帯）'!$C$6:$K$35,9,FALSE))</f>
        <v/>
      </c>
      <c r="AV137" s="385" t="str">
        <f>IF(AV136="","",VLOOKUP(AV136,'[1]シフト記号表（勤務時間帯）'!$C$6:$K$35,9,FALSE))</f>
        <v/>
      </c>
      <c r="AW137" s="385" t="str">
        <f>IF(AW136="","",VLOOKUP(AW136,'[1]シフト記号表（勤務時間帯）'!$C$6:$K$35,9,FALSE))</f>
        <v/>
      </c>
      <c r="AX137" s="636">
        <f>IF($BB$3="４週",SUM(S137:AT137),IF($BB$3="暦月",SUM(S137:AW137),""))</f>
        <v>0</v>
      </c>
      <c r="AY137" s="637"/>
      <c r="AZ137" s="638">
        <f>IF($BB$3="４週",AX137/4,IF($BB$3="暦月",②勤務形態一覧表!AX137/(②勤務形態一覧表!$BB$8/7),""))</f>
        <v>0</v>
      </c>
      <c r="BA137" s="639"/>
      <c r="BB137" s="746"/>
      <c r="BC137" s="707"/>
      <c r="BD137" s="707"/>
      <c r="BE137" s="707"/>
      <c r="BF137" s="708"/>
    </row>
    <row r="138" spans="2:58" ht="20.25" customHeight="1">
      <c r="B138" s="686"/>
      <c r="C138" s="742"/>
      <c r="D138" s="743"/>
      <c r="E138" s="744"/>
      <c r="F138" s="392">
        <f>C136</f>
        <v>0</v>
      </c>
      <c r="G138" s="698"/>
      <c r="H138" s="702"/>
      <c r="I138" s="700"/>
      <c r="J138" s="700"/>
      <c r="K138" s="701"/>
      <c r="L138" s="709"/>
      <c r="M138" s="710"/>
      <c r="N138" s="710"/>
      <c r="O138" s="711"/>
      <c r="P138" s="640" t="s">
        <v>1229</v>
      </c>
      <c r="Q138" s="641"/>
      <c r="R138" s="642"/>
      <c r="S138" s="388" t="str">
        <f>IF(S136="","",VLOOKUP(S136,'[1]シフト記号表（勤務時間帯）'!$C$6:$U$35,19,FALSE))</f>
        <v/>
      </c>
      <c r="T138" s="389" t="str">
        <f>IF(T136="","",VLOOKUP(T136,'[1]シフト記号表（勤務時間帯）'!$C$6:$U$35,19,FALSE))</f>
        <v/>
      </c>
      <c r="U138" s="389" t="str">
        <f>IF(U136="","",VLOOKUP(U136,'[1]シフト記号表（勤務時間帯）'!$C$6:$U$35,19,FALSE))</f>
        <v/>
      </c>
      <c r="V138" s="389" t="str">
        <f>IF(V136="","",VLOOKUP(V136,'[1]シフト記号表（勤務時間帯）'!$C$6:$U$35,19,FALSE))</f>
        <v/>
      </c>
      <c r="W138" s="389" t="str">
        <f>IF(W136="","",VLOOKUP(W136,'[1]シフト記号表（勤務時間帯）'!$C$6:$U$35,19,FALSE))</f>
        <v/>
      </c>
      <c r="X138" s="389" t="str">
        <f>IF(X136="","",VLOOKUP(X136,'[1]シフト記号表（勤務時間帯）'!$C$6:$U$35,19,FALSE))</f>
        <v/>
      </c>
      <c r="Y138" s="390" t="str">
        <f>IF(Y136="","",VLOOKUP(Y136,'[1]シフト記号表（勤務時間帯）'!$C$6:$U$35,19,FALSE))</f>
        <v/>
      </c>
      <c r="Z138" s="388" t="str">
        <f>IF(Z136="","",VLOOKUP(Z136,'[1]シフト記号表（勤務時間帯）'!$C$6:$U$35,19,FALSE))</f>
        <v/>
      </c>
      <c r="AA138" s="389" t="str">
        <f>IF(AA136="","",VLOOKUP(AA136,'[1]シフト記号表（勤務時間帯）'!$C$6:$U$35,19,FALSE))</f>
        <v/>
      </c>
      <c r="AB138" s="389" t="str">
        <f>IF(AB136="","",VLOOKUP(AB136,'[1]シフト記号表（勤務時間帯）'!$C$6:$U$35,19,FALSE))</f>
        <v/>
      </c>
      <c r="AC138" s="389" t="str">
        <f>IF(AC136="","",VLOOKUP(AC136,'[1]シフト記号表（勤務時間帯）'!$C$6:$U$35,19,FALSE))</f>
        <v/>
      </c>
      <c r="AD138" s="389" t="str">
        <f>IF(AD136="","",VLOOKUP(AD136,'[1]シフト記号表（勤務時間帯）'!$C$6:$U$35,19,FALSE))</f>
        <v/>
      </c>
      <c r="AE138" s="389" t="str">
        <f>IF(AE136="","",VLOOKUP(AE136,'[1]シフト記号表（勤務時間帯）'!$C$6:$U$35,19,FALSE))</f>
        <v/>
      </c>
      <c r="AF138" s="390" t="str">
        <f>IF(AF136="","",VLOOKUP(AF136,'[1]シフト記号表（勤務時間帯）'!$C$6:$U$35,19,FALSE))</f>
        <v/>
      </c>
      <c r="AG138" s="388" t="str">
        <f>IF(AG136="","",VLOOKUP(AG136,'[1]シフト記号表（勤務時間帯）'!$C$6:$U$35,19,FALSE))</f>
        <v/>
      </c>
      <c r="AH138" s="389" t="str">
        <f>IF(AH136="","",VLOOKUP(AH136,'[1]シフト記号表（勤務時間帯）'!$C$6:$U$35,19,FALSE))</f>
        <v/>
      </c>
      <c r="AI138" s="389" t="str">
        <f>IF(AI136="","",VLOOKUP(AI136,'[1]シフト記号表（勤務時間帯）'!$C$6:$U$35,19,FALSE))</f>
        <v/>
      </c>
      <c r="AJ138" s="389" t="str">
        <f>IF(AJ136="","",VLOOKUP(AJ136,'[1]シフト記号表（勤務時間帯）'!$C$6:$U$35,19,FALSE))</f>
        <v/>
      </c>
      <c r="AK138" s="389" t="str">
        <f>IF(AK136="","",VLOOKUP(AK136,'[1]シフト記号表（勤務時間帯）'!$C$6:$U$35,19,FALSE))</f>
        <v/>
      </c>
      <c r="AL138" s="389" t="str">
        <f>IF(AL136="","",VLOOKUP(AL136,'[1]シフト記号表（勤務時間帯）'!$C$6:$U$35,19,FALSE))</f>
        <v/>
      </c>
      <c r="AM138" s="390" t="str">
        <f>IF(AM136="","",VLOOKUP(AM136,'[1]シフト記号表（勤務時間帯）'!$C$6:$U$35,19,FALSE))</f>
        <v/>
      </c>
      <c r="AN138" s="388" t="str">
        <f>IF(AN136="","",VLOOKUP(AN136,'[1]シフト記号表（勤務時間帯）'!$C$6:$U$35,19,FALSE))</f>
        <v/>
      </c>
      <c r="AO138" s="389" t="str">
        <f>IF(AO136="","",VLOOKUP(AO136,'[1]シフト記号表（勤務時間帯）'!$C$6:$U$35,19,FALSE))</f>
        <v/>
      </c>
      <c r="AP138" s="389" t="str">
        <f>IF(AP136="","",VLOOKUP(AP136,'[1]シフト記号表（勤務時間帯）'!$C$6:$U$35,19,FALSE))</f>
        <v/>
      </c>
      <c r="AQ138" s="389" t="str">
        <f>IF(AQ136="","",VLOOKUP(AQ136,'[1]シフト記号表（勤務時間帯）'!$C$6:$U$35,19,FALSE))</f>
        <v/>
      </c>
      <c r="AR138" s="389" t="str">
        <f>IF(AR136="","",VLOOKUP(AR136,'[1]シフト記号表（勤務時間帯）'!$C$6:$U$35,19,FALSE))</f>
        <v/>
      </c>
      <c r="AS138" s="389" t="str">
        <f>IF(AS136="","",VLOOKUP(AS136,'[1]シフト記号表（勤務時間帯）'!$C$6:$U$35,19,FALSE))</f>
        <v/>
      </c>
      <c r="AT138" s="390" t="str">
        <f>IF(AT136="","",VLOOKUP(AT136,'[1]シフト記号表（勤務時間帯）'!$C$6:$U$35,19,FALSE))</f>
        <v/>
      </c>
      <c r="AU138" s="388" t="str">
        <f>IF(AU136="","",VLOOKUP(AU136,'[1]シフト記号表（勤務時間帯）'!$C$6:$U$35,19,FALSE))</f>
        <v/>
      </c>
      <c r="AV138" s="389" t="str">
        <f>IF(AV136="","",VLOOKUP(AV136,'[1]シフト記号表（勤務時間帯）'!$C$6:$U$35,19,FALSE))</f>
        <v/>
      </c>
      <c r="AW138" s="389" t="str">
        <f>IF(AW136="","",VLOOKUP(AW136,'[1]シフト記号表（勤務時間帯）'!$C$6:$U$35,19,FALSE))</f>
        <v/>
      </c>
      <c r="AX138" s="643">
        <f>IF($BB$3="４週",SUM(S138:AT138),IF($BB$3="暦月",SUM(S138:AW138),""))</f>
        <v>0</v>
      </c>
      <c r="AY138" s="644"/>
      <c r="AZ138" s="645">
        <f>IF($BB$3="４週",AX138/4,IF($BB$3="暦月",②勤務形態一覧表!AX138/(②勤務形態一覧表!$BB$8/7),""))</f>
        <v>0</v>
      </c>
      <c r="BA138" s="646"/>
      <c r="BB138" s="747"/>
      <c r="BC138" s="710"/>
      <c r="BD138" s="710"/>
      <c r="BE138" s="710"/>
      <c r="BF138" s="711"/>
    </row>
    <row r="139" spans="2:58" ht="20.25" customHeight="1">
      <c r="B139" s="686">
        <f>B136+1</f>
        <v>40</v>
      </c>
      <c r="C139" s="736"/>
      <c r="D139" s="737"/>
      <c r="E139" s="738"/>
      <c r="F139" s="391"/>
      <c r="G139" s="696"/>
      <c r="H139" s="699"/>
      <c r="I139" s="700"/>
      <c r="J139" s="700"/>
      <c r="K139" s="701"/>
      <c r="L139" s="703"/>
      <c r="M139" s="704"/>
      <c r="N139" s="704"/>
      <c r="O139" s="705"/>
      <c r="P139" s="712" t="s">
        <v>1227</v>
      </c>
      <c r="Q139" s="713"/>
      <c r="R139" s="714"/>
      <c r="S139" s="380"/>
      <c r="T139" s="381"/>
      <c r="U139" s="381"/>
      <c r="V139" s="381"/>
      <c r="W139" s="381"/>
      <c r="X139" s="381"/>
      <c r="Y139" s="382"/>
      <c r="Z139" s="380"/>
      <c r="AA139" s="381"/>
      <c r="AB139" s="381"/>
      <c r="AC139" s="381"/>
      <c r="AD139" s="381"/>
      <c r="AE139" s="381"/>
      <c r="AF139" s="382"/>
      <c r="AG139" s="380"/>
      <c r="AH139" s="381"/>
      <c r="AI139" s="381"/>
      <c r="AJ139" s="381"/>
      <c r="AK139" s="381"/>
      <c r="AL139" s="381"/>
      <c r="AM139" s="382"/>
      <c r="AN139" s="380"/>
      <c r="AO139" s="381"/>
      <c r="AP139" s="381"/>
      <c r="AQ139" s="381"/>
      <c r="AR139" s="381"/>
      <c r="AS139" s="381"/>
      <c r="AT139" s="382"/>
      <c r="AU139" s="380"/>
      <c r="AV139" s="381"/>
      <c r="AW139" s="381"/>
      <c r="AX139" s="620"/>
      <c r="AY139" s="621"/>
      <c r="AZ139" s="622"/>
      <c r="BA139" s="623"/>
      <c r="BB139" s="745"/>
      <c r="BC139" s="704"/>
      <c r="BD139" s="704"/>
      <c r="BE139" s="704"/>
      <c r="BF139" s="705"/>
    </row>
    <row r="140" spans="2:58" ht="20.25" customHeight="1">
      <c r="B140" s="686"/>
      <c r="C140" s="739"/>
      <c r="D140" s="740"/>
      <c r="E140" s="741"/>
      <c r="F140" s="383"/>
      <c r="G140" s="697"/>
      <c r="H140" s="702"/>
      <c r="I140" s="700"/>
      <c r="J140" s="700"/>
      <c r="K140" s="701"/>
      <c r="L140" s="706"/>
      <c r="M140" s="707"/>
      <c r="N140" s="707"/>
      <c r="O140" s="708"/>
      <c r="P140" s="633" t="s">
        <v>1228</v>
      </c>
      <c r="Q140" s="634"/>
      <c r="R140" s="635"/>
      <c r="S140" s="384" t="str">
        <f>IF(S139="","",VLOOKUP(S139,'[1]シフト記号表（勤務時間帯）'!$C$6:$K$35,9,FALSE))</f>
        <v/>
      </c>
      <c r="T140" s="385" t="str">
        <f>IF(T139="","",VLOOKUP(T139,'[1]シフト記号表（勤務時間帯）'!$C$6:$K$35,9,FALSE))</f>
        <v/>
      </c>
      <c r="U140" s="385" t="str">
        <f>IF(U139="","",VLOOKUP(U139,'[1]シフト記号表（勤務時間帯）'!$C$6:$K$35,9,FALSE))</f>
        <v/>
      </c>
      <c r="V140" s="385" t="str">
        <f>IF(V139="","",VLOOKUP(V139,'[1]シフト記号表（勤務時間帯）'!$C$6:$K$35,9,FALSE))</f>
        <v/>
      </c>
      <c r="W140" s="385" t="str">
        <f>IF(W139="","",VLOOKUP(W139,'[1]シフト記号表（勤務時間帯）'!$C$6:$K$35,9,FALSE))</f>
        <v/>
      </c>
      <c r="X140" s="385" t="str">
        <f>IF(X139="","",VLOOKUP(X139,'[1]シフト記号表（勤務時間帯）'!$C$6:$K$35,9,FALSE))</f>
        <v/>
      </c>
      <c r="Y140" s="386" t="str">
        <f>IF(Y139="","",VLOOKUP(Y139,'[1]シフト記号表（勤務時間帯）'!$C$6:$K$35,9,FALSE))</f>
        <v/>
      </c>
      <c r="Z140" s="384" t="str">
        <f>IF(Z139="","",VLOOKUP(Z139,'[1]シフト記号表（勤務時間帯）'!$C$6:$K$35,9,FALSE))</f>
        <v/>
      </c>
      <c r="AA140" s="385" t="str">
        <f>IF(AA139="","",VLOOKUP(AA139,'[1]シフト記号表（勤務時間帯）'!$C$6:$K$35,9,FALSE))</f>
        <v/>
      </c>
      <c r="AB140" s="385" t="str">
        <f>IF(AB139="","",VLOOKUP(AB139,'[1]シフト記号表（勤務時間帯）'!$C$6:$K$35,9,FALSE))</f>
        <v/>
      </c>
      <c r="AC140" s="385" t="str">
        <f>IF(AC139="","",VLOOKUP(AC139,'[1]シフト記号表（勤務時間帯）'!$C$6:$K$35,9,FALSE))</f>
        <v/>
      </c>
      <c r="AD140" s="385" t="str">
        <f>IF(AD139="","",VLOOKUP(AD139,'[1]シフト記号表（勤務時間帯）'!$C$6:$K$35,9,FALSE))</f>
        <v/>
      </c>
      <c r="AE140" s="385" t="str">
        <f>IF(AE139="","",VLOOKUP(AE139,'[1]シフト記号表（勤務時間帯）'!$C$6:$K$35,9,FALSE))</f>
        <v/>
      </c>
      <c r="AF140" s="386" t="str">
        <f>IF(AF139="","",VLOOKUP(AF139,'[1]シフト記号表（勤務時間帯）'!$C$6:$K$35,9,FALSE))</f>
        <v/>
      </c>
      <c r="AG140" s="384" t="str">
        <f>IF(AG139="","",VLOOKUP(AG139,'[1]シフト記号表（勤務時間帯）'!$C$6:$K$35,9,FALSE))</f>
        <v/>
      </c>
      <c r="AH140" s="385" t="str">
        <f>IF(AH139="","",VLOOKUP(AH139,'[1]シフト記号表（勤務時間帯）'!$C$6:$K$35,9,FALSE))</f>
        <v/>
      </c>
      <c r="AI140" s="385" t="str">
        <f>IF(AI139="","",VLOOKUP(AI139,'[1]シフト記号表（勤務時間帯）'!$C$6:$K$35,9,FALSE))</f>
        <v/>
      </c>
      <c r="AJ140" s="385" t="str">
        <f>IF(AJ139="","",VLOOKUP(AJ139,'[1]シフト記号表（勤務時間帯）'!$C$6:$K$35,9,FALSE))</f>
        <v/>
      </c>
      <c r="AK140" s="385" t="str">
        <f>IF(AK139="","",VLOOKUP(AK139,'[1]シフト記号表（勤務時間帯）'!$C$6:$K$35,9,FALSE))</f>
        <v/>
      </c>
      <c r="AL140" s="385" t="str">
        <f>IF(AL139="","",VLOOKUP(AL139,'[1]シフト記号表（勤務時間帯）'!$C$6:$K$35,9,FALSE))</f>
        <v/>
      </c>
      <c r="AM140" s="386" t="str">
        <f>IF(AM139="","",VLOOKUP(AM139,'[1]シフト記号表（勤務時間帯）'!$C$6:$K$35,9,FALSE))</f>
        <v/>
      </c>
      <c r="AN140" s="384" t="str">
        <f>IF(AN139="","",VLOOKUP(AN139,'[1]シフト記号表（勤務時間帯）'!$C$6:$K$35,9,FALSE))</f>
        <v/>
      </c>
      <c r="AO140" s="385" t="str">
        <f>IF(AO139="","",VLOOKUP(AO139,'[1]シフト記号表（勤務時間帯）'!$C$6:$K$35,9,FALSE))</f>
        <v/>
      </c>
      <c r="AP140" s="385" t="str">
        <f>IF(AP139="","",VLOOKUP(AP139,'[1]シフト記号表（勤務時間帯）'!$C$6:$K$35,9,FALSE))</f>
        <v/>
      </c>
      <c r="AQ140" s="385" t="str">
        <f>IF(AQ139="","",VLOOKUP(AQ139,'[1]シフト記号表（勤務時間帯）'!$C$6:$K$35,9,FALSE))</f>
        <v/>
      </c>
      <c r="AR140" s="385" t="str">
        <f>IF(AR139="","",VLOOKUP(AR139,'[1]シフト記号表（勤務時間帯）'!$C$6:$K$35,9,FALSE))</f>
        <v/>
      </c>
      <c r="AS140" s="385" t="str">
        <f>IF(AS139="","",VLOOKUP(AS139,'[1]シフト記号表（勤務時間帯）'!$C$6:$K$35,9,FALSE))</f>
        <v/>
      </c>
      <c r="AT140" s="386" t="str">
        <f>IF(AT139="","",VLOOKUP(AT139,'[1]シフト記号表（勤務時間帯）'!$C$6:$K$35,9,FALSE))</f>
        <v/>
      </c>
      <c r="AU140" s="384" t="str">
        <f>IF(AU139="","",VLOOKUP(AU139,'[1]シフト記号表（勤務時間帯）'!$C$6:$K$35,9,FALSE))</f>
        <v/>
      </c>
      <c r="AV140" s="385" t="str">
        <f>IF(AV139="","",VLOOKUP(AV139,'[1]シフト記号表（勤務時間帯）'!$C$6:$K$35,9,FALSE))</f>
        <v/>
      </c>
      <c r="AW140" s="385" t="str">
        <f>IF(AW139="","",VLOOKUP(AW139,'[1]シフト記号表（勤務時間帯）'!$C$6:$K$35,9,FALSE))</f>
        <v/>
      </c>
      <c r="AX140" s="636">
        <f>IF($BB$3="４週",SUM(S140:AT140),IF($BB$3="暦月",SUM(S140:AW140),""))</f>
        <v>0</v>
      </c>
      <c r="AY140" s="637"/>
      <c r="AZ140" s="638">
        <f>IF($BB$3="４週",AX140/4,IF($BB$3="暦月",②勤務形態一覧表!AX140/(②勤務形態一覧表!$BB$8/7),""))</f>
        <v>0</v>
      </c>
      <c r="BA140" s="639"/>
      <c r="BB140" s="746"/>
      <c r="BC140" s="707"/>
      <c r="BD140" s="707"/>
      <c r="BE140" s="707"/>
      <c r="BF140" s="708"/>
    </row>
    <row r="141" spans="2:58" ht="20.25" customHeight="1">
      <c r="B141" s="686"/>
      <c r="C141" s="742"/>
      <c r="D141" s="743"/>
      <c r="E141" s="744"/>
      <c r="F141" s="392">
        <f>C139</f>
        <v>0</v>
      </c>
      <c r="G141" s="698"/>
      <c r="H141" s="702"/>
      <c r="I141" s="700"/>
      <c r="J141" s="700"/>
      <c r="K141" s="701"/>
      <c r="L141" s="709"/>
      <c r="M141" s="710"/>
      <c r="N141" s="710"/>
      <c r="O141" s="711"/>
      <c r="P141" s="640" t="s">
        <v>1229</v>
      </c>
      <c r="Q141" s="641"/>
      <c r="R141" s="642"/>
      <c r="S141" s="388" t="str">
        <f>IF(S139="","",VLOOKUP(S139,'[1]シフト記号表（勤務時間帯）'!$C$6:$U$35,19,FALSE))</f>
        <v/>
      </c>
      <c r="T141" s="389" t="str">
        <f>IF(T139="","",VLOOKUP(T139,'[1]シフト記号表（勤務時間帯）'!$C$6:$U$35,19,FALSE))</f>
        <v/>
      </c>
      <c r="U141" s="389" t="str">
        <f>IF(U139="","",VLOOKUP(U139,'[1]シフト記号表（勤務時間帯）'!$C$6:$U$35,19,FALSE))</f>
        <v/>
      </c>
      <c r="V141" s="389" t="str">
        <f>IF(V139="","",VLOOKUP(V139,'[1]シフト記号表（勤務時間帯）'!$C$6:$U$35,19,FALSE))</f>
        <v/>
      </c>
      <c r="W141" s="389" t="str">
        <f>IF(W139="","",VLOOKUP(W139,'[1]シフト記号表（勤務時間帯）'!$C$6:$U$35,19,FALSE))</f>
        <v/>
      </c>
      <c r="X141" s="389" t="str">
        <f>IF(X139="","",VLOOKUP(X139,'[1]シフト記号表（勤務時間帯）'!$C$6:$U$35,19,FALSE))</f>
        <v/>
      </c>
      <c r="Y141" s="390" t="str">
        <f>IF(Y139="","",VLOOKUP(Y139,'[1]シフト記号表（勤務時間帯）'!$C$6:$U$35,19,FALSE))</f>
        <v/>
      </c>
      <c r="Z141" s="388" t="str">
        <f>IF(Z139="","",VLOOKUP(Z139,'[1]シフト記号表（勤務時間帯）'!$C$6:$U$35,19,FALSE))</f>
        <v/>
      </c>
      <c r="AA141" s="389" t="str">
        <f>IF(AA139="","",VLOOKUP(AA139,'[1]シフト記号表（勤務時間帯）'!$C$6:$U$35,19,FALSE))</f>
        <v/>
      </c>
      <c r="AB141" s="389" t="str">
        <f>IF(AB139="","",VLOOKUP(AB139,'[1]シフト記号表（勤務時間帯）'!$C$6:$U$35,19,FALSE))</f>
        <v/>
      </c>
      <c r="AC141" s="389" t="str">
        <f>IF(AC139="","",VLOOKUP(AC139,'[1]シフト記号表（勤務時間帯）'!$C$6:$U$35,19,FALSE))</f>
        <v/>
      </c>
      <c r="AD141" s="389" t="str">
        <f>IF(AD139="","",VLOOKUP(AD139,'[1]シフト記号表（勤務時間帯）'!$C$6:$U$35,19,FALSE))</f>
        <v/>
      </c>
      <c r="AE141" s="389" t="str">
        <f>IF(AE139="","",VLOOKUP(AE139,'[1]シフト記号表（勤務時間帯）'!$C$6:$U$35,19,FALSE))</f>
        <v/>
      </c>
      <c r="AF141" s="390" t="str">
        <f>IF(AF139="","",VLOOKUP(AF139,'[1]シフト記号表（勤務時間帯）'!$C$6:$U$35,19,FALSE))</f>
        <v/>
      </c>
      <c r="AG141" s="388" t="str">
        <f>IF(AG139="","",VLOOKUP(AG139,'[1]シフト記号表（勤務時間帯）'!$C$6:$U$35,19,FALSE))</f>
        <v/>
      </c>
      <c r="AH141" s="389" t="str">
        <f>IF(AH139="","",VLOOKUP(AH139,'[1]シフト記号表（勤務時間帯）'!$C$6:$U$35,19,FALSE))</f>
        <v/>
      </c>
      <c r="AI141" s="389" t="str">
        <f>IF(AI139="","",VLOOKUP(AI139,'[1]シフト記号表（勤務時間帯）'!$C$6:$U$35,19,FALSE))</f>
        <v/>
      </c>
      <c r="AJ141" s="389" t="str">
        <f>IF(AJ139="","",VLOOKUP(AJ139,'[1]シフト記号表（勤務時間帯）'!$C$6:$U$35,19,FALSE))</f>
        <v/>
      </c>
      <c r="AK141" s="389" t="str">
        <f>IF(AK139="","",VLOOKUP(AK139,'[1]シフト記号表（勤務時間帯）'!$C$6:$U$35,19,FALSE))</f>
        <v/>
      </c>
      <c r="AL141" s="389" t="str">
        <f>IF(AL139="","",VLOOKUP(AL139,'[1]シフト記号表（勤務時間帯）'!$C$6:$U$35,19,FALSE))</f>
        <v/>
      </c>
      <c r="AM141" s="390" t="str">
        <f>IF(AM139="","",VLOOKUP(AM139,'[1]シフト記号表（勤務時間帯）'!$C$6:$U$35,19,FALSE))</f>
        <v/>
      </c>
      <c r="AN141" s="388" t="str">
        <f>IF(AN139="","",VLOOKUP(AN139,'[1]シフト記号表（勤務時間帯）'!$C$6:$U$35,19,FALSE))</f>
        <v/>
      </c>
      <c r="AO141" s="389" t="str">
        <f>IF(AO139="","",VLOOKUP(AO139,'[1]シフト記号表（勤務時間帯）'!$C$6:$U$35,19,FALSE))</f>
        <v/>
      </c>
      <c r="AP141" s="389" t="str">
        <f>IF(AP139="","",VLOOKUP(AP139,'[1]シフト記号表（勤務時間帯）'!$C$6:$U$35,19,FALSE))</f>
        <v/>
      </c>
      <c r="AQ141" s="389" t="str">
        <f>IF(AQ139="","",VLOOKUP(AQ139,'[1]シフト記号表（勤務時間帯）'!$C$6:$U$35,19,FALSE))</f>
        <v/>
      </c>
      <c r="AR141" s="389" t="str">
        <f>IF(AR139="","",VLOOKUP(AR139,'[1]シフト記号表（勤務時間帯）'!$C$6:$U$35,19,FALSE))</f>
        <v/>
      </c>
      <c r="AS141" s="389" t="str">
        <f>IF(AS139="","",VLOOKUP(AS139,'[1]シフト記号表（勤務時間帯）'!$C$6:$U$35,19,FALSE))</f>
        <v/>
      </c>
      <c r="AT141" s="390" t="str">
        <f>IF(AT139="","",VLOOKUP(AT139,'[1]シフト記号表（勤務時間帯）'!$C$6:$U$35,19,FALSE))</f>
        <v/>
      </c>
      <c r="AU141" s="388" t="str">
        <f>IF(AU139="","",VLOOKUP(AU139,'[1]シフト記号表（勤務時間帯）'!$C$6:$U$35,19,FALSE))</f>
        <v/>
      </c>
      <c r="AV141" s="389" t="str">
        <f>IF(AV139="","",VLOOKUP(AV139,'[1]シフト記号表（勤務時間帯）'!$C$6:$U$35,19,FALSE))</f>
        <v/>
      </c>
      <c r="AW141" s="389" t="str">
        <f>IF(AW139="","",VLOOKUP(AW139,'[1]シフト記号表（勤務時間帯）'!$C$6:$U$35,19,FALSE))</f>
        <v/>
      </c>
      <c r="AX141" s="643">
        <f>IF($BB$3="４週",SUM(S141:AT141),IF($BB$3="暦月",SUM(S141:AW141),""))</f>
        <v>0</v>
      </c>
      <c r="AY141" s="644"/>
      <c r="AZ141" s="645">
        <f>IF($BB$3="４週",AX141/4,IF($BB$3="暦月",②勤務形態一覧表!AX141/(②勤務形態一覧表!$BB$8/7),""))</f>
        <v>0</v>
      </c>
      <c r="BA141" s="646"/>
      <c r="BB141" s="747"/>
      <c r="BC141" s="710"/>
      <c r="BD141" s="710"/>
      <c r="BE141" s="710"/>
      <c r="BF141" s="711"/>
    </row>
    <row r="142" spans="2:58" ht="20.25" customHeight="1">
      <c r="B142" s="686">
        <f>B139+1</f>
        <v>41</v>
      </c>
      <c r="C142" s="736"/>
      <c r="D142" s="737"/>
      <c r="E142" s="738"/>
      <c r="F142" s="391"/>
      <c r="G142" s="696"/>
      <c r="H142" s="699"/>
      <c r="I142" s="700"/>
      <c r="J142" s="700"/>
      <c r="K142" s="701"/>
      <c r="L142" s="703"/>
      <c r="M142" s="704"/>
      <c r="N142" s="704"/>
      <c r="O142" s="705"/>
      <c r="P142" s="712" t="s">
        <v>1227</v>
      </c>
      <c r="Q142" s="713"/>
      <c r="R142" s="714"/>
      <c r="S142" s="380"/>
      <c r="T142" s="381"/>
      <c r="U142" s="381"/>
      <c r="V142" s="381"/>
      <c r="W142" s="381"/>
      <c r="X142" s="381"/>
      <c r="Y142" s="382"/>
      <c r="Z142" s="380"/>
      <c r="AA142" s="381"/>
      <c r="AB142" s="381"/>
      <c r="AC142" s="381"/>
      <c r="AD142" s="381"/>
      <c r="AE142" s="381"/>
      <c r="AF142" s="382"/>
      <c r="AG142" s="380"/>
      <c r="AH142" s="381"/>
      <c r="AI142" s="381"/>
      <c r="AJ142" s="381"/>
      <c r="AK142" s="381"/>
      <c r="AL142" s="381"/>
      <c r="AM142" s="382"/>
      <c r="AN142" s="380"/>
      <c r="AO142" s="381"/>
      <c r="AP142" s="381"/>
      <c r="AQ142" s="381"/>
      <c r="AR142" s="381"/>
      <c r="AS142" s="381"/>
      <c r="AT142" s="382"/>
      <c r="AU142" s="380"/>
      <c r="AV142" s="381"/>
      <c r="AW142" s="381"/>
      <c r="AX142" s="620"/>
      <c r="AY142" s="621"/>
      <c r="AZ142" s="622"/>
      <c r="BA142" s="623"/>
      <c r="BB142" s="745"/>
      <c r="BC142" s="704"/>
      <c r="BD142" s="704"/>
      <c r="BE142" s="704"/>
      <c r="BF142" s="705"/>
    </row>
    <row r="143" spans="2:58" ht="20.25" customHeight="1">
      <c r="B143" s="686"/>
      <c r="C143" s="739"/>
      <c r="D143" s="740"/>
      <c r="E143" s="741"/>
      <c r="F143" s="383"/>
      <c r="G143" s="697"/>
      <c r="H143" s="702"/>
      <c r="I143" s="700"/>
      <c r="J143" s="700"/>
      <c r="K143" s="701"/>
      <c r="L143" s="706"/>
      <c r="M143" s="707"/>
      <c r="N143" s="707"/>
      <c r="O143" s="708"/>
      <c r="P143" s="633" t="s">
        <v>1228</v>
      </c>
      <c r="Q143" s="634"/>
      <c r="R143" s="635"/>
      <c r="S143" s="384" t="str">
        <f>IF(S142="","",VLOOKUP(S142,'[1]シフト記号表（勤務時間帯）'!$C$6:$K$35,9,FALSE))</f>
        <v/>
      </c>
      <c r="T143" s="385" t="str">
        <f>IF(T142="","",VLOOKUP(T142,'[1]シフト記号表（勤務時間帯）'!$C$6:$K$35,9,FALSE))</f>
        <v/>
      </c>
      <c r="U143" s="385" t="str">
        <f>IF(U142="","",VLOOKUP(U142,'[1]シフト記号表（勤務時間帯）'!$C$6:$K$35,9,FALSE))</f>
        <v/>
      </c>
      <c r="V143" s="385" t="str">
        <f>IF(V142="","",VLOOKUP(V142,'[1]シフト記号表（勤務時間帯）'!$C$6:$K$35,9,FALSE))</f>
        <v/>
      </c>
      <c r="W143" s="385" t="str">
        <f>IF(W142="","",VLOOKUP(W142,'[1]シフト記号表（勤務時間帯）'!$C$6:$K$35,9,FALSE))</f>
        <v/>
      </c>
      <c r="X143" s="385" t="str">
        <f>IF(X142="","",VLOOKUP(X142,'[1]シフト記号表（勤務時間帯）'!$C$6:$K$35,9,FALSE))</f>
        <v/>
      </c>
      <c r="Y143" s="386" t="str">
        <f>IF(Y142="","",VLOOKUP(Y142,'[1]シフト記号表（勤務時間帯）'!$C$6:$K$35,9,FALSE))</f>
        <v/>
      </c>
      <c r="Z143" s="384" t="str">
        <f>IF(Z142="","",VLOOKUP(Z142,'[1]シフト記号表（勤務時間帯）'!$C$6:$K$35,9,FALSE))</f>
        <v/>
      </c>
      <c r="AA143" s="385" t="str">
        <f>IF(AA142="","",VLOOKUP(AA142,'[1]シフト記号表（勤務時間帯）'!$C$6:$K$35,9,FALSE))</f>
        <v/>
      </c>
      <c r="AB143" s="385" t="str">
        <f>IF(AB142="","",VLOOKUP(AB142,'[1]シフト記号表（勤務時間帯）'!$C$6:$K$35,9,FALSE))</f>
        <v/>
      </c>
      <c r="AC143" s="385" t="str">
        <f>IF(AC142="","",VLOOKUP(AC142,'[1]シフト記号表（勤務時間帯）'!$C$6:$K$35,9,FALSE))</f>
        <v/>
      </c>
      <c r="AD143" s="385" t="str">
        <f>IF(AD142="","",VLOOKUP(AD142,'[1]シフト記号表（勤務時間帯）'!$C$6:$K$35,9,FALSE))</f>
        <v/>
      </c>
      <c r="AE143" s="385" t="str">
        <f>IF(AE142="","",VLOOKUP(AE142,'[1]シフト記号表（勤務時間帯）'!$C$6:$K$35,9,FALSE))</f>
        <v/>
      </c>
      <c r="AF143" s="386" t="str">
        <f>IF(AF142="","",VLOOKUP(AF142,'[1]シフト記号表（勤務時間帯）'!$C$6:$K$35,9,FALSE))</f>
        <v/>
      </c>
      <c r="AG143" s="384" t="str">
        <f>IF(AG142="","",VLOOKUP(AG142,'[1]シフト記号表（勤務時間帯）'!$C$6:$K$35,9,FALSE))</f>
        <v/>
      </c>
      <c r="AH143" s="385" t="str">
        <f>IF(AH142="","",VLOOKUP(AH142,'[1]シフト記号表（勤務時間帯）'!$C$6:$K$35,9,FALSE))</f>
        <v/>
      </c>
      <c r="AI143" s="385" t="str">
        <f>IF(AI142="","",VLOOKUP(AI142,'[1]シフト記号表（勤務時間帯）'!$C$6:$K$35,9,FALSE))</f>
        <v/>
      </c>
      <c r="AJ143" s="385" t="str">
        <f>IF(AJ142="","",VLOOKUP(AJ142,'[1]シフト記号表（勤務時間帯）'!$C$6:$K$35,9,FALSE))</f>
        <v/>
      </c>
      <c r="AK143" s="385" t="str">
        <f>IF(AK142="","",VLOOKUP(AK142,'[1]シフト記号表（勤務時間帯）'!$C$6:$K$35,9,FALSE))</f>
        <v/>
      </c>
      <c r="AL143" s="385" t="str">
        <f>IF(AL142="","",VLOOKUP(AL142,'[1]シフト記号表（勤務時間帯）'!$C$6:$K$35,9,FALSE))</f>
        <v/>
      </c>
      <c r="AM143" s="386" t="str">
        <f>IF(AM142="","",VLOOKUP(AM142,'[1]シフト記号表（勤務時間帯）'!$C$6:$K$35,9,FALSE))</f>
        <v/>
      </c>
      <c r="AN143" s="384" t="str">
        <f>IF(AN142="","",VLOOKUP(AN142,'[1]シフト記号表（勤務時間帯）'!$C$6:$K$35,9,FALSE))</f>
        <v/>
      </c>
      <c r="AO143" s="385" t="str">
        <f>IF(AO142="","",VLOOKUP(AO142,'[1]シフト記号表（勤務時間帯）'!$C$6:$K$35,9,FALSE))</f>
        <v/>
      </c>
      <c r="AP143" s="385" t="str">
        <f>IF(AP142="","",VLOOKUP(AP142,'[1]シフト記号表（勤務時間帯）'!$C$6:$K$35,9,FALSE))</f>
        <v/>
      </c>
      <c r="AQ143" s="385" t="str">
        <f>IF(AQ142="","",VLOOKUP(AQ142,'[1]シフト記号表（勤務時間帯）'!$C$6:$K$35,9,FALSE))</f>
        <v/>
      </c>
      <c r="AR143" s="385" t="str">
        <f>IF(AR142="","",VLOOKUP(AR142,'[1]シフト記号表（勤務時間帯）'!$C$6:$K$35,9,FALSE))</f>
        <v/>
      </c>
      <c r="AS143" s="385" t="str">
        <f>IF(AS142="","",VLOOKUP(AS142,'[1]シフト記号表（勤務時間帯）'!$C$6:$K$35,9,FALSE))</f>
        <v/>
      </c>
      <c r="AT143" s="386" t="str">
        <f>IF(AT142="","",VLOOKUP(AT142,'[1]シフト記号表（勤務時間帯）'!$C$6:$K$35,9,FALSE))</f>
        <v/>
      </c>
      <c r="AU143" s="384" t="str">
        <f>IF(AU142="","",VLOOKUP(AU142,'[1]シフト記号表（勤務時間帯）'!$C$6:$K$35,9,FALSE))</f>
        <v/>
      </c>
      <c r="AV143" s="385" t="str">
        <f>IF(AV142="","",VLOOKUP(AV142,'[1]シフト記号表（勤務時間帯）'!$C$6:$K$35,9,FALSE))</f>
        <v/>
      </c>
      <c r="AW143" s="385" t="str">
        <f>IF(AW142="","",VLOOKUP(AW142,'[1]シフト記号表（勤務時間帯）'!$C$6:$K$35,9,FALSE))</f>
        <v/>
      </c>
      <c r="AX143" s="636">
        <f>IF($BB$3="４週",SUM(S143:AT143),IF($BB$3="暦月",SUM(S143:AW143),""))</f>
        <v>0</v>
      </c>
      <c r="AY143" s="637"/>
      <c r="AZ143" s="638">
        <f>IF($BB$3="４週",AX143/4,IF($BB$3="暦月",②勤務形態一覧表!AX143/(②勤務形態一覧表!$BB$8/7),""))</f>
        <v>0</v>
      </c>
      <c r="BA143" s="639"/>
      <c r="BB143" s="746"/>
      <c r="BC143" s="707"/>
      <c r="BD143" s="707"/>
      <c r="BE143" s="707"/>
      <c r="BF143" s="708"/>
    </row>
    <row r="144" spans="2:58" ht="20.25" customHeight="1">
      <c r="B144" s="686"/>
      <c r="C144" s="742"/>
      <c r="D144" s="743"/>
      <c r="E144" s="744"/>
      <c r="F144" s="392">
        <f>C142</f>
        <v>0</v>
      </c>
      <c r="G144" s="698"/>
      <c r="H144" s="702"/>
      <c r="I144" s="700"/>
      <c r="J144" s="700"/>
      <c r="K144" s="701"/>
      <c r="L144" s="709"/>
      <c r="M144" s="710"/>
      <c r="N144" s="710"/>
      <c r="O144" s="711"/>
      <c r="P144" s="640" t="s">
        <v>1229</v>
      </c>
      <c r="Q144" s="641"/>
      <c r="R144" s="642"/>
      <c r="S144" s="388" t="str">
        <f>IF(S142="","",VLOOKUP(S142,'[1]シフト記号表（勤務時間帯）'!$C$6:$U$35,19,FALSE))</f>
        <v/>
      </c>
      <c r="T144" s="389" t="str">
        <f>IF(T142="","",VLOOKUP(T142,'[1]シフト記号表（勤務時間帯）'!$C$6:$U$35,19,FALSE))</f>
        <v/>
      </c>
      <c r="U144" s="389" t="str">
        <f>IF(U142="","",VLOOKUP(U142,'[1]シフト記号表（勤務時間帯）'!$C$6:$U$35,19,FALSE))</f>
        <v/>
      </c>
      <c r="V144" s="389" t="str">
        <f>IF(V142="","",VLOOKUP(V142,'[1]シフト記号表（勤務時間帯）'!$C$6:$U$35,19,FALSE))</f>
        <v/>
      </c>
      <c r="W144" s="389" t="str">
        <f>IF(W142="","",VLOOKUP(W142,'[1]シフト記号表（勤務時間帯）'!$C$6:$U$35,19,FALSE))</f>
        <v/>
      </c>
      <c r="X144" s="389" t="str">
        <f>IF(X142="","",VLOOKUP(X142,'[1]シフト記号表（勤務時間帯）'!$C$6:$U$35,19,FALSE))</f>
        <v/>
      </c>
      <c r="Y144" s="390" t="str">
        <f>IF(Y142="","",VLOOKUP(Y142,'[1]シフト記号表（勤務時間帯）'!$C$6:$U$35,19,FALSE))</f>
        <v/>
      </c>
      <c r="Z144" s="388" t="str">
        <f>IF(Z142="","",VLOOKUP(Z142,'[1]シフト記号表（勤務時間帯）'!$C$6:$U$35,19,FALSE))</f>
        <v/>
      </c>
      <c r="AA144" s="389" t="str">
        <f>IF(AA142="","",VLOOKUP(AA142,'[1]シフト記号表（勤務時間帯）'!$C$6:$U$35,19,FALSE))</f>
        <v/>
      </c>
      <c r="AB144" s="389" t="str">
        <f>IF(AB142="","",VLOOKUP(AB142,'[1]シフト記号表（勤務時間帯）'!$C$6:$U$35,19,FALSE))</f>
        <v/>
      </c>
      <c r="AC144" s="389" t="str">
        <f>IF(AC142="","",VLOOKUP(AC142,'[1]シフト記号表（勤務時間帯）'!$C$6:$U$35,19,FALSE))</f>
        <v/>
      </c>
      <c r="AD144" s="389" t="str">
        <f>IF(AD142="","",VLOOKUP(AD142,'[1]シフト記号表（勤務時間帯）'!$C$6:$U$35,19,FALSE))</f>
        <v/>
      </c>
      <c r="AE144" s="389" t="str">
        <f>IF(AE142="","",VLOOKUP(AE142,'[1]シフト記号表（勤務時間帯）'!$C$6:$U$35,19,FALSE))</f>
        <v/>
      </c>
      <c r="AF144" s="390" t="str">
        <f>IF(AF142="","",VLOOKUP(AF142,'[1]シフト記号表（勤務時間帯）'!$C$6:$U$35,19,FALSE))</f>
        <v/>
      </c>
      <c r="AG144" s="388" t="str">
        <f>IF(AG142="","",VLOOKUP(AG142,'[1]シフト記号表（勤務時間帯）'!$C$6:$U$35,19,FALSE))</f>
        <v/>
      </c>
      <c r="AH144" s="389" t="str">
        <f>IF(AH142="","",VLOOKUP(AH142,'[1]シフト記号表（勤務時間帯）'!$C$6:$U$35,19,FALSE))</f>
        <v/>
      </c>
      <c r="AI144" s="389" t="str">
        <f>IF(AI142="","",VLOOKUP(AI142,'[1]シフト記号表（勤務時間帯）'!$C$6:$U$35,19,FALSE))</f>
        <v/>
      </c>
      <c r="AJ144" s="389" t="str">
        <f>IF(AJ142="","",VLOOKUP(AJ142,'[1]シフト記号表（勤務時間帯）'!$C$6:$U$35,19,FALSE))</f>
        <v/>
      </c>
      <c r="AK144" s="389" t="str">
        <f>IF(AK142="","",VLOOKUP(AK142,'[1]シフト記号表（勤務時間帯）'!$C$6:$U$35,19,FALSE))</f>
        <v/>
      </c>
      <c r="AL144" s="389" t="str">
        <f>IF(AL142="","",VLOOKUP(AL142,'[1]シフト記号表（勤務時間帯）'!$C$6:$U$35,19,FALSE))</f>
        <v/>
      </c>
      <c r="AM144" s="390" t="str">
        <f>IF(AM142="","",VLOOKUP(AM142,'[1]シフト記号表（勤務時間帯）'!$C$6:$U$35,19,FALSE))</f>
        <v/>
      </c>
      <c r="AN144" s="388" t="str">
        <f>IF(AN142="","",VLOOKUP(AN142,'[1]シフト記号表（勤務時間帯）'!$C$6:$U$35,19,FALSE))</f>
        <v/>
      </c>
      <c r="AO144" s="389" t="str">
        <f>IF(AO142="","",VLOOKUP(AO142,'[1]シフト記号表（勤務時間帯）'!$C$6:$U$35,19,FALSE))</f>
        <v/>
      </c>
      <c r="AP144" s="389" t="str">
        <f>IF(AP142="","",VLOOKUP(AP142,'[1]シフト記号表（勤務時間帯）'!$C$6:$U$35,19,FALSE))</f>
        <v/>
      </c>
      <c r="AQ144" s="389" t="str">
        <f>IF(AQ142="","",VLOOKUP(AQ142,'[1]シフト記号表（勤務時間帯）'!$C$6:$U$35,19,FALSE))</f>
        <v/>
      </c>
      <c r="AR144" s="389" t="str">
        <f>IF(AR142="","",VLOOKUP(AR142,'[1]シフト記号表（勤務時間帯）'!$C$6:$U$35,19,FALSE))</f>
        <v/>
      </c>
      <c r="AS144" s="389" t="str">
        <f>IF(AS142="","",VLOOKUP(AS142,'[1]シフト記号表（勤務時間帯）'!$C$6:$U$35,19,FALSE))</f>
        <v/>
      </c>
      <c r="AT144" s="390" t="str">
        <f>IF(AT142="","",VLOOKUP(AT142,'[1]シフト記号表（勤務時間帯）'!$C$6:$U$35,19,FALSE))</f>
        <v/>
      </c>
      <c r="AU144" s="388" t="str">
        <f>IF(AU142="","",VLOOKUP(AU142,'[1]シフト記号表（勤務時間帯）'!$C$6:$U$35,19,FALSE))</f>
        <v/>
      </c>
      <c r="AV144" s="389" t="str">
        <f>IF(AV142="","",VLOOKUP(AV142,'[1]シフト記号表（勤務時間帯）'!$C$6:$U$35,19,FALSE))</f>
        <v/>
      </c>
      <c r="AW144" s="389" t="str">
        <f>IF(AW142="","",VLOOKUP(AW142,'[1]シフト記号表（勤務時間帯）'!$C$6:$U$35,19,FALSE))</f>
        <v/>
      </c>
      <c r="AX144" s="643">
        <f>IF($BB$3="４週",SUM(S144:AT144),IF($BB$3="暦月",SUM(S144:AW144),""))</f>
        <v>0</v>
      </c>
      <c r="AY144" s="644"/>
      <c r="AZ144" s="645">
        <f>IF($BB$3="４週",AX144/4,IF($BB$3="暦月",②勤務形態一覧表!AX144/(②勤務形態一覧表!$BB$8/7),""))</f>
        <v>0</v>
      </c>
      <c r="BA144" s="646"/>
      <c r="BB144" s="747"/>
      <c r="BC144" s="710"/>
      <c r="BD144" s="710"/>
      <c r="BE144" s="710"/>
      <c r="BF144" s="711"/>
    </row>
    <row r="145" spans="2:58" ht="20.25" customHeight="1">
      <c r="B145" s="686">
        <f>B142+1</f>
        <v>42</v>
      </c>
      <c r="C145" s="736"/>
      <c r="D145" s="737"/>
      <c r="E145" s="738"/>
      <c r="F145" s="391"/>
      <c r="G145" s="696"/>
      <c r="H145" s="699"/>
      <c r="I145" s="700"/>
      <c r="J145" s="700"/>
      <c r="K145" s="701"/>
      <c r="L145" s="703"/>
      <c r="M145" s="704"/>
      <c r="N145" s="704"/>
      <c r="O145" s="705"/>
      <c r="P145" s="712" t="s">
        <v>1227</v>
      </c>
      <c r="Q145" s="713"/>
      <c r="R145" s="714"/>
      <c r="S145" s="380"/>
      <c r="T145" s="381"/>
      <c r="U145" s="381"/>
      <c r="V145" s="381"/>
      <c r="W145" s="381"/>
      <c r="X145" s="381"/>
      <c r="Y145" s="382"/>
      <c r="Z145" s="380"/>
      <c r="AA145" s="381"/>
      <c r="AB145" s="381"/>
      <c r="AC145" s="381"/>
      <c r="AD145" s="381"/>
      <c r="AE145" s="381"/>
      <c r="AF145" s="382"/>
      <c r="AG145" s="380"/>
      <c r="AH145" s="381"/>
      <c r="AI145" s="381"/>
      <c r="AJ145" s="381"/>
      <c r="AK145" s="381"/>
      <c r="AL145" s="381"/>
      <c r="AM145" s="382"/>
      <c r="AN145" s="380"/>
      <c r="AO145" s="381"/>
      <c r="AP145" s="381"/>
      <c r="AQ145" s="381"/>
      <c r="AR145" s="381"/>
      <c r="AS145" s="381"/>
      <c r="AT145" s="382"/>
      <c r="AU145" s="380"/>
      <c r="AV145" s="381"/>
      <c r="AW145" s="381"/>
      <c r="AX145" s="620"/>
      <c r="AY145" s="621"/>
      <c r="AZ145" s="622"/>
      <c r="BA145" s="623"/>
      <c r="BB145" s="745"/>
      <c r="BC145" s="704"/>
      <c r="BD145" s="704"/>
      <c r="BE145" s="704"/>
      <c r="BF145" s="705"/>
    </row>
    <row r="146" spans="2:58" ht="20.25" customHeight="1">
      <c r="B146" s="686"/>
      <c r="C146" s="739"/>
      <c r="D146" s="740"/>
      <c r="E146" s="741"/>
      <c r="F146" s="383"/>
      <c r="G146" s="697"/>
      <c r="H146" s="702"/>
      <c r="I146" s="700"/>
      <c r="J146" s="700"/>
      <c r="K146" s="701"/>
      <c r="L146" s="706"/>
      <c r="M146" s="707"/>
      <c r="N146" s="707"/>
      <c r="O146" s="708"/>
      <c r="P146" s="633" t="s">
        <v>1228</v>
      </c>
      <c r="Q146" s="634"/>
      <c r="R146" s="635"/>
      <c r="S146" s="384" t="str">
        <f>IF(S145="","",VLOOKUP(S145,'[1]シフト記号表（勤務時間帯）'!$C$6:$K$35,9,FALSE))</f>
        <v/>
      </c>
      <c r="T146" s="385" t="str">
        <f>IF(T145="","",VLOOKUP(T145,'[1]シフト記号表（勤務時間帯）'!$C$6:$K$35,9,FALSE))</f>
        <v/>
      </c>
      <c r="U146" s="385" t="str">
        <f>IF(U145="","",VLOOKUP(U145,'[1]シフト記号表（勤務時間帯）'!$C$6:$K$35,9,FALSE))</f>
        <v/>
      </c>
      <c r="V146" s="385" t="str">
        <f>IF(V145="","",VLOOKUP(V145,'[1]シフト記号表（勤務時間帯）'!$C$6:$K$35,9,FALSE))</f>
        <v/>
      </c>
      <c r="W146" s="385" t="str">
        <f>IF(W145="","",VLOOKUP(W145,'[1]シフト記号表（勤務時間帯）'!$C$6:$K$35,9,FALSE))</f>
        <v/>
      </c>
      <c r="X146" s="385" t="str">
        <f>IF(X145="","",VLOOKUP(X145,'[1]シフト記号表（勤務時間帯）'!$C$6:$K$35,9,FALSE))</f>
        <v/>
      </c>
      <c r="Y146" s="386" t="str">
        <f>IF(Y145="","",VLOOKUP(Y145,'[1]シフト記号表（勤務時間帯）'!$C$6:$K$35,9,FALSE))</f>
        <v/>
      </c>
      <c r="Z146" s="384" t="str">
        <f>IF(Z145="","",VLOOKUP(Z145,'[1]シフト記号表（勤務時間帯）'!$C$6:$K$35,9,FALSE))</f>
        <v/>
      </c>
      <c r="AA146" s="385" t="str">
        <f>IF(AA145="","",VLOOKUP(AA145,'[1]シフト記号表（勤務時間帯）'!$C$6:$K$35,9,FALSE))</f>
        <v/>
      </c>
      <c r="AB146" s="385" t="str">
        <f>IF(AB145="","",VLOOKUP(AB145,'[1]シフト記号表（勤務時間帯）'!$C$6:$K$35,9,FALSE))</f>
        <v/>
      </c>
      <c r="AC146" s="385" t="str">
        <f>IF(AC145="","",VLOOKUP(AC145,'[1]シフト記号表（勤務時間帯）'!$C$6:$K$35,9,FALSE))</f>
        <v/>
      </c>
      <c r="AD146" s="385" t="str">
        <f>IF(AD145="","",VLOOKUP(AD145,'[1]シフト記号表（勤務時間帯）'!$C$6:$K$35,9,FALSE))</f>
        <v/>
      </c>
      <c r="AE146" s="385" t="str">
        <f>IF(AE145="","",VLOOKUP(AE145,'[1]シフト記号表（勤務時間帯）'!$C$6:$K$35,9,FALSE))</f>
        <v/>
      </c>
      <c r="AF146" s="386" t="str">
        <f>IF(AF145="","",VLOOKUP(AF145,'[1]シフト記号表（勤務時間帯）'!$C$6:$K$35,9,FALSE))</f>
        <v/>
      </c>
      <c r="AG146" s="384" t="str">
        <f>IF(AG145="","",VLOOKUP(AG145,'[1]シフト記号表（勤務時間帯）'!$C$6:$K$35,9,FALSE))</f>
        <v/>
      </c>
      <c r="AH146" s="385" t="str">
        <f>IF(AH145="","",VLOOKUP(AH145,'[1]シフト記号表（勤務時間帯）'!$C$6:$K$35,9,FALSE))</f>
        <v/>
      </c>
      <c r="AI146" s="385" t="str">
        <f>IF(AI145="","",VLOOKUP(AI145,'[1]シフト記号表（勤務時間帯）'!$C$6:$K$35,9,FALSE))</f>
        <v/>
      </c>
      <c r="AJ146" s="385" t="str">
        <f>IF(AJ145="","",VLOOKUP(AJ145,'[1]シフト記号表（勤務時間帯）'!$C$6:$K$35,9,FALSE))</f>
        <v/>
      </c>
      <c r="AK146" s="385" t="str">
        <f>IF(AK145="","",VLOOKUP(AK145,'[1]シフト記号表（勤務時間帯）'!$C$6:$K$35,9,FALSE))</f>
        <v/>
      </c>
      <c r="AL146" s="385" t="str">
        <f>IF(AL145="","",VLOOKUP(AL145,'[1]シフト記号表（勤務時間帯）'!$C$6:$K$35,9,FALSE))</f>
        <v/>
      </c>
      <c r="AM146" s="386" t="str">
        <f>IF(AM145="","",VLOOKUP(AM145,'[1]シフト記号表（勤務時間帯）'!$C$6:$K$35,9,FALSE))</f>
        <v/>
      </c>
      <c r="AN146" s="384" t="str">
        <f>IF(AN145="","",VLOOKUP(AN145,'[1]シフト記号表（勤務時間帯）'!$C$6:$K$35,9,FALSE))</f>
        <v/>
      </c>
      <c r="AO146" s="385" t="str">
        <f>IF(AO145="","",VLOOKUP(AO145,'[1]シフト記号表（勤務時間帯）'!$C$6:$K$35,9,FALSE))</f>
        <v/>
      </c>
      <c r="AP146" s="385" t="str">
        <f>IF(AP145="","",VLOOKUP(AP145,'[1]シフト記号表（勤務時間帯）'!$C$6:$K$35,9,FALSE))</f>
        <v/>
      </c>
      <c r="AQ146" s="385" t="str">
        <f>IF(AQ145="","",VLOOKUP(AQ145,'[1]シフト記号表（勤務時間帯）'!$C$6:$K$35,9,FALSE))</f>
        <v/>
      </c>
      <c r="AR146" s="385" t="str">
        <f>IF(AR145="","",VLOOKUP(AR145,'[1]シフト記号表（勤務時間帯）'!$C$6:$K$35,9,FALSE))</f>
        <v/>
      </c>
      <c r="AS146" s="385" t="str">
        <f>IF(AS145="","",VLOOKUP(AS145,'[1]シフト記号表（勤務時間帯）'!$C$6:$K$35,9,FALSE))</f>
        <v/>
      </c>
      <c r="AT146" s="386" t="str">
        <f>IF(AT145="","",VLOOKUP(AT145,'[1]シフト記号表（勤務時間帯）'!$C$6:$K$35,9,FALSE))</f>
        <v/>
      </c>
      <c r="AU146" s="384" t="str">
        <f>IF(AU145="","",VLOOKUP(AU145,'[1]シフト記号表（勤務時間帯）'!$C$6:$K$35,9,FALSE))</f>
        <v/>
      </c>
      <c r="AV146" s="385" t="str">
        <f>IF(AV145="","",VLOOKUP(AV145,'[1]シフト記号表（勤務時間帯）'!$C$6:$K$35,9,FALSE))</f>
        <v/>
      </c>
      <c r="AW146" s="385" t="str">
        <f>IF(AW145="","",VLOOKUP(AW145,'[1]シフト記号表（勤務時間帯）'!$C$6:$K$35,9,FALSE))</f>
        <v/>
      </c>
      <c r="AX146" s="636">
        <f>IF($BB$3="４週",SUM(S146:AT146),IF($BB$3="暦月",SUM(S146:AW146),""))</f>
        <v>0</v>
      </c>
      <c r="AY146" s="637"/>
      <c r="AZ146" s="638">
        <f>IF($BB$3="４週",AX146/4,IF($BB$3="暦月",②勤務形態一覧表!AX146/(②勤務形態一覧表!$BB$8/7),""))</f>
        <v>0</v>
      </c>
      <c r="BA146" s="639"/>
      <c r="BB146" s="746"/>
      <c r="BC146" s="707"/>
      <c r="BD146" s="707"/>
      <c r="BE146" s="707"/>
      <c r="BF146" s="708"/>
    </row>
    <row r="147" spans="2:58" ht="20.25" customHeight="1">
      <c r="B147" s="686"/>
      <c r="C147" s="742"/>
      <c r="D147" s="743"/>
      <c r="E147" s="744"/>
      <c r="F147" s="392">
        <f>C145</f>
        <v>0</v>
      </c>
      <c r="G147" s="698"/>
      <c r="H147" s="702"/>
      <c r="I147" s="700"/>
      <c r="J147" s="700"/>
      <c r="K147" s="701"/>
      <c r="L147" s="709"/>
      <c r="M147" s="710"/>
      <c r="N147" s="710"/>
      <c r="O147" s="711"/>
      <c r="P147" s="640" t="s">
        <v>1229</v>
      </c>
      <c r="Q147" s="641"/>
      <c r="R147" s="642"/>
      <c r="S147" s="388" t="str">
        <f>IF(S145="","",VLOOKUP(S145,'[1]シフト記号表（勤務時間帯）'!$C$6:$U$35,19,FALSE))</f>
        <v/>
      </c>
      <c r="T147" s="389" t="str">
        <f>IF(T145="","",VLOOKUP(T145,'[1]シフト記号表（勤務時間帯）'!$C$6:$U$35,19,FALSE))</f>
        <v/>
      </c>
      <c r="U147" s="389" t="str">
        <f>IF(U145="","",VLOOKUP(U145,'[1]シフト記号表（勤務時間帯）'!$C$6:$U$35,19,FALSE))</f>
        <v/>
      </c>
      <c r="V147" s="389" t="str">
        <f>IF(V145="","",VLOOKUP(V145,'[1]シフト記号表（勤務時間帯）'!$C$6:$U$35,19,FALSE))</f>
        <v/>
      </c>
      <c r="W147" s="389" t="str">
        <f>IF(W145="","",VLOOKUP(W145,'[1]シフト記号表（勤務時間帯）'!$C$6:$U$35,19,FALSE))</f>
        <v/>
      </c>
      <c r="X147" s="389" t="str">
        <f>IF(X145="","",VLOOKUP(X145,'[1]シフト記号表（勤務時間帯）'!$C$6:$U$35,19,FALSE))</f>
        <v/>
      </c>
      <c r="Y147" s="390" t="str">
        <f>IF(Y145="","",VLOOKUP(Y145,'[1]シフト記号表（勤務時間帯）'!$C$6:$U$35,19,FALSE))</f>
        <v/>
      </c>
      <c r="Z147" s="388" t="str">
        <f>IF(Z145="","",VLOOKUP(Z145,'[1]シフト記号表（勤務時間帯）'!$C$6:$U$35,19,FALSE))</f>
        <v/>
      </c>
      <c r="AA147" s="389" t="str">
        <f>IF(AA145="","",VLOOKUP(AA145,'[1]シフト記号表（勤務時間帯）'!$C$6:$U$35,19,FALSE))</f>
        <v/>
      </c>
      <c r="AB147" s="389" t="str">
        <f>IF(AB145="","",VLOOKUP(AB145,'[1]シフト記号表（勤務時間帯）'!$C$6:$U$35,19,FALSE))</f>
        <v/>
      </c>
      <c r="AC147" s="389" t="str">
        <f>IF(AC145="","",VLOOKUP(AC145,'[1]シフト記号表（勤務時間帯）'!$C$6:$U$35,19,FALSE))</f>
        <v/>
      </c>
      <c r="AD147" s="389" t="str">
        <f>IF(AD145="","",VLOOKUP(AD145,'[1]シフト記号表（勤務時間帯）'!$C$6:$U$35,19,FALSE))</f>
        <v/>
      </c>
      <c r="AE147" s="389" t="str">
        <f>IF(AE145="","",VLOOKUP(AE145,'[1]シフト記号表（勤務時間帯）'!$C$6:$U$35,19,FALSE))</f>
        <v/>
      </c>
      <c r="AF147" s="390" t="str">
        <f>IF(AF145="","",VLOOKUP(AF145,'[1]シフト記号表（勤務時間帯）'!$C$6:$U$35,19,FALSE))</f>
        <v/>
      </c>
      <c r="AG147" s="388" t="str">
        <f>IF(AG145="","",VLOOKUP(AG145,'[1]シフト記号表（勤務時間帯）'!$C$6:$U$35,19,FALSE))</f>
        <v/>
      </c>
      <c r="AH147" s="389" t="str">
        <f>IF(AH145="","",VLOOKUP(AH145,'[1]シフト記号表（勤務時間帯）'!$C$6:$U$35,19,FALSE))</f>
        <v/>
      </c>
      <c r="AI147" s="389" t="str">
        <f>IF(AI145="","",VLOOKUP(AI145,'[1]シフト記号表（勤務時間帯）'!$C$6:$U$35,19,FALSE))</f>
        <v/>
      </c>
      <c r="AJ147" s="389" t="str">
        <f>IF(AJ145="","",VLOOKUP(AJ145,'[1]シフト記号表（勤務時間帯）'!$C$6:$U$35,19,FALSE))</f>
        <v/>
      </c>
      <c r="AK147" s="389" t="str">
        <f>IF(AK145="","",VLOOKUP(AK145,'[1]シフト記号表（勤務時間帯）'!$C$6:$U$35,19,FALSE))</f>
        <v/>
      </c>
      <c r="AL147" s="389" t="str">
        <f>IF(AL145="","",VLOOKUP(AL145,'[1]シフト記号表（勤務時間帯）'!$C$6:$U$35,19,FALSE))</f>
        <v/>
      </c>
      <c r="AM147" s="390" t="str">
        <f>IF(AM145="","",VLOOKUP(AM145,'[1]シフト記号表（勤務時間帯）'!$C$6:$U$35,19,FALSE))</f>
        <v/>
      </c>
      <c r="AN147" s="388" t="str">
        <f>IF(AN145="","",VLOOKUP(AN145,'[1]シフト記号表（勤務時間帯）'!$C$6:$U$35,19,FALSE))</f>
        <v/>
      </c>
      <c r="AO147" s="389" t="str">
        <f>IF(AO145="","",VLOOKUP(AO145,'[1]シフト記号表（勤務時間帯）'!$C$6:$U$35,19,FALSE))</f>
        <v/>
      </c>
      <c r="AP147" s="389" t="str">
        <f>IF(AP145="","",VLOOKUP(AP145,'[1]シフト記号表（勤務時間帯）'!$C$6:$U$35,19,FALSE))</f>
        <v/>
      </c>
      <c r="AQ147" s="389" t="str">
        <f>IF(AQ145="","",VLOOKUP(AQ145,'[1]シフト記号表（勤務時間帯）'!$C$6:$U$35,19,FALSE))</f>
        <v/>
      </c>
      <c r="AR147" s="389" t="str">
        <f>IF(AR145="","",VLOOKUP(AR145,'[1]シフト記号表（勤務時間帯）'!$C$6:$U$35,19,FALSE))</f>
        <v/>
      </c>
      <c r="AS147" s="389" t="str">
        <f>IF(AS145="","",VLOOKUP(AS145,'[1]シフト記号表（勤務時間帯）'!$C$6:$U$35,19,FALSE))</f>
        <v/>
      </c>
      <c r="AT147" s="390" t="str">
        <f>IF(AT145="","",VLOOKUP(AT145,'[1]シフト記号表（勤務時間帯）'!$C$6:$U$35,19,FALSE))</f>
        <v/>
      </c>
      <c r="AU147" s="388" t="str">
        <f>IF(AU145="","",VLOOKUP(AU145,'[1]シフト記号表（勤務時間帯）'!$C$6:$U$35,19,FALSE))</f>
        <v/>
      </c>
      <c r="AV147" s="389" t="str">
        <f>IF(AV145="","",VLOOKUP(AV145,'[1]シフト記号表（勤務時間帯）'!$C$6:$U$35,19,FALSE))</f>
        <v/>
      </c>
      <c r="AW147" s="389" t="str">
        <f>IF(AW145="","",VLOOKUP(AW145,'[1]シフト記号表（勤務時間帯）'!$C$6:$U$35,19,FALSE))</f>
        <v/>
      </c>
      <c r="AX147" s="643">
        <f>IF($BB$3="４週",SUM(S147:AT147),IF($BB$3="暦月",SUM(S147:AW147),""))</f>
        <v>0</v>
      </c>
      <c r="AY147" s="644"/>
      <c r="AZ147" s="645">
        <f>IF($BB$3="４週",AX147/4,IF($BB$3="暦月",②勤務形態一覧表!AX147/(②勤務形態一覧表!$BB$8/7),""))</f>
        <v>0</v>
      </c>
      <c r="BA147" s="646"/>
      <c r="BB147" s="747"/>
      <c r="BC147" s="710"/>
      <c r="BD147" s="710"/>
      <c r="BE147" s="710"/>
      <c r="BF147" s="711"/>
    </row>
    <row r="148" spans="2:58" ht="20.25" customHeight="1">
      <c r="B148" s="686">
        <f>B145+1</f>
        <v>43</v>
      </c>
      <c r="C148" s="736"/>
      <c r="D148" s="737"/>
      <c r="E148" s="738"/>
      <c r="F148" s="391"/>
      <c r="G148" s="696"/>
      <c r="H148" s="699"/>
      <c r="I148" s="700"/>
      <c r="J148" s="700"/>
      <c r="K148" s="701"/>
      <c r="L148" s="703"/>
      <c r="M148" s="704"/>
      <c r="N148" s="704"/>
      <c r="O148" s="705"/>
      <c r="P148" s="712" t="s">
        <v>1227</v>
      </c>
      <c r="Q148" s="713"/>
      <c r="R148" s="714"/>
      <c r="S148" s="380"/>
      <c r="T148" s="381"/>
      <c r="U148" s="381"/>
      <c r="V148" s="381"/>
      <c r="W148" s="381"/>
      <c r="X148" s="381"/>
      <c r="Y148" s="382"/>
      <c r="Z148" s="380"/>
      <c r="AA148" s="381"/>
      <c r="AB148" s="381"/>
      <c r="AC148" s="381"/>
      <c r="AD148" s="381"/>
      <c r="AE148" s="381"/>
      <c r="AF148" s="382"/>
      <c r="AG148" s="380"/>
      <c r="AH148" s="381"/>
      <c r="AI148" s="381"/>
      <c r="AJ148" s="381"/>
      <c r="AK148" s="381"/>
      <c r="AL148" s="381"/>
      <c r="AM148" s="382"/>
      <c r="AN148" s="380"/>
      <c r="AO148" s="381"/>
      <c r="AP148" s="381"/>
      <c r="AQ148" s="381"/>
      <c r="AR148" s="381"/>
      <c r="AS148" s="381"/>
      <c r="AT148" s="382"/>
      <c r="AU148" s="380"/>
      <c r="AV148" s="381"/>
      <c r="AW148" s="381"/>
      <c r="AX148" s="620"/>
      <c r="AY148" s="621"/>
      <c r="AZ148" s="622"/>
      <c r="BA148" s="623"/>
      <c r="BB148" s="745"/>
      <c r="BC148" s="704"/>
      <c r="BD148" s="704"/>
      <c r="BE148" s="704"/>
      <c r="BF148" s="705"/>
    </row>
    <row r="149" spans="2:58" ht="20.25" customHeight="1">
      <c r="B149" s="686"/>
      <c r="C149" s="739"/>
      <c r="D149" s="740"/>
      <c r="E149" s="741"/>
      <c r="F149" s="383"/>
      <c r="G149" s="697"/>
      <c r="H149" s="702"/>
      <c r="I149" s="700"/>
      <c r="J149" s="700"/>
      <c r="K149" s="701"/>
      <c r="L149" s="706"/>
      <c r="M149" s="707"/>
      <c r="N149" s="707"/>
      <c r="O149" s="708"/>
      <c r="P149" s="633" t="s">
        <v>1228</v>
      </c>
      <c r="Q149" s="634"/>
      <c r="R149" s="635"/>
      <c r="S149" s="384" t="str">
        <f>IF(S148="","",VLOOKUP(S148,'[1]シフト記号表（勤務時間帯）'!$C$6:$K$35,9,FALSE))</f>
        <v/>
      </c>
      <c r="T149" s="385" t="str">
        <f>IF(T148="","",VLOOKUP(T148,'[1]シフト記号表（勤務時間帯）'!$C$6:$K$35,9,FALSE))</f>
        <v/>
      </c>
      <c r="U149" s="385" t="str">
        <f>IF(U148="","",VLOOKUP(U148,'[1]シフト記号表（勤務時間帯）'!$C$6:$K$35,9,FALSE))</f>
        <v/>
      </c>
      <c r="V149" s="385" t="str">
        <f>IF(V148="","",VLOOKUP(V148,'[1]シフト記号表（勤務時間帯）'!$C$6:$K$35,9,FALSE))</f>
        <v/>
      </c>
      <c r="W149" s="385" t="str">
        <f>IF(W148="","",VLOOKUP(W148,'[1]シフト記号表（勤務時間帯）'!$C$6:$K$35,9,FALSE))</f>
        <v/>
      </c>
      <c r="X149" s="385" t="str">
        <f>IF(X148="","",VLOOKUP(X148,'[1]シフト記号表（勤務時間帯）'!$C$6:$K$35,9,FALSE))</f>
        <v/>
      </c>
      <c r="Y149" s="386" t="str">
        <f>IF(Y148="","",VLOOKUP(Y148,'[1]シフト記号表（勤務時間帯）'!$C$6:$K$35,9,FALSE))</f>
        <v/>
      </c>
      <c r="Z149" s="384" t="str">
        <f>IF(Z148="","",VLOOKUP(Z148,'[1]シフト記号表（勤務時間帯）'!$C$6:$K$35,9,FALSE))</f>
        <v/>
      </c>
      <c r="AA149" s="385" t="str">
        <f>IF(AA148="","",VLOOKUP(AA148,'[1]シフト記号表（勤務時間帯）'!$C$6:$K$35,9,FALSE))</f>
        <v/>
      </c>
      <c r="AB149" s="385" t="str">
        <f>IF(AB148="","",VLOOKUP(AB148,'[1]シフト記号表（勤務時間帯）'!$C$6:$K$35,9,FALSE))</f>
        <v/>
      </c>
      <c r="AC149" s="385" t="str">
        <f>IF(AC148="","",VLOOKUP(AC148,'[1]シフト記号表（勤務時間帯）'!$C$6:$K$35,9,FALSE))</f>
        <v/>
      </c>
      <c r="AD149" s="385" t="str">
        <f>IF(AD148="","",VLOOKUP(AD148,'[1]シフト記号表（勤務時間帯）'!$C$6:$K$35,9,FALSE))</f>
        <v/>
      </c>
      <c r="AE149" s="385" t="str">
        <f>IF(AE148="","",VLOOKUP(AE148,'[1]シフト記号表（勤務時間帯）'!$C$6:$K$35,9,FALSE))</f>
        <v/>
      </c>
      <c r="AF149" s="386" t="str">
        <f>IF(AF148="","",VLOOKUP(AF148,'[1]シフト記号表（勤務時間帯）'!$C$6:$K$35,9,FALSE))</f>
        <v/>
      </c>
      <c r="AG149" s="384" t="str">
        <f>IF(AG148="","",VLOOKUP(AG148,'[1]シフト記号表（勤務時間帯）'!$C$6:$K$35,9,FALSE))</f>
        <v/>
      </c>
      <c r="AH149" s="385" t="str">
        <f>IF(AH148="","",VLOOKUP(AH148,'[1]シフト記号表（勤務時間帯）'!$C$6:$K$35,9,FALSE))</f>
        <v/>
      </c>
      <c r="AI149" s="385" t="str">
        <f>IF(AI148="","",VLOOKUP(AI148,'[1]シフト記号表（勤務時間帯）'!$C$6:$K$35,9,FALSE))</f>
        <v/>
      </c>
      <c r="AJ149" s="385" t="str">
        <f>IF(AJ148="","",VLOOKUP(AJ148,'[1]シフト記号表（勤務時間帯）'!$C$6:$K$35,9,FALSE))</f>
        <v/>
      </c>
      <c r="AK149" s="385" t="str">
        <f>IF(AK148="","",VLOOKUP(AK148,'[1]シフト記号表（勤務時間帯）'!$C$6:$K$35,9,FALSE))</f>
        <v/>
      </c>
      <c r="AL149" s="385" t="str">
        <f>IF(AL148="","",VLOOKUP(AL148,'[1]シフト記号表（勤務時間帯）'!$C$6:$K$35,9,FALSE))</f>
        <v/>
      </c>
      <c r="AM149" s="386" t="str">
        <f>IF(AM148="","",VLOOKUP(AM148,'[1]シフト記号表（勤務時間帯）'!$C$6:$K$35,9,FALSE))</f>
        <v/>
      </c>
      <c r="AN149" s="384" t="str">
        <f>IF(AN148="","",VLOOKUP(AN148,'[1]シフト記号表（勤務時間帯）'!$C$6:$K$35,9,FALSE))</f>
        <v/>
      </c>
      <c r="AO149" s="385" t="str">
        <f>IF(AO148="","",VLOOKUP(AO148,'[1]シフト記号表（勤務時間帯）'!$C$6:$K$35,9,FALSE))</f>
        <v/>
      </c>
      <c r="AP149" s="385" t="str">
        <f>IF(AP148="","",VLOOKUP(AP148,'[1]シフト記号表（勤務時間帯）'!$C$6:$K$35,9,FALSE))</f>
        <v/>
      </c>
      <c r="AQ149" s="385" t="str">
        <f>IF(AQ148="","",VLOOKUP(AQ148,'[1]シフト記号表（勤務時間帯）'!$C$6:$K$35,9,FALSE))</f>
        <v/>
      </c>
      <c r="AR149" s="385" t="str">
        <f>IF(AR148="","",VLOOKUP(AR148,'[1]シフト記号表（勤務時間帯）'!$C$6:$K$35,9,FALSE))</f>
        <v/>
      </c>
      <c r="AS149" s="385" t="str">
        <f>IF(AS148="","",VLOOKUP(AS148,'[1]シフト記号表（勤務時間帯）'!$C$6:$K$35,9,FALSE))</f>
        <v/>
      </c>
      <c r="AT149" s="386" t="str">
        <f>IF(AT148="","",VLOOKUP(AT148,'[1]シフト記号表（勤務時間帯）'!$C$6:$K$35,9,FALSE))</f>
        <v/>
      </c>
      <c r="AU149" s="384" t="str">
        <f>IF(AU148="","",VLOOKUP(AU148,'[1]シフト記号表（勤務時間帯）'!$C$6:$K$35,9,FALSE))</f>
        <v/>
      </c>
      <c r="AV149" s="385" t="str">
        <f>IF(AV148="","",VLOOKUP(AV148,'[1]シフト記号表（勤務時間帯）'!$C$6:$K$35,9,FALSE))</f>
        <v/>
      </c>
      <c r="AW149" s="385" t="str">
        <f>IF(AW148="","",VLOOKUP(AW148,'[1]シフト記号表（勤務時間帯）'!$C$6:$K$35,9,FALSE))</f>
        <v/>
      </c>
      <c r="AX149" s="636">
        <f>IF($BB$3="４週",SUM(S149:AT149),IF($BB$3="暦月",SUM(S149:AW149),""))</f>
        <v>0</v>
      </c>
      <c r="AY149" s="637"/>
      <c r="AZ149" s="638">
        <f>IF($BB$3="４週",AX149/4,IF($BB$3="暦月",②勤務形態一覧表!AX149/(②勤務形態一覧表!$BB$8/7),""))</f>
        <v>0</v>
      </c>
      <c r="BA149" s="639"/>
      <c r="BB149" s="746"/>
      <c r="BC149" s="707"/>
      <c r="BD149" s="707"/>
      <c r="BE149" s="707"/>
      <c r="BF149" s="708"/>
    </row>
    <row r="150" spans="2:58" ht="20.25" customHeight="1">
      <c r="B150" s="686"/>
      <c r="C150" s="742"/>
      <c r="D150" s="743"/>
      <c r="E150" s="744"/>
      <c r="F150" s="392">
        <f>C148</f>
        <v>0</v>
      </c>
      <c r="G150" s="698"/>
      <c r="H150" s="702"/>
      <c r="I150" s="700"/>
      <c r="J150" s="700"/>
      <c r="K150" s="701"/>
      <c r="L150" s="709"/>
      <c r="M150" s="710"/>
      <c r="N150" s="710"/>
      <c r="O150" s="711"/>
      <c r="P150" s="640" t="s">
        <v>1229</v>
      </c>
      <c r="Q150" s="641"/>
      <c r="R150" s="642"/>
      <c r="S150" s="388" t="str">
        <f>IF(S148="","",VLOOKUP(S148,'[1]シフト記号表（勤務時間帯）'!$C$6:$U$35,19,FALSE))</f>
        <v/>
      </c>
      <c r="T150" s="389" t="str">
        <f>IF(T148="","",VLOOKUP(T148,'[1]シフト記号表（勤務時間帯）'!$C$6:$U$35,19,FALSE))</f>
        <v/>
      </c>
      <c r="U150" s="389" t="str">
        <f>IF(U148="","",VLOOKUP(U148,'[1]シフト記号表（勤務時間帯）'!$C$6:$U$35,19,FALSE))</f>
        <v/>
      </c>
      <c r="V150" s="389" t="str">
        <f>IF(V148="","",VLOOKUP(V148,'[1]シフト記号表（勤務時間帯）'!$C$6:$U$35,19,FALSE))</f>
        <v/>
      </c>
      <c r="W150" s="389" t="str">
        <f>IF(W148="","",VLOOKUP(W148,'[1]シフト記号表（勤務時間帯）'!$C$6:$U$35,19,FALSE))</f>
        <v/>
      </c>
      <c r="X150" s="389" t="str">
        <f>IF(X148="","",VLOOKUP(X148,'[1]シフト記号表（勤務時間帯）'!$C$6:$U$35,19,FALSE))</f>
        <v/>
      </c>
      <c r="Y150" s="390" t="str">
        <f>IF(Y148="","",VLOOKUP(Y148,'[1]シフト記号表（勤務時間帯）'!$C$6:$U$35,19,FALSE))</f>
        <v/>
      </c>
      <c r="Z150" s="388" t="str">
        <f>IF(Z148="","",VLOOKUP(Z148,'[1]シフト記号表（勤務時間帯）'!$C$6:$U$35,19,FALSE))</f>
        <v/>
      </c>
      <c r="AA150" s="389" t="str">
        <f>IF(AA148="","",VLOOKUP(AA148,'[1]シフト記号表（勤務時間帯）'!$C$6:$U$35,19,FALSE))</f>
        <v/>
      </c>
      <c r="AB150" s="389" t="str">
        <f>IF(AB148="","",VLOOKUP(AB148,'[1]シフト記号表（勤務時間帯）'!$C$6:$U$35,19,FALSE))</f>
        <v/>
      </c>
      <c r="AC150" s="389" t="str">
        <f>IF(AC148="","",VLOOKUP(AC148,'[1]シフト記号表（勤務時間帯）'!$C$6:$U$35,19,FALSE))</f>
        <v/>
      </c>
      <c r="AD150" s="389" t="str">
        <f>IF(AD148="","",VLOOKUP(AD148,'[1]シフト記号表（勤務時間帯）'!$C$6:$U$35,19,FALSE))</f>
        <v/>
      </c>
      <c r="AE150" s="389" t="str">
        <f>IF(AE148="","",VLOOKUP(AE148,'[1]シフト記号表（勤務時間帯）'!$C$6:$U$35,19,FALSE))</f>
        <v/>
      </c>
      <c r="AF150" s="390" t="str">
        <f>IF(AF148="","",VLOOKUP(AF148,'[1]シフト記号表（勤務時間帯）'!$C$6:$U$35,19,FALSE))</f>
        <v/>
      </c>
      <c r="AG150" s="388" t="str">
        <f>IF(AG148="","",VLOOKUP(AG148,'[1]シフト記号表（勤務時間帯）'!$C$6:$U$35,19,FALSE))</f>
        <v/>
      </c>
      <c r="AH150" s="389" t="str">
        <f>IF(AH148="","",VLOOKUP(AH148,'[1]シフト記号表（勤務時間帯）'!$C$6:$U$35,19,FALSE))</f>
        <v/>
      </c>
      <c r="AI150" s="389" t="str">
        <f>IF(AI148="","",VLOOKUP(AI148,'[1]シフト記号表（勤務時間帯）'!$C$6:$U$35,19,FALSE))</f>
        <v/>
      </c>
      <c r="AJ150" s="389" t="str">
        <f>IF(AJ148="","",VLOOKUP(AJ148,'[1]シフト記号表（勤務時間帯）'!$C$6:$U$35,19,FALSE))</f>
        <v/>
      </c>
      <c r="AK150" s="389" t="str">
        <f>IF(AK148="","",VLOOKUP(AK148,'[1]シフト記号表（勤務時間帯）'!$C$6:$U$35,19,FALSE))</f>
        <v/>
      </c>
      <c r="AL150" s="389" t="str">
        <f>IF(AL148="","",VLOOKUP(AL148,'[1]シフト記号表（勤務時間帯）'!$C$6:$U$35,19,FALSE))</f>
        <v/>
      </c>
      <c r="AM150" s="390" t="str">
        <f>IF(AM148="","",VLOOKUP(AM148,'[1]シフト記号表（勤務時間帯）'!$C$6:$U$35,19,FALSE))</f>
        <v/>
      </c>
      <c r="AN150" s="388" t="str">
        <f>IF(AN148="","",VLOOKUP(AN148,'[1]シフト記号表（勤務時間帯）'!$C$6:$U$35,19,FALSE))</f>
        <v/>
      </c>
      <c r="AO150" s="389" t="str">
        <f>IF(AO148="","",VLOOKUP(AO148,'[1]シフト記号表（勤務時間帯）'!$C$6:$U$35,19,FALSE))</f>
        <v/>
      </c>
      <c r="AP150" s="389" t="str">
        <f>IF(AP148="","",VLOOKUP(AP148,'[1]シフト記号表（勤務時間帯）'!$C$6:$U$35,19,FALSE))</f>
        <v/>
      </c>
      <c r="AQ150" s="389" t="str">
        <f>IF(AQ148="","",VLOOKUP(AQ148,'[1]シフト記号表（勤務時間帯）'!$C$6:$U$35,19,FALSE))</f>
        <v/>
      </c>
      <c r="AR150" s="389" t="str">
        <f>IF(AR148="","",VLOOKUP(AR148,'[1]シフト記号表（勤務時間帯）'!$C$6:$U$35,19,FALSE))</f>
        <v/>
      </c>
      <c r="AS150" s="389" t="str">
        <f>IF(AS148="","",VLOOKUP(AS148,'[1]シフト記号表（勤務時間帯）'!$C$6:$U$35,19,FALSE))</f>
        <v/>
      </c>
      <c r="AT150" s="390" t="str">
        <f>IF(AT148="","",VLOOKUP(AT148,'[1]シフト記号表（勤務時間帯）'!$C$6:$U$35,19,FALSE))</f>
        <v/>
      </c>
      <c r="AU150" s="388" t="str">
        <f>IF(AU148="","",VLOOKUP(AU148,'[1]シフト記号表（勤務時間帯）'!$C$6:$U$35,19,FALSE))</f>
        <v/>
      </c>
      <c r="AV150" s="389" t="str">
        <f>IF(AV148="","",VLOOKUP(AV148,'[1]シフト記号表（勤務時間帯）'!$C$6:$U$35,19,FALSE))</f>
        <v/>
      </c>
      <c r="AW150" s="389" t="str">
        <f>IF(AW148="","",VLOOKUP(AW148,'[1]シフト記号表（勤務時間帯）'!$C$6:$U$35,19,FALSE))</f>
        <v/>
      </c>
      <c r="AX150" s="643">
        <f>IF($BB$3="４週",SUM(S150:AT150),IF($BB$3="暦月",SUM(S150:AW150),""))</f>
        <v>0</v>
      </c>
      <c r="AY150" s="644"/>
      <c r="AZ150" s="645">
        <f>IF($BB$3="４週",AX150/4,IF($BB$3="暦月",②勤務形態一覧表!AX150/(②勤務形態一覧表!$BB$8/7),""))</f>
        <v>0</v>
      </c>
      <c r="BA150" s="646"/>
      <c r="BB150" s="747"/>
      <c r="BC150" s="710"/>
      <c r="BD150" s="710"/>
      <c r="BE150" s="710"/>
      <c r="BF150" s="711"/>
    </row>
    <row r="151" spans="2:58" ht="20.25" customHeight="1">
      <c r="B151" s="686">
        <f>B148+1</f>
        <v>44</v>
      </c>
      <c r="C151" s="736"/>
      <c r="D151" s="737"/>
      <c r="E151" s="738"/>
      <c r="F151" s="391"/>
      <c r="G151" s="696"/>
      <c r="H151" s="699"/>
      <c r="I151" s="700"/>
      <c r="J151" s="700"/>
      <c r="K151" s="701"/>
      <c r="L151" s="703"/>
      <c r="M151" s="704"/>
      <c r="N151" s="704"/>
      <c r="O151" s="705"/>
      <c r="P151" s="712" t="s">
        <v>1227</v>
      </c>
      <c r="Q151" s="713"/>
      <c r="R151" s="714"/>
      <c r="S151" s="380"/>
      <c r="T151" s="381"/>
      <c r="U151" s="381"/>
      <c r="V151" s="381"/>
      <c r="W151" s="381"/>
      <c r="X151" s="381"/>
      <c r="Y151" s="382"/>
      <c r="Z151" s="380"/>
      <c r="AA151" s="381"/>
      <c r="AB151" s="381"/>
      <c r="AC151" s="381"/>
      <c r="AD151" s="381"/>
      <c r="AE151" s="381"/>
      <c r="AF151" s="382"/>
      <c r="AG151" s="380"/>
      <c r="AH151" s="381"/>
      <c r="AI151" s="381"/>
      <c r="AJ151" s="381"/>
      <c r="AK151" s="381"/>
      <c r="AL151" s="381"/>
      <c r="AM151" s="382"/>
      <c r="AN151" s="380"/>
      <c r="AO151" s="381"/>
      <c r="AP151" s="381"/>
      <c r="AQ151" s="381"/>
      <c r="AR151" s="381"/>
      <c r="AS151" s="381"/>
      <c r="AT151" s="382"/>
      <c r="AU151" s="380"/>
      <c r="AV151" s="381"/>
      <c r="AW151" s="381"/>
      <c r="AX151" s="620"/>
      <c r="AY151" s="621"/>
      <c r="AZ151" s="622"/>
      <c r="BA151" s="623"/>
      <c r="BB151" s="745"/>
      <c r="BC151" s="704"/>
      <c r="BD151" s="704"/>
      <c r="BE151" s="704"/>
      <c r="BF151" s="705"/>
    </row>
    <row r="152" spans="2:58" ht="20.25" customHeight="1">
      <c r="B152" s="686"/>
      <c r="C152" s="739"/>
      <c r="D152" s="740"/>
      <c r="E152" s="741"/>
      <c r="F152" s="383"/>
      <c r="G152" s="697"/>
      <c r="H152" s="702"/>
      <c r="I152" s="700"/>
      <c r="J152" s="700"/>
      <c r="K152" s="701"/>
      <c r="L152" s="706"/>
      <c r="M152" s="707"/>
      <c r="N152" s="707"/>
      <c r="O152" s="708"/>
      <c r="P152" s="633" t="s">
        <v>1228</v>
      </c>
      <c r="Q152" s="634"/>
      <c r="R152" s="635"/>
      <c r="S152" s="384" t="str">
        <f>IF(S151="","",VLOOKUP(S151,'[1]シフト記号表（勤務時間帯）'!$C$6:$K$35,9,FALSE))</f>
        <v/>
      </c>
      <c r="T152" s="385" t="str">
        <f>IF(T151="","",VLOOKUP(T151,'[1]シフト記号表（勤務時間帯）'!$C$6:$K$35,9,FALSE))</f>
        <v/>
      </c>
      <c r="U152" s="385" t="str">
        <f>IF(U151="","",VLOOKUP(U151,'[1]シフト記号表（勤務時間帯）'!$C$6:$K$35,9,FALSE))</f>
        <v/>
      </c>
      <c r="V152" s="385" t="str">
        <f>IF(V151="","",VLOOKUP(V151,'[1]シフト記号表（勤務時間帯）'!$C$6:$K$35,9,FALSE))</f>
        <v/>
      </c>
      <c r="W152" s="385" t="str">
        <f>IF(W151="","",VLOOKUP(W151,'[1]シフト記号表（勤務時間帯）'!$C$6:$K$35,9,FALSE))</f>
        <v/>
      </c>
      <c r="X152" s="385" t="str">
        <f>IF(X151="","",VLOOKUP(X151,'[1]シフト記号表（勤務時間帯）'!$C$6:$K$35,9,FALSE))</f>
        <v/>
      </c>
      <c r="Y152" s="386" t="str">
        <f>IF(Y151="","",VLOOKUP(Y151,'[1]シフト記号表（勤務時間帯）'!$C$6:$K$35,9,FALSE))</f>
        <v/>
      </c>
      <c r="Z152" s="384" t="str">
        <f>IF(Z151="","",VLOOKUP(Z151,'[1]シフト記号表（勤務時間帯）'!$C$6:$K$35,9,FALSE))</f>
        <v/>
      </c>
      <c r="AA152" s="385" t="str">
        <f>IF(AA151="","",VLOOKUP(AA151,'[1]シフト記号表（勤務時間帯）'!$C$6:$K$35,9,FALSE))</f>
        <v/>
      </c>
      <c r="AB152" s="385" t="str">
        <f>IF(AB151="","",VLOOKUP(AB151,'[1]シフト記号表（勤務時間帯）'!$C$6:$K$35,9,FALSE))</f>
        <v/>
      </c>
      <c r="AC152" s="385" t="str">
        <f>IF(AC151="","",VLOOKUP(AC151,'[1]シフト記号表（勤務時間帯）'!$C$6:$K$35,9,FALSE))</f>
        <v/>
      </c>
      <c r="AD152" s="385" t="str">
        <f>IF(AD151="","",VLOOKUP(AD151,'[1]シフト記号表（勤務時間帯）'!$C$6:$K$35,9,FALSE))</f>
        <v/>
      </c>
      <c r="AE152" s="385" t="str">
        <f>IF(AE151="","",VLOOKUP(AE151,'[1]シフト記号表（勤務時間帯）'!$C$6:$K$35,9,FALSE))</f>
        <v/>
      </c>
      <c r="AF152" s="386" t="str">
        <f>IF(AF151="","",VLOOKUP(AF151,'[1]シフト記号表（勤務時間帯）'!$C$6:$K$35,9,FALSE))</f>
        <v/>
      </c>
      <c r="AG152" s="384" t="str">
        <f>IF(AG151="","",VLOOKUP(AG151,'[1]シフト記号表（勤務時間帯）'!$C$6:$K$35,9,FALSE))</f>
        <v/>
      </c>
      <c r="AH152" s="385" t="str">
        <f>IF(AH151="","",VLOOKUP(AH151,'[1]シフト記号表（勤務時間帯）'!$C$6:$K$35,9,FALSE))</f>
        <v/>
      </c>
      <c r="AI152" s="385" t="str">
        <f>IF(AI151="","",VLOOKUP(AI151,'[1]シフト記号表（勤務時間帯）'!$C$6:$K$35,9,FALSE))</f>
        <v/>
      </c>
      <c r="AJ152" s="385" t="str">
        <f>IF(AJ151="","",VLOOKUP(AJ151,'[1]シフト記号表（勤務時間帯）'!$C$6:$K$35,9,FALSE))</f>
        <v/>
      </c>
      <c r="AK152" s="385" t="str">
        <f>IF(AK151="","",VLOOKUP(AK151,'[1]シフト記号表（勤務時間帯）'!$C$6:$K$35,9,FALSE))</f>
        <v/>
      </c>
      <c r="AL152" s="385" t="str">
        <f>IF(AL151="","",VLOOKUP(AL151,'[1]シフト記号表（勤務時間帯）'!$C$6:$K$35,9,FALSE))</f>
        <v/>
      </c>
      <c r="AM152" s="386" t="str">
        <f>IF(AM151="","",VLOOKUP(AM151,'[1]シフト記号表（勤務時間帯）'!$C$6:$K$35,9,FALSE))</f>
        <v/>
      </c>
      <c r="AN152" s="384" t="str">
        <f>IF(AN151="","",VLOOKUP(AN151,'[1]シフト記号表（勤務時間帯）'!$C$6:$K$35,9,FALSE))</f>
        <v/>
      </c>
      <c r="AO152" s="385" t="str">
        <f>IF(AO151="","",VLOOKUP(AO151,'[1]シフト記号表（勤務時間帯）'!$C$6:$K$35,9,FALSE))</f>
        <v/>
      </c>
      <c r="AP152" s="385" t="str">
        <f>IF(AP151="","",VLOOKUP(AP151,'[1]シフト記号表（勤務時間帯）'!$C$6:$K$35,9,FALSE))</f>
        <v/>
      </c>
      <c r="AQ152" s="385" t="str">
        <f>IF(AQ151="","",VLOOKUP(AQ151,'[1]シフト記号表（勤務時間帯）'!$C$6:$K$35,9,FALSE))</f>
        <v/>
      </c>
      <c r="AR152" s="385" t="str">
        <f>IF(AR151="","",VLOOKUP(AR151,'[1]シフト記号表（勤務時間帯）'!$C$6:$K$35,9,FALSE))</f>
        <v/>
      </c>
      <c r="AS152" s="385" t="str">
        <f>IF(AS151="","",VLOOKUP(AS151,'[1]シフト記号表（勤務時間帯）'!$C$6:$K$35,9,FALSE))</f>
        <v/>
      </c>
      <c r="AT152" s="386" t="str">
        <f>IF(AT151="","",VLOOKUP(AT151,'[1]シフト記号表（勤務時間帯）'!$C$6:$K$35,9,FALSE))</f>
        <v/>
      </c>
      <c r="AU152" s="384" t="str">
        <f>IF(AU151="","",VLOOKUP(AU151,'[1]シフト記号表（勤務時間帯）'!$C$6:$K$35,9,FALSE))</f>
        <v/>
      </c>
      <c r="AV152" s="385" t="str">
        <f>IF(AV151="","",VLOOKUP(AV151,'[1]シフト記号表（勤務時間帯）'!$C$6:$K$35,9,FALSE))</f>
        <v/>
      </c>
      <c r="AW152" s="385" t="str">
        <f>IF(AW151="","",VLOOKUP(AW151,'[1]シフト記号表（勤務時間帯）'!$C$6:$K$35,9,FALSE))</f>
        <v/>
      </c>
      <c r="AX152" s="636">
        <f>IF($BB$3="４週",SUM(S152:AT152),IF($BB$3="暦月",SUM(S152:AW152),""))</f>
        <v>0</v>
      </c>
      <c r="AY152" s="637"/>
      <c r="AZ152" s="638">
        <f>IF($BB$3="４週",AX152/4,IF($BB$3="暦月",②勤務形態一覧表!AX152/(②勤務形態一覧表!$BB$8/7),""))</f>
        <v>0</v>
      </c>
      <c r="BA152" s="639"/>
      <c r="BB152" s="746"/>
      <c r="BC152" s="707"/>
      <c r="BD152" s="707"/>
      <c r="BE152" s="707"/>
      <c r="BF152" s="708"/>
    </row>
    <row r="153" spans="2:58" ht="20.25" customHeight="1">
      <c r="B153" s="686"/>
      <c r="C153" s="742"/>
      <c r="D153" s="743"/>
      <c r="E153" s="744"/>
      <c r="F153" s="392">
        <f>C151</f>
        <v>0</v>
      </c>
      <c r="G153" s="698"/>
      <c r="H153" s="702"/>
      <c r="I153" s="700"/>
      <c r="J153" s="700"/>
      <c r="K153" s="701"/>
      <c r="L153" s="709"/>
      <c r="M153" s="710"/>
      <c r="N153" s="710"/>
      <c r="O153" s="711"/>
      <c r="P153" s="640" t="s">
        <v>1229</v>
      </c>
      <c r="Q153" s="641"/>
      <c r="R153" s="642"/>
      <c r="S153" s="388" t="str">
        <f>IF(S151="","",VLOOKUP(S151,'[1]シフト記号表（勤務時間帯）'!$C$6:$U$35,19,FALSE))</f>
        <v/>
      </c>
      <c r="T153" s="389" t="str">
        <f>IF(T151="","",VLOOKUP(T151,'[1]シフト記号表（勤務時間帯）'!$C$6:$U$35,19,FALSE))</f>
        <v/>
      </c>
      <c r="U153" s="389" t="str">
        <f>IF(U151="","",VLOOKUP(U151,'[1]シフト記号表（勤務時間帯）'!$C$6:$U$35,19,FALSE))</f>
        <v/>
      </c>
      <c r="V153" s="389" t="str">
        <f>IF(V151="","",VLOOKUP(V151,'[1]シフト記号表（勤務時間帯）'!$C$6:$U$35,19,FALSE))</f>
        <v/>
      </c>
      <c r="W153" s="389" t="str">
        <f>IF(W151="","",VLOOKUP(W151,'[1]シフト記号表（勤務時間帯）'!$C$6:$U$35,19,FALSE))</f>
        <v/>
      </c>
      <c r="X153" s="389" t="str">
        <f>IF(X151="","",VLOOKUP(X151,'[1]シフト記号表（勤務時間帯）'!$C$6:$U$35,19,FALSE))</f>
        <v/>
      </c>
      <c r="Y153" s="390" t="str">
        <f>IF(Y151="","",VLOOKUP(Y151,'[1]シフト記号表（勤務時間帯）'!$C$6:$U$35,19,FALSE))</f>
        <v/>
      </c>
      <c r="Z153" s="388" t="str">
        <f>IF(Z151="","",VLOOKUP(Z151,'[1]シフト記号表（勤務時間帯）'!$C$6:$U$35,19,FALSE))</f>
        <v/>
      </c>
      <c r="AA153" s="389" t="str">
        <f>IF(AA151="","",VLOOKUP(AA151,'[1]シフト記号表（勤務時間帯）'!$C$6:$U$35,19,FALSE))</f>
        <v/>
      </c>
      <c r="AB153" s="389" t="str">
        <f>IF(AB151="","",VLOOKUP(AB151,'[1]シフト記号表（勤務時間帯）'!$C$6:$U$35,19,FALSE))</f>
        <v/>
      </c>
      <c r="AC153" s="389" t="str">
        <f>IF(AC151="","",VLOOKUP(AC151,'[1]シフト記号表（勤務時間帯）'!$C$6:$U$35,19,FALSE))</f>
        <v/>
      </c>
      <c r="AD153" s="389" t="str">
        <f>IF(AD151="","",VLOOKUP(AD151,'[1]シフト記号表（勤務時間帯）'!$C$6:$U$35,19,FALSE))</f>
        <v/>
      </c>
      <c r="AE153" s="389" t="str">
        <f>IF(AE151="","",VLOOKUP(AE151,'[1]シフト記号表（勤務時間帯）'!$C$6:$U$35,19,FALSE))</f>
        <v/>
      </c>
      <c r="AF153" s="390" t="str">
        <f>IF(AF151="","",VLOOKUP(AF151,'[1]シフト記号表（勤務時間帯）'!$C$6:$U$35,19,FALSE))</f>
        <v/>
      </c>
      <c r="AG153" s="388" t="str">
        <f>IF(AG151="","",VLOOKUP(AG151,'[1]シフト記号表（勤務時間帯）'!$C$6:$U$35,19,FALSE))</f>
        <v/>
      </c>
      <c r="AH153" s="389" t="str">
        <f>IF(AH151="","",VLOOKUP(AH151,'[1]シフト記号表（勤務時間帯）'!$C$6:$U$35,19,FALSE))</f>
        <v/>
      </c>
      <c r="AI153" s="389" t="str">
        <f>IF(AI151="","",VLOOKUP(AI151,'[1]シフト記号表（勤務時間帯）'!$C$6:$U$35,19,FALSE))</f>
        <v/>
      </c>
      <c r="AJ153" s="389" t="str">
        <f>IF(AJ151="","",VLOOKUP(AJ151,'[1]シフト記号表（勤務時間帯）'!$C$6:$U$35,19,FALSE))</f>
        <v/>
      </c>
      <c r="AK153" s="389" t="str">
        <f>IF(AK151="","",VLOOKUP(AK151,'[1]シフト記号表（勤務時間帯）'!$C$6:$U$35,19,FALSE))</f>
        <v/>
      </c>
      <c r="AL153" s="389" t="str">
        <f>IF(AL151="","",VLOOKUP(AL151,'[1]シフト記号表（勤務時間帯）'!$C$6:$U$35,19,FALSE))</f>
        <v/>
      </c>
      <c r="AM153" s="390" t="str">
        <f>IF(AM151="","",VLOOKUP(AM151,'[1]シフト記号表（勤務時間帯）'!$C$6:$U$35,19,FALSE))</f>
        <v/>
      </c>
      <c r="AN153" s="388" t="str">
        <f>IF(AN151="","",VLOOKUP(AN151,'[1]シフト記号表（勤務時間帯）'!$C$6:$U$35,19,FALSE))</f>
        <v/>
      </c>
      <c r="AO153" s="389" t="str">
        <f>IF(AO151="","",VLOOKUP(AO151,'[1]シフト記号表（勤務時間帯）'!$C$6:$U$35,19,FALSE))</f>
        <v/>
      </c>
      <c r="AP153" s="389" t="str">
        <f>IF(AP151="","",VLOOKUP(AP151,'[1]シフト記号表（勤務時間帯）'!$C$6:$U$35,19,FALSE))</f>
        <v/>
      </c>
      <c r="AQ153" s="389" t="str">
        <f>IF(AQ151="","",VLOOKUP(AQ151,'[1]シフト記号表（勤務時間帯）'!$C$6:$U$35,19,FALSE))</f>
        <v/>
      </c>
      <c r="AR153" s="389" t="str">
        <f>IF(AR151="","",VLOOKUP(AR151,'[1]シフト記号表（勤務時間帯）'!$C$6:$U$35,19,FALSE))</f>
        <v/>
      </c>
      <c r="AS153" s="389" t="str">
        <f>IF(AS151="","",VLOOKUP(AS151,'[1]シフト記号表（勤務時間帯）'!$C$6:$U$35,19,FALSE))</f>
        <v/>
      </c>
      <c r="AT153" s="390" t="str">
        <f>IF(AT151="","",VLOOKUP(AT151,'[1]シフト記号表（勤務時間帯）'!$C$6:$U$35,19,FALSE))</f>
        <v/>
      </c>
      <c r="AU153" s="388" t="str">
        <f>IF(AU151="","",VLOOKUP(AU151,'[1]シフト記号表（勤務時間帯）'!$C$6:$U$35,19,FALSE))</f>
        <v/>
      </c>
      <c r="AV153" s="389" t="str">
        <f>IF(AV151="","",VLOOKUP(AV151,'[1]シフト記号表（勤務時間帯）'!$C$6:$U$35,19,FALSE))</f>
        <v/>
      </c>
      <c r="AW153" s="389" t="str">
        <f>IF(AW151="","",VLOOKUP(AW151,'[1]シフト記号表（勤務時間帯）'!$C$6:$U$35,19,FALSE))</f>
        <v/>
      </c>
      <c r="AX153" s="643">
        <f>IF($BB$3="４週",SUM(S153:AT153),IF($BB$3="暦月",SUM(S153:AW153),""))</f>
        <v>0</v>
      </c>
      <c r="AY153" s="644"/>
      <c r="AZ153" s="645">
        <f>IF($BB$3="４週",AX153/4,IF($BB$3="暦月",②勤務形態一覧表!AX153/(②勤務形態一覧表!$BB$8/7),""))</f>
        <v>0</v>
      </c>
      <c r="BA153" s="646"/>
      <c r="BB153" s="747"/>
      <c r="BC153" s="710"/>
      <c r="BD153" s="710"/>
      <c r="BE153" s="710"/>
      <c r="BF153" s="711"/>
    </row>
    <row r="154" spans="2:58" ht="20.25" customHeight="1">
      <c r="B154" s="686">
        <f>B151+1</f>
        <v>45</v>
      </c>
      <c r="C154" s="736"/>
      <c r="D154" s="737"/>
      <c r="E154" s="738"/>
      <c r="F154" s="391"/>
      <c r="G154" s="696"/>
      <c r="H154" s="699"/>
      <c r="I154" s="700"/>
      <c r="J154" s="700"/>
      <c r="K154" s="701"/>
      <c r="L154" s="703"/>
      <c r="M154" s="704"/>
      <c r="N154" s="704"/>
      <c r="O154" s="705"/>
      <c r="P154" s="712" t="s">
        <v>1227</v>
      </c>
      <c r="Q154" s="713"/>
      <c r="R154" s="714"/>
      <c r="S154" s="380"/>
      <c r="T154" s="381"/>
      <c r="U154" s="381"/>
      <c r="V154" s="381"/>
      <c r="W154" s="381"/>
      <c r="X154" s="381"/>
      <c r="Y154" s="382"/>
      <c r="Z154" s="380"/>
      <c r="AA154" s="381"/>
      <c r="AB154" s="381"/>
      <c r="AC154" s="381"/>
      <c r="AD154" s="381"/>
      <c r="AE154" s="381"/>
      <c r="AF154" s="382"/>
      <c r="AG154" s="380"/>
      <c r="AH154" s="381"/>
      <c r="AI154" s="381"/>
      <c r="AJ154" s="381"/>
      <c r="AK154" s="381"/>
      <c r="AL154" s="381"/>
      <c r="AM154" s="382"/>
      <c r="AN154" s="380"/>
      <c r="AO154" s="381"/>
      <c r="AP154" s="381"/>
      <c r="AQ154" s="381"/>
      <c r="AR154" s="381"/>
      <c r="AS154" s="381"/>
      <c r="AT154" s="382"/>
      <c r="AU154" s="380"/>
      <c r="AV154" s="381"/>
      <c r="AW154" s="381"/>
      <c r="AX154" s="620"/>
      <c r="AY154" s="621"/>
      <c r="AZ154" s="622"/>
      <c r="BA154" s="623"/>
      <c r="BB154" s="745"/>
      <c r="BC154" s="704"/>
      <c r="BD154" s="704"/>
      <c r="BE154" s="704"/>
      <c r="BF154" s="705"/>
    </row>
    <row r="155" spans="2:58" ht="20.25" customHeight="1">
      <c r="B155" s="686"/>
      <c r="C155" s="739"/>
      <c r="D155" s="740"/>
      <c r="E155" s="741"/>
      <c r="F155" s="383"/>
      <c r="G155" s="697"/>
      <c r="H155" s="702"/>
      <c r="I155" s="700"/>
      <c r="J155" s="700"/>
      <c r="K155" s="701"/>
      <c r="L155" s="706"/>
      <c r="M155" s="707"/>
      <c r="N155" s="707"/>
      <c r="O155" s="708"/>
      <c r="P155" s="633" t="s">
        <v>1228</v>
      </c>
      <c r="Q155" s="634"/>
      <c r="R155" s="635"/>
      <c r="S155" s="384" t="str">
        <f>IF(S154="","",VLOOKUP(S154,'[1]シフト記号表（勤務時間帯）'!$C$6:$K$35,9,FALSE))</f>
        <v/>
      </c>
      <c r="T155" s="385" t="str">
        <f>IF(T154="","",VLOOKUP(T154,'[1]シフト記号表（勤務時間帯）'!$C$6:$K$35,9,FALSE))</f>
        <v/>
      </c>
      <c r="U155" s="385" t="str">
        <f>IF(U154="","",VLOOKUP(U154,'[1]シフト記号表（勤務時間帯）'!$C$6:$K$35,9,FALSE))</f>
        <v/>
      </c>
      <c r="V155" s="385" t="str">
        <f>IF(V154="","",VLOOKUP(V154,'[1]シフト記号表（勤務時間帯）'!$C$6:$K$35,9,FALSE))</f>
        <v/>
      </c>
      <c r="W155" s="385" t="str">
        <f>IF(W154="","",VLOOKUP(W154,'[1]シフト記号表（勤務時間帯）'!$C$6:$K$35,9,FALSE))</f>
        <v/>
      </c>
      <c r="X155" s="385" t="str">
        <f>IF(X154="","",VLOOKUP(X154,'[1]シフト記号表（勤務時間帯）'!$C$6:$K$35,9,FALSE))</f>
        <v/>
      </c>
      <c r="Y155" s="386" t="str">
        <f>IF(Y154="","",VLOOKUP(Y154,'[1]シフト記号表（勤務時間帯）'!$C$6:$K$35,9,FALSE))</f>
        <v/>
      </c>
      <c r="Z155" s="384" t="str">
        <f>IF(Z154="","",VLOOKUP(Z154,'[1]シフト記号表（勤務時間帯）'!$C$6:$K$35,9,FALSE))</f>
        <v/>
      </c>
      <c r="AA155" s="385" t="str">
        <f>IF(AA154="","",VLOOKUP(AA154,'[1]シフト記号表（勤務時間帯）'!$C$6:$K$35,9,FALSE))</f>
        <v/>
      </c>
      <c r="AB155" s="385" t="str">
        <f>IF(AB154="","",VLOOKUP(AB154,'[1]シフト記号表（勤務時間帯）'!$C$6:$K$35,9,FALSE))</f>
        <v/>
      </c>
      <c r="AC155" s="385" t="str">
        <f>IF(AC154="","",VLOOKUP(AC154,'[1]シフト記号表（勤務時間帯）'!$C$6:$K$35,9,FALSE))</f>
        <v/>
      </c>
      <c r="AD155" s="385" t="str">
        <f>IF(AD154="","",VLOOKUP(AD154,'[1]シフト記号表（勤務時間帯）'!$C$6:$K$35,9,FALSE))</f>
        <v/>
      </c>
      <c r="AE155" s="385" t="str">
        <f>IF(AE154="","",VLOOKUP(AE154,'[1]シフト記号表（勤務時間帯）'!$C$6:$K$35,9,FALSE))</f>
        <v/>
      </c>
      <c r="AF155" s="386" t="str">
        <f>IF(AF154="","",VLOOKUP(AF154,'[1]シフト記号表（勤務時間帯）'!$C$6:$K$35,9,FALSE))</f>
        <v/>
      </c>
      <c r="AG155" s="384" t="str">
        <f>IF(AG154="","",VLOOKUP(AG154,'[1]シフト記号表（勤務時間帯）'!$C$6:$K$35,9,FALSE))</f>
        <v/>
      </c>
      <c r="AH155" s="385" t="str">
        <f>IF(AH154="","",VLOOKUP(AH154,'[1]シフト記号表（勤務時間帯）'!$C$6:$K$35,9,FALSE))</f>
        <v/>
      </c>
      <c r="AI155" s="385" t="str">
        <f>IF(AI154="","",VLOOKUP(AI154,'[1]シフト記号表（勤務時間帯）'!$C$6:$K$35,9,FALSE))</f>
        <v/>
      </c>
      <c r="AJ155" s="385" t="str">
        <f>IF(AJ154="","",VLOOKUP(AJ154,'[1]シフト記号表（勤務時間帯）'!$C$6:$K$35,9,FALSE))</f>
        <v/>
      </c>
      <c r="AK155" s="385" t="str">
        <f>IF(AK154="","",VLOOKUP(AK154,'[1]シフト記号表（勤務時間帯）'!$C$6:$K$35,9,FALSE))</f>
        <v/>
      </c>
      <c r="AL155" s="385" t="str">
        <f>IF(AL154="","",VLOOKUP(AL154,'[1]シフト記号表（勤務時間帯）'!$C$6:$K$35,9,FALSE))</f>
        <v/>
      </c>
      <c r="AM155" s="386" t="str">
        <f>IF(AM154="","",VLOOKUP(AM154,'[1]シフト記号表（勤務時間帯）'!$C$6:$K$35,9,FALSE))</f>
        <v/>
      </c>
      <c r="AN155" s="384" t="str">
        <f>IF(AN154="","",VLOOKUP(AN154,'[1]シフト記号表（勤務時間帯）'!$C$6:$K$35,9,FALSE))</f>
        <v/>
      </c>
      <c r="AO155" s="385" t="str">
        <f>IF(AO154="","",VLOOKUP(AO154,'[1]シフト記号表（勤務時間帯）'!$C$6:$K$35,9,FALSE))</f>
        <v/>
      </c>
      <c r="AP155" s="385" t="str">
        <f>IF(AP154="","",VLOOKUP(AP154,'[1]シフト記号表（勤務時間帯）'!$C$6:$K$35,9,FALSE))</f>
        <v/>
      </c>
      <c r="AQ155" s="385" t="str">
        <f>IF(AQ154="","",VLOOKUP(AQ154,'[1]シフト記号表（勤務時間帯）'!$C$6:$K$35,9,FALSE))</f>
        <v/>
      </c>
      <c r="AR155" s="385" t="str">
        <f>IF(AR154="","",VLOOKUP(AR154,'[1]シフト記号表（勤務時間帯）'!$C$6:$K$35,9,FALSE))</f>
        <v/>
      </c>
      <c r="AS155" s="385" t="str">
        <f>IF(AS154="","",VLOOKUP(AS154,'[1]シフト記号表（勤務時間帯）'!$C$6:$K$35,9,FALSE))</f>
        <v/>
      </c>
      <c r="AT155" s="386" t="str">
        <f>IF(AT154="","",VLOOKUP(AT154,'[1]シフト記号表（勤務時間帯）'!$C$6:$K$35,9,FALSE))</f>
        <v/>
      </c>
      <c r="AU155" s="384" t="str">
        <f>IF(AU154="","",VLOOKUP(AU154,'[1]シフト記号表（勤務時間帯）'!$C$6:$K$35,9,FALSE))</f>
        <v/>
      </c>
      <c r="AV155" s="385" t="str">
        <f>IF(AV154="","",VLOOKUP(AV154,'[1]シフト記号表（勤務時間帯）'!$C$6:$K$35,9,FALSE))</f>
        <v/>
      </c>
      <c r="AW155" s="385" t="str">
        <f>IF(AW154="","",VLOOKUP(AW154,'[1]シフト記号表（勤務時間帯）'!$C$6:$K$35,9,FALSE))</f>
        <v/>
      </c>
      <c r="AX155" s="636">
        <f>IF($BB$3="４週",SUM(S155:AT155),IF($BB$3="暦月",SUM(S155:AW155),""))</f>
        <v>0</v>
      </c>
      <c r="AY155" s="637"/>
      <c r="AZ155" s="638">
        <f>IF($BB$3="４週",AX155/4,IF($BB$3="暦月",②勤務形態一覧表!AX155/(②勤務形態一覧表!$BB$8/7),""))</f>
        <v>0</v>
      </c>
      <c r="BA155" s="639"/>
      <c r="BB155" s="746"/>
      <c r="BC155" s="707"/>
      <c r="BD155" s="707"/>
      <c r="BE155" s="707"/>
      <c r="BF155" s="708"/>
    </row>
    <row r="156" spans="2:58" ht="20.25" customHeight="1">
      <c r="B156" s="686"/>
      <c r="C156" s="742"/>
      <c r="D156" s="743"/>
      <c r="E156" s="744"/>
      <c r="F156" s="392">
        <f>C154</f>
        <v>0</v>
      </c>
      <c r="G156" s="698"/>
      <c r="H156" s="702"/>
      <c r="I156" s="700"/>
      <c r="J156" s="700"/>
      <c r="K156" s="701"/>
      <c r="L156" s="709"/>
      <c r="M156" s="710"/>
      <c r="N156" s="710"/>
      <c r="O156" s="711"/>
      <c r="P156" s="640" t="s">
        <v>1229</v>
      </c>
      <c r="Q156" s="641"/>
      <c r="R156" s="642"/>
      <c r="S156" s="388" t="str">
        <f>IF(S154="","",VLOOKUP(S154,'[1]シフト記号表（勤務時間帯）'!$C$6:$U$35,19,FALSE))</f>
        <v/>
      </c>
      <c r="T156" s="389" t="str">
        <f>IF(T154="","",VLOOKUP(T154,'[1]シフト記号表（勤務時間帯）'!$C$6:$U$35,19,FALSE))</f>
        <v/>
      </c>
      <c r="U156" s="389" t="str">
        <f>IF(U154="","",VLOOKUP(U154,'[1]シフト記号表（勤務時間帯）'!$C$6:$U$35,19,FALSE))</f>
        <v/>
      </c>
      <c r="V156" s="389" t="str">
        <f>IF(V154="","",VLOOKUP(V154,'[1]シフト記号表（勤務時間帯）'!$C$6:$U$35,19,FALSE))</f>
        <v/>
      </c>
      <c r="W156" s="389" t="str">
        <f>IF(W154="","",VLOOKUP(W154,'[1]シフト記号表（勤務時間帯）'!$C$6:$U$35,19,FALSE))</f>
        <v/>
      </c>
      <c r="X156" s="389" t="str">
        <f>IF(X154="","",VLOOKUP(X154,'[1]シフト記号表（勤務時間帯）'!$C$6:$U$35,19,FALSE))</f>
        <v/>
      </c>
      <c r="Y156" s="390" t="str">
        <f>IF(Y154="","",VLOOKUP(Y154,'[1]シフト記号表（勤務時間帯）'!$C$6:$U$35,19,FALSE))</f>
        <v/>
      </c>
      <c r="Z156" s="388" t="str">
        <f>IF(Z154="","",VLOOKUP(Z154,'[1]シフト記号表（勤務時間帯）'!$C$6:$U$35,19,FALSE))</f>
        <v/>
      </c>
      <c r="AA156" s="389" t="str">
        <f>IF(AA154="","",VLOOKUP(AA154,'[1]シフト記号表（勤務時間帯）'!$C$6:$U$35,19,FALSE))</f>
        <v/>
      </c>
      <c r="AB156" s="389" t="str">
        <f>IF(AB154="","",VLOOKUP(AB154,'[1]シフト記号表（勤務時間帯）'!$C$6:$U$35,19,FALSE))</f>
        <v/>
      </c>
      <c r="AC156" s="389" t="str">
        <f>IF(AC154="","",VLOOKUP(AC154,'[1]シフト記号表（勤務時間帯）'!$C$6:$U$35,19,FALSE))</f>
        <v/>
      </c>
      <c r="AD156" s="389" t="str">
        <f>IF(AD154="","",VLOOKUP(AD154,'[1]シフト記号表（勤務時間帯）'!$C$6:$U$35,19,FALSE))</f>
        <v/>
      </c>
      <c r="AE156" s="389" t="str">
        <f>IF(AE154="","",VLOOKUP(AE154,'[1]シフト記号表（勤務時間帯）'!$C$6:$U$35,19,FALSE))</f>
        <v/>
      </c>
      <c r="AF156" s="390" t="str">
        <f>IF(AF154="","",VLOOKUP(AF154,'[1]シフト記号表（勤務時間帯）'!$C$6:$U$35,19,FALSE))</f>
        <v/>
      </c>
      <c r="AG156" s="388" t="str">
        <f>IF(AG154="","",VLOOKUP(AG154,'[1]シフト記号表（勤務時間帯）'!$C$6:$U$35,19,FALSE))</f>
        <v/>
      </c>
      <c r="AH156" s="389" t="str">
        <f>IF(AH154="","",VLOOKUP(AH154,'[1]シフト記号表（勤務時間帯）'!$C$6:$U$35,19,FALSE))</f>
        <v/>
      </c>
      <c r="AI156" s="389" t="str">
        <f>IF(AI154="","",VLOOKUP(AI154,'[1]シフト記号表（勤務時間帯）'!$C$6:$U$35,19,FALSE))</f>
        <v/>
      </c>
      <c r="AJ156" s="389" t="str">
        <f>IF(AJ154="","",VLOOKUP(AJ154,'[1]シフト記号表（勤務時間帯）'!$C$6:$U$35,19,FALSE))</f>
        <v/>
      </c>
      <c r="AK156" s="389" t="str">
        <f>IF(AK154="","",VLOOKUP(AK154,'[1]シフト記号表（勤務時間帯）'!$C$6:$U$35,19,FALSE))</f>
        <v/>
      </c>
      <c r="AL156" s="389" t="str">
        <f>IF(AL154="","",VLOOKUP(AL154,'[1]シフト記号表（勤務時間帯）'!$C$6:$U$35,19,FALSE))</f>
        <v/>
      </c>
      <c r="AM156" s="390" t="str">
        <f>IF(AM154="","",VLOOKUP(AM154,'[1]シフト記号表（勤務時間帯）'!$C$6:$U$35,19,FALSE))</f>
        <v/>
      </c>
      <c r="AN156" s="388" t="str">
        <f>IF(AN154="","",VLOOKUP(AN154,'[1]シフト記号表（勤務時間帯）'!$C$6:$U$35,19,FALSE))</f>
        <v/>
      </c>
      <c r="AO156" s="389" t="str">
        <f>IF(AO154="","",VLOOKUP(AO154,'[1]シフト記号表（勤務時間帯）'!$C$6:$U$35,19,FALSE))</f>
        <v/>
      </c>
      <c r="AP156" s="389" t="str">
        <f>IF(AP154="","",VLOOKUP(AP154,'[1]シフト記号表（勤務時間帯）'!$C$6:$U$35,19,FALSE))</f>
        <v/>
      </c>
      <c r="AQ156" s="389" t="str">
        <f>IF(AQ154="","",VLOOKUP(AQ154,'[1]シフト記号表（勤務時間帯）'!$C$6:$U$35,19,FALSE))</f>
        <v/>
      </c>
      <c r="AR156" s="389" t="str">
        <f>IF(AR154="","",VLOOKUP(AR154,'[1]シフト記号表（勤務時間帯）'!$C$6:$U$35,19,FALSE))</f>
        <v/>
      </c>
      <c r="AS156" s="389" t="str">
        <f>IF(AS154="","",VLOOKUP(AS154,'[1]シフト記号表（勤務時間帯）'!$C$6:$U$35,19,FALSE))</f>
        <v/>
      </c>
      <c r="AT156" s="390" t="str">
        <f>IF(AT154="","",VLOOKUP(AT154,'[1]シフト記号表（勤務時間帯）'!$C$6:$U$35,19,FALSE))</f>
        <v/>
      </c>
      <c r="AU156" s="388" t="str">
        <f>IF(AU154="","",VLOOKUP(AU154,'[1]シフト記号表（勤務時間帯）'!$C$6:$U$35,19,FALSE))</f>
        <v/>
      </c>
      <c r="AV156" s="389" t="str">
        <f>IF(AV154="","",VLOOKUP(AV154,'[1]シフト記号表（勤務時間帯）'!$C$6:$U$35,19,FALSE))</f>
        <v/>
      </c>
      <c r="AW156" s="389" t="str">
        <f>IF(AW154="","",VLOOKUP(AW154,'[1]シフト記号表（勤務時間帯）'!$C$6:$U$35,19,FALSE))</f>
        <v/>
      </c>
      <c r="AX156" s="643">
        <f>IF($BB$3="４週",SUM(S156:AT156),IF($BB$3="暦月",SUM(S156:AW156),""))</f>
        <v>0</v>
      </c>
      <c r="AY156" s="644"/>
      <c r="AZ156" s="645">
        <f>IF($BB$3="４週",AX156/4,IF($BB$3="暦月",②勤務形態一覧表!AX156/(②勤務形態一覧表!$BB$8/7),""))</f>
        <v>0</v>
      </c>
      <c r="BA156" s="646"/>
      <c r="BB156" s="747"/>
      <c r="BC156" s="710"/>
      <c r="BD156" s="710"/>
      <c r="BE156" s="710"/>
      <c r="BF156" s="711"/>
    </row>
    <row r="157" spans="2:58" ht="20.25" customHeight="1">
      <c r="B157" s="686">
        <f>B154+1</f>
        <v>46</v>
      </c>
      <c r="C157" s="736"/>
      <c r="D157" s="737"/>
      <c r="E157" s="738"/>
      <c r="F157" s="391"/>
      <c r="G157" s="696"/>
      <c r="H157" s="699"/>
      <c r="I157" s="700"/>
      <c r="J157" s="700"/>
      <c r="K157" s="701"/>
      <c r="L157" s="703"/>
      <c r="M157" s="704"/>
      <c r="N157" s="704"/>
      <c r="O157" s="705"/>
      <c r="P157" s="712" t="s">
        <v>1227</v>
      </c>
      <c r="Q157" s="713"/>
      <c r="R157" s="714"/>
      <c r="S157" s="380"/>
      <c r="T157" s="381"/>
      <c r="U157" s="381"/>
      <c r="V157" s="381"/>
      <c r="W157" s="381"/>
      <c r="X157" s="381"/>
      <c r="Y157" s="382"/>
      <c r="Z157" s="380"/>
      <c r="AA157" s="381"/>
      <c r="AB157" s="381"/>
      <c r="AC157" s="381"/>
      <c r="AD157" s="381"/>
      <c r="AE157" s="381"/>
      <c r="AF157" s="382"/>
      <c r="AG157" s="380"/>
      <c r="AH157" s="381"/>
      <c r="AI157" s="381"/>
      <c r="AJ157" s="381"/>
      <c r="AK157" s="381"/>
      <c r="AL157" s="381"/>
      <c r="AM157" s="382"/>
      <c r="AN157" s="380"/>
      <c r="AO157" s="381"/>
      <c r="AP157" s="381"/>
      <c r="AQ157" s="381"/>
      <c r="AR157" s="381"/>
      <c r="AS157" s="381"/>
      <c r="AT157" s="382"/>
      <c r="AU157" s="380"/>
      <c r="AV157" s="381"/>
      <c r="AW157" s="381"/>
      <c r="AX157" s="620"/>
      <c r="AY157" s="621"/>
      <c r="AZ157" s="622"/>
      <c r="BA157" s="623"/>
      <c r="BB157" s="745"/>
      <c r="BC157" s="704"/>
      <c r="BD157" s="704"/>
      <c r="BE157" s="704"/>
      <c r="BF157" s="705"/>
    </row>
    <row r="158" spans="2:58" ht="20.25" customHeight="1">
      <c r="B158" s="686"/>
      <c r="C158" s="739"/>
      <c r="D158" s="740"/>
      <c r="E158" s="741"/>
      <c r="F158" s="383"/>
      <c r="G158" s="697"/>
      <c r="H158" s="702"/>
      <c r="I158" s="700"/>
      <c r="J158" s="700"/>
      <c r="K158" s="701"/>
      <c r="L158" s="706"/>
      <c r="M158" s="707"/>
      <c r="N158" s="707"/>
      <c r="O158" s="708"/>
      <c r="P158" s="633" t="s">
        <v>1228</v>
      </c>
      <c r="Q158" s="634"/>
      <c r="R158" s="635"/>
      <c r="S158" s="384" t="str">
        <f>IF(S157="","",VLOOKUP(S157,'[1]シフト記号表（勤務時間帯）'!$C$6:$K$35,9,FALSE))</f>
        <v/>
      </c>
      <c r="T158" s="385" t="str">
        <f>IF(T157="","",VLOOKUP(T157,'[1]シフト記号表（勤務時間帯）'!$C$6:$K$35,9,FALSE))</f>
        <v/>
      </c>
      <c r="U158" s="385" t="str">
        <f>IF(U157="","",VLOOKUP(U157,'[1]シフト記号表（勤務時間帯）'!$C$6:$K$35,9,FALSE))</f>
        <v/>
      </c>
      <c r="V158" s="385" t="str">
        <f>IF(V157="","",VLOOKUP(V157,'[1]シフト記号表（勤務時間帯）'!$C$6:$K$35,9,FALSE))</f>
        <v/>
      </c>
      <c r="W158" s="385" t="str">
        <f>IF(W157="","",VLOOKUP(W157,'[1]シフト記号表（勤務時間帯）'!$C$6:$K$35,9,FALSE))</f>
        <v/>
      </c>
      <c r="X158" s="385" t="str">
        <f>IF(X157="","",VLOOKUP(X157,'[1]シフト記号表（勤務時間帯）'!$C$6:$K$35,9,FALSE))</f>
        <v/>
      </c>
      <c r="Y158" s="386" t="str">
        <f>IF(Y157="","",VLOOKUP(Y157,'[1]シフト記号表（勤務時間帯）'!$C$6:$K$35,9,FALSE))</f>
        <v/>
      </c>
      <c r="Z158" s="384" t="str">
        <f>IF(Z157="","",VLOOKUP(Z157,'[1]シフト記号表（勤務時間帯）'!$C$6:$K$35,9,FALSE))</f>
        <v/>
      </c>
      <c r="AA158" s="385" t="str">
        <f>IF(AA157="","",VLOOKUP(AA157,'[1]シフト記号表（勤務時間帯）'!$C$6:$K$35,9,FALSE))</f>
        <v/>
      </c>
      <c r="AB158" s="385" t="str">
        <f>IF(AB157="","",VLOOKUP(AB157,'[1]シフト記号表（勤務時間帯）'!$C$6:$K$35,9,FALSE))</f>
        <v/>
      </c>
      <c r="AC158" s="385" t="str">
        <f>IF(AC157="","",VLOOKUP(AC157,'[1]シフト記号表（勤務時間帯）'!$C$6:$K$35,9,FALSE))</f>
        <v/>
      </c>
      <c r="AD158" s="385" t="str">
        <f>IF(AD157="","",VLOOKUP(AD157,'[1]シフト記号表（勤務時間帯）'!$C$6:$K$35,9,FALSE))</f>
        <v/>
      </c>
      <c r="AE158" s="385" t="str">
        <f>IF(AE157="","",VLOOKUP(AE157,'[1]シフト記号表（勤務時間帯）'!$C$6:$K$35,9,FALSE))</f>
        <v/>
      </c>
      <c r="AF158" s="386" t="str">
        <f>IF(AF157="","",VLOOKUP(AF157,'[1]シフト記号表（勤務時間帯）'!$C$6:$K$35,9,FALSE))</f>
        <v/>
      </c>
      <c r="AG158" s="384" t="str">
        <f>IF(AG157="","",VLOOKUP(AG157,'[1]シフト記号表（勤務時間帯）'!$C$6:$K$35,9,FALSE))</f>
        <v/>
      </c>
      <c r="AH158" s="385" t="str">
        <f>IF(AH157="","",VLOOKUP(AH157,'[1]シフト記号表（勤務時間帯）'!$C$6:$K$35,9,FALSE))</f>
        <v/>
      </c>
      <c r="AI158" s="385" t="str">
        <f>IF(AI157="","",VLOOKUP(AI157,'[1]シフト記号表（勤務時間帯）'!$C$6:$K$35,9,FALSE))</f>
        <v/>
      </c>
      <c r="AJ158" s="385" t="str">
        <f>IF(AJ157="","",VLOOKUP(AJ157,'[1]シフト記号表（勤務時間帯）'!$C$6:$K$35,9,FALSE))</f>
        <v/>
      </c>
      <c r="AK158" s="385" t="str">
        <f>IF(AK157="","",VLOOKUP(AK157,'[1]シフト記号表（勤務時間帯）'!$C$6:$K$35,9,FALSE))</f>
        <v/>
      </c>
      <c r="AL158" s="385" t="str">
        <f>IF(AL157="","",VLOOKUP(AL157,'[1]シフト記号表（勤務時間帯）'!$C$6:$K$35,9,FALSE))</f>
        <v/>
      </c>
      <c r="AM158" s="386" t="str">
        <f>IF(AM157="","",VLOOKUP(AM157,'[1]シフト記号表（勤務時間帯）'!$C$6:$K$35,9,FALSE))</f>
        <v/>
      </c>
      <c r="AN158" s="384" t="str">
        <f>IF(AN157="","",VLOOKUP(AN157,'[1]シフト記号表（勤務時間帯）'!$C$6:$K$35,9,FALSE))</f>
        <v/>
      </c>
      <c r="AO158" s="385" t="str">
        <f>IF(AO157="","",VLOOKUP(AO157,'[1]シフト記号表（勤務時間帯）'!$C$6:$K$35,9,FALSE))</f>
        <v/>
      </c>
      <c r="AP158" s="385" t="str">
        <f>IF(AP157="","",VLOOKUP(AP157,'[1]シフト記号表（勤務時間帯）'!$C$6:$K$35,9,FALSE))</f>
        <v/>
      </c>
      <c r="AQ158" s="385" t="str">
        <f>IF(AQ157="","",VLOOKUP(AQ157,'[1]シフト記号表（勤務時間帯）'!$C$6:$K$35,9,FALSE))</f>
        <v/>
      </c>
      <c r="AR158" s="385" t="str">
        <f>IF(AR157="","",VLOOKUP(AR157,'[1]シフト記号表（勤務時間帯）'!$C$6:$K$35,9,FALSE))</f>
        <v/>
      </c>
      <c r="AS158" s="385" t="str">
        <f>IF(AS157="","",VLOOKUP(AS157,'[1]シフト記号表（勤務時間帯）'!$C$6:$K$35,9,FALSE))</f>
        <v/>
      </c>
      <c r="AT158" s="386" t="str">
        <f>IF(AT157="","",VLOOKUP(AT157,'[1]シフト記号表（勤務時間帯）'!$C$6:$K$35,9,FALSE))</f>
        <v/>
      </c>
      <c r="AU158" s="384" t="str">
        <f>IF(AU157="","",VLOOKUP(AU157,'[1]シフト記号表（勤務時間帯）'!$C$6:$K$35,9,FALSE))</f>
        <v/>
      </c>
      <c r="AV158" s="385" t="str">
        <f>IF(AV157="","",VLOOKUP(AV157,'[1]シフト記号表（勤務時間帯）'!$C$6:$K$35,9,FALSE))</f>
        <v/>
      </c>
      <c r="AW158" s="385" t="str">
        <f>IF(AW157="","",VLOOKUP(AW157,'[1]シフト記号表（勤務時間帯）'!$C$6:$K$35,9,FALSE))</f>
        <v/>
      </c>
      <c r="AX158" s="636">
        <f>IF($BB$3="４週",SUM(S158:AT158),IF($BB$3="暦月",SUM(S158:AW158),""))</f>
        <v>0</v>
      </c>
      <c r="AY158" s="637"/>
      <c r="AZ158" s="638">
        <f>IF($BB$3="４週",AX158/4,IF($BB$3="暦月",②勤務形態一覧表!AX158/(②勤務形態一覧表!$BB$8/7),""))</f>
        <v>0</v>
      </c>
      <c r="BA158" s="639"/>
      <c r="BB158" s="746"/>
      <c r="BC158" s="707"/>
      <c r="BD158" s="707"/>
      <c r="BE158" s="707"/>
      <c r="BF158" s="708"/>
    </row>
    <row r="159" spans="2:58" ht="20.25" customHeight="1">
      <c r="B159" s="686"/>
      <c r="C159" s="742"/>
      <c r="D159" s="743"/>
      <c r="E159" s="744"/>
      <c r="F159" s="392">
        <f>C157</f>
        <v>0</v>
      </c>
      <c r="G159" s="698"/>
      <c r="H159" s="702"/>
      <c r="I159" s="700"/>
      <c r="J159" s="700"/>
      <c r="K159" s="701"/>
      <c r="L159" s="709"/>
      <c r="M159" s="710"/>
      <c r="N159" s="710"/>
      <c r="O159" s="711"/>
      <c r="P159" s="640" t="s">
        <v>1229</v>
      </c>
      <c r="Q159" s="641"/>
      <c r="R159" s="642"/>
      <c r="S159" s="388" t="str">
        <f>IF(S157="","",VLOOKUP(S157,'[1]シフト記号表（勤務時間帯）'!$C$6:$U$35,19,FALSE))</f>
        <v/>
      </c>
      <c r="T159" s="389" t="str">
        <f>IF(T157="","",VLOOKUP(T157,'[1]シフト記号表（勤務時間帯）'!$C$6:$U$35,19,FALSE))</f>
        <v/>
      </c>
      <c r="U159" s="389" t="str">
        <f>IF(U157="","",VLOOKUP(U157,'[1]シフト記号表（勤務時間帯）'!$C$6:$U$35,19,FALSE))</f>
        <v/>
      </c>
      <c r="V159" s="389" t="str">
        <f>IF(V157="","",VLOOKUP(V157,'[1]シフト記号表（勤務時間帯）'!$C$6:$U$35,19,FALSE))</f>
        <v/>
      </c>
      <c r="W159" s="389" t="str">
        <f>IF(W157="","",VLOOKUP(W157,'[1]シフト記号表（勤務時間帯）'!$C$6:$U$35,19,FALSE))</f>
        <v/>
      </c>
      <c r="X159" s="389" t="str">
        <f>IF(X157="","",VLOOKUP(X157,'[1]シフト記号表（勤務時間帯）'!$C$6:$U$35,19,FALSE))</f>
        <v/>
      </c>
      <c r="Y159" s="390" t="str">
        <f>IF(Y157="","",VLOOKUP(Y157,'[1]シフト記号表（勤務時間帯）'!$C$6:$U$35,19,FALSE))</f>
        <v/>
      </c>
      <c r="Z159" s="388" t="str">
        <f>IF(Z157="","",VLOOKUP(Z157,'[1]シフト記号表（勤務時間帯）'!$C$6:$U$35,19,FALSE))</f>
        <v/>
      </c>
      <c r="AA159" s="389" t="str">
        <f>IF(AA157="","",VLOOKUP(AA157,'[1]シフト記号表（勤務時間帯）'!$C$6:$U$35,19,FALSE))</f>
        <v/>
      </c>
      <c r="AB159" s="389" t="str">
        <f>IF(AB157="","",VLOOKUP(AB157,'[1]シフト記号表（勤務時間帯）'!$C$6:$U$35,19,FALSE))</f>
        <v/>
      </c>
      <c r="AC159" s="389" t="str">
        <f>IF(AC157="","",VLOOKUP(AC157,'[1]シフト記号表（勤務時間帯）'!$C$6:$U$35,19,FALSE))</f>
        <v/>
      </c>
      <c r="AD159" s="389" t="str">
        <f>IF(AD157="","",VLOOKUP(AD157,'[1]シフト記号表（勤務時間帯）'!$C$6:$U$35,19,FALSE))</f>
        <v/>
      </c>
      <c r="AE159" s="389" t="str">
        <f>IF(AE157="","",VLOOKUP(AE157,'[1]シフト記号表（勤務時間帯）'!$C$6:$U$35,19,FALSE))</f>
        <v/>
      </c>
      <c r="AF159" s="390" t="str">
        <f>IF(AF157="","",VLOOKUP(AF157,'[1]シフト記号表（勤務時間帯）'!$C$6:$U$35,19,FALSE))</f>
        <v/>
      </c>
      <c r="AG159" s="388" t="str">
        <f>IF(AG157="","",VLOOKUP(AG157,'[1]シフト記号表（勤務時間帯）'!$C$6:$U$35,19,FALSE))</f>
        <v/>
      </c>
      <c r="AH159" s="389" t="str">
        <f>IF(AH157="","",VLOOKUP(AH157,'[1]シフト記号表（勤務時間帯）'!$C$6:$U$35,19,FALSE))</f>
        <v/>
      </c>
      <c r="AI159" s="389" t="str">
        <f>IF(AI157="","",VLOOKUP(AI157,'[1]シフト記号表（勤務時間帯）'!$C$6:$U$35,19,FALSE))</f>
        <v/>
      </c>
      <c r="AJ159" s="389" t="str">
        <f>IF(AJ157="","",VLOOKUP(AJ157,'[1]シフト記号表（勤務時間帯）'!$C$6:$U$35,19,FALSE))</f>
        <v/>
      </c>
      <c r="AK159" s="389" t="str">
        <f>IF(AK157="","",VLOOKUP(AK157,'[1]シフト記号表（勤務時間帯）'!$C$6:$U$35,19,FALSE))</f>
        <v/>
      </c>
      <c r="AL159" s="389" t="str">
        <f>IF(AL157="","",VLOOKUP(AL157,'[1]シフト記号表（勤務時間帯）'!$C$6:$U$35,19,FALSE))</f>
        <v/>
      </c>
      <c r="AM159" s="390" t="str">
        <f>IF(AM157="","",VLOOKUP(AM157,'[1]シフト記号表（勤務時間帯）'!$C$6:$U$35,19,FALSE))</f>
        <v/>
      </c>
      <c r="AN159" s="388" t="str">
        <f>IF(AN157="","",VLOOKUP(AN157,'[1]シフト記号表（勤務時間帯）'!$C$6:$U$35,19,FALSE))</f>
        <v/>
      </c>
      <c r="AO159" s="389" t="str">
        <f>IF(AO157="","",VLOOKUP(AO157,'[1]シフト記号表（勤務時間帯）'!$C$6:$U$35,19,FALSE))</f>
        <v/>
      </c>
      <c r="AP159" s="389" t="str">
        <f>IF(AP157="","",VLOOKUP(AP157,'[1]シフト記号表（勤務時間帯）'!$C$6:$U$35,19,FALSE))</f>
        <v/>
      </c>
      <c r="AQ159" s="389" t="str">
        <f>IF(AQ157="","",VLOOKUP(AQ157,'[1]シフト記号表（勤務時間帯）'!$C$6:$U$35,19,FALSE))</f>
        <v/>
      </c>
      <c r="AR159" s="389" t="str">
        <f>IF(AR157="","",VLOOKUP(AR157,'[1]シフト記号表（勤務時間帯）'!$C$6:$U$35,19,FALSE))</f>
        <v/>
      </c>
      <c r="AS159" s="389" t="str">
        <f>IF(AS157="","",VLOOKUP(AS157,'[1]シフト記号表（勤務時間帯）'!$C$6:$U$35,19,FALSE))</f>
        <v/>
      </c>
      <c r="AT159" s="390" t="str">
        <f>IF(AT157="","",VLOOKUP(AT157,'[1]シフト記号表（勤務時間帯）'!$C$6:$U$35,19,FALSE))</f>
        <v/>
      </c>
      <c r="AU159" s="388" t="str">
        <f>IF(AU157="","",VLOOKUP(AU157,'[1]シフト記号表（勤務時間帯）'!$C$6:$U$35,19,FALSE))</f>
        <v/>
      </c>
      <c r="AV159" s="389" t="str">
        <f>IF(AV157="","",VLOOKUP(AV157,'[1]シフト記号表（勤務時間帯）'!$C$6:$U$35,19,FALSE))</f>
        <v/>
      </c>
      <c r="AW159" s="389" t="str">
        <f>IF(AW157="","",VLOOKUP(AW157,'[1]シフト記号表（勤務時間帯）'!$C$6:$U$35,19,FALSE))</f>
        <v/>
      </c>
      <c r="AX159" s="643">
        <f>IF($BB$3="４週",SUM(S159:AT159),IF($BB$3="暦月",SUM(S159:AW159),""))</f>
        <v>0</v>
      </c>
      <c r="AY159" s="644"/>
      <c r="AZ159" s="645">
        <f>IF($BB$3="４週",AX159/4,IF($BB$3="暦月",②勤務形態一覧表!AX159/(②勤務形態一覧表!$BB$8/7),""))</f>
        <v>0</v>
      </c>
      <c r="BA159" s="646"/>
      <c r="BB159" s="747"/>
      <c r="BC159" s="710"/>
      <c r="BD159" s="710"/>
      <c r="BE159" s="710"/>
      <c r="BF159" s="711"/>
    </row>
    <row r="160" spans="2:58" ht="20.25" customHeight="1">
      <c r="B160" s="686">
        <f>B157+1</f>
        <v>47</v>
      </c>
      <c r="C160" s="736"/>
      <c r="D160" s="737"/>
      <c r="E160" s="738"/>
      <c r="F160" s="391"/>
      <c r="G160" s="696"/>
      <c r="H160" s="699"/>
      <c r="I160" s="700"/>
      <c r="J160" s="700"/>
      <c r="K160" s="701"/>
      <c r="L160" s="703"/>
      <c r="M160" s="704"/>
      <c r="N160" s="704"/>
      <c r="O160" s="705"/>
      <c r="P160" s="712" t="s">
        <v>1227</v>
      </c>
      <c r="Q160" s="713"/>
      <c r="R160" s="714"/>
      <c r="S160" s="380"/>
      <c r="T160" s="381"/>
      <c r="U160" s="381"/>
      <c r="V160" s="381"/>
      <c r="W160" s="381"/>
      <c r="X160" s="381"/>
      <c r="Y160" s="382"/>
      <c r="Z160" s="380"/>
      <c r="AA160" s="381"/>
      <c r="AB160" s="381"/>
      <c r="AC160" s="381"/>
      <c r="AD160" s="381"/>
      <c r="AE160" s="381"/>
      <c r="AF160" s="382"/>
      <c r="AG160" s="380"/>
      <c r="AH160" s="381"/>
      <c r="AI160" s="381"/>
      <c r="AJ160" s="381"/>
      <c r="AK160" s="381"/>
      <c r="AL160" s="381"/>
      <c r="AM160" s="382"/>
      <c r="AN160" s="380"/>
      <c r="AO160" s="381"/>
      <c r="AP160" s="381"/>
      <c r="AQ160" s="381"/>
      <c r="AR160" s="381"/>
      <c r="AS160" s="381"/>
      <c r="AT160" s="382"/>
      <c r="AU160" s="380"/>
      <c r="AV160" s="381"/>
      <c r="AW160" s="381"/>
      <c r="AX160" s="620"/>
      <c r="AY160" s="621"/>
      <c r="AZ160" s="622"/>
      <c r="BA160" s="623"/>
      <c r="BB160" s="745"/>
      <c r="BC160" s="704"/>
      <c r="BD160" s="704"/>
      <c r="BE160" s="704"/>
      <c r="BF160" s="705"/>
    </row>
    <row r="161" spans="2:58" ht="20.25" customHeight="1">
      <c r="B161" s="686"/>
      <c r="C161" s="739"/>
      <c r="D161" s="740"/>
      <c r="E161" s="741"/>
      <c r="F161" s="383"/>
      <c r="G161" s="697"/>
      <c r="H161" s="702"/>
      <c r="I161" s="700"/>
      <c r="J161" s="700"/>
      <c r="K161" s="701"/>
      <c r="L161" s="706"/>
      <c r="M161" s="707"/>
      <c r="N161" s="707"/>
      <c r="O161" s="708"/>
      <c r="P161" s="633" t="s">
        <v>1228</v>
      </c>
      <c r="Q161" s="634"/>
      <c r="R161" s="635"/>
      <c r="S161" s="384" t="str">
        <f>IF(S160="","",VLOOKUP(S160,'[1]シフト記号表（勤務時間帯）'!$C$6:$K$35,9,FALSE))</f>
        <v/>
      </c>
      <c r="T161" s="385" t="str">
        <f>IF(T160="","",VLOOKUP(T160,'[1]シフト記号表（勤務時間帯）'!$C$6:$K$35,9,FALSE))</f>
        <v/>
      </c>
      <c r="U161" s="385" t="str">
        <f>IF(U160="","",VLOOKUP(U160,'[1]シフト記号表（勤務時間帯）'!$C$6:$K$35,9,FALSE))</f>
        <v/>
      </c>
      <c r="V161" s="385" t="str">
        <f>IF(V160="","",VLOOKUP(V160,'[1]シフト記号表（勤務時間帯）'!$C$6:$K$35,9,FALSE))</f>
        <v/>
      </c>
      <c r="W161" s="385" t="str">
        <f>IF(W160="","",VLOOKUP(W160,'[1]シフト記号表（勤務時間帯）'!$C$6:$K$35,9,FALSE))</f>
        <v/>
      </c>
      <c r="X161" s="385" t="str">
        <f>IF(X160="","",VLOOKUP(X160,'[1]シフト記号表（勤務時間帯）'!$C$6:$K$35,9,FALSE))</f>
        <v/>
      </c>
      <c r="Y161" s="386" t="str">
        <f>IF(Y160="","",VLOOKUP(Y160,'[1]シフト記号表（勤務時間帯）'!$C$6:$K$35,9,FALSE))</f>
        <v/>
      </c>
      <c r="Z161" s="384" t="str">
        <f>IF(Z160="","",VLOOKUP(Z160,'[1]シフト記号表（勤務時間帯）'!$C$6:$K$35,9,FALSE))</f>
        <v/>
      </c>
      <c r="AA161" s="385" t="str">
        <f>IF(AA160="","",VLOOKUP(AA160,'[1]シフト記号表（勤務時間帯）'!$C$6:$K$35,9,FALSE))</f>
        <v/>
      </c>
      <c r="AB161" s="385" t="str">
        <f>IF(AB160="","",VLOOKUP(AB160,'[1]シフト記号表（勤務時間帯）'!$C$6:$K$35,9,FALSE))</f>
        <v/>
      </c>
      <c r="AC161" s="385" t="str">
        <f>IF(AC160="","",VLOOKUP(AC160,'[1]シフト記号表（勤務時間帯）'!$C$6:$K$35,9,FALSE))</f>
        <v/>
      </c>
      <c r="AD161" s="385" t="str">
        <f>IF(AD160="","",VLOOKUP(AD160,'[1]シフト記号表（勤務時間帯）'!$C$6:$K$35,9,FALSE))</f>
        <v/>
      </c>
      <c r="AE161" s="385" t="str">
        <f>IF(AE160="","",VLOOKUP(AE160,'[1]シフト記号表（勤務時間帯）'!$C$6:$K$35,9,FALSE))</f>
        <v/>
      </c>
      <c r="AF161" s="386" t="str">
        <f>IF(AF160="","",VLOOKUP(AF160,'[1]シフト記号表（勤務時間帯）'!$C$6:$K$35,9,FALSE))</f>
        <v/>
      </c>
      <c r="AG161" s="384" t="str">
        <f>IF(AG160="","",VLOOKUP(AG160,'[1]シフト記号表（勤務時間帯）'!$C$6:$K$35,9,FALSE))</f>
        <v/>
      </c>
      <c r="AH161" s="385" t="str">
        <f>IF(AH160="","",VLOOKUP(AH160,'[1]シフト記号表（勤務時間帯）'!$C$6:$K$35,9,FALSE))</f>
        <v/>
      </c>
      <c r="AI161" s="385" t="str">
        <f>IF(AI160="","",VLOOKUP(AI160,'[1]シフト記号表（勤務時間帯）'!$C$6:$K$35,9,FALSE))</f>
        <v/>
      </c>
      <c r="AJ161" s="385" t="str">
        <f>IF(AJ160="","",VLOOKUP(AJ160,'[1]シフト記号表（勤務時間帯）'!$C$6:$K$35,9,FALSE))</f>
        <v/>
      </c>
      <c r="AK161" s="385" t="str">
        <f>IF(AK160="","",VLOOKUP(AK160,'[1]シフト記号表（勤務時間帯）'!$C$6:$K$35,9,FALSE))</f>
        <v/>
      </c>
      <c r="AL161" s="385" t="str">
        <f>IF(AL160="","",VLOOKUP(AL160,'[1]シフト記号表（勤務時間帯）'!$C$6:$K$35,9,FALSE))</f>
        <v/>
      </c>
      <c r="AM161" s="386" t="str">
        <f>IF(AM160="","",VLOOKUP(AM160,'[1]シフト記号表（勤務時間帯）'!$C$6:$K$35,9,FALSE))</f>
        <v/>
      </c>
      <c r="AN161" s="384" t="str">
        <f>IF(AN160="","",VLOOKUP(AN160,'[1]シフト記号表（勤務時間帯）'!$C$6:$K$35,9,FALSE))</f>
        <v/>
      </c>
      <c r="AO161" s="385" t="str">
        <f>IF(AO160="","",VLOOKUP(AO160,'[1]シフト記号表（勤務時間帯）'!$C$6:$K$35,9,FALSE))</f>
        <v/>
      </c>
      <c r="AP161" s="385" t="str">
        <f>IF(AP160="","",VLOOKUP(AP160,'[1]シフト記号表（勤務時間帯）'!$C$6:$K$35,9,FALSE))</f>
        <v/>
      </c>
      <c r="AQ161" s="385" t="str">
        <f>IF(AQ160="","",VLOOKUP(AQ160,'[1]シフト記号表（勤務時間帯）'!$C$6:$K$35,9,FALSE))</f>
        <v/>
      </c>
      <c r="AR161" s="385" t="str">
        <f>IF(AR160="","",VLOOKUP(AR160,'[1]シフト記号表（勤務時間帯）'!$C$6:$K$35,9,FALSE))</f>
        <v/>
      </c>
      <c r="AS161" s="385" t="str">
        <f>IF(AS160="","",VLOOKUP(AS160,'[1]シフト記号表（勤務時間帯）'!$C$6:$K$35,9,FALSE))</f>
        <v/>
      </c>
      <c r="AT161" s="386" t="str">
        <f>IF(AT160="","",VLOOKUP(AT160,'[1]シフト記号表（勤務時間帯）'!$C$6:$K$35,9,FALSE))</f>
        <v/>
      </c>
      <c r="AU161" s="384" t="str">
        <f>IF(AU160="","",VLOOKUP(AU160,'[1]シフト記号表（勤務時間帯）'!$C$6:$K$35,9,FALSE))</f>
        <v/>
      </c>
      <c r="AV161" s="385" t="str">
        <f>IF(AV160="","",VLOOKUP(AV160,'[1]シフト記号表（勤務時間帯）'!$C$6:$K$35,9,FALSE))</f>
        <v/>
      </c>
      <c r="AW161" s="385" t="str">
        <f>IF(AW160="","",VLOOKUP(AW160,'[1]シフト記号表（勤務時間帯）'!$C$6:$K$35,9,FALSE))</f>
        <v/>
      </c>
      <c r="AX161" s="636">
        <f>IF($BB$3="４週",SUM(S161:AT161),IF($BB$3="暦月",SUM(S161:AW161),""))</f>
        <v>0</v>
      </c>
      <c r="AY161" s="637"/>
      <c r="AZ161" s="638">
        <f>IF($BB$3="４週",AX161/4,IF($BB$3="暦月",②勤務形態一覧表!AX161/(②勤務形態一覧表!$BB$8/7),""))</f>
        <v>0</v>
      </c>
      <c r="BA161" s="639"/>
      <c r="BB161" s="746"/>
      <c r="BC161" s="707"/>
      <c r="BD161" s="707"/>
      <c r="BE161" s="707"/>
      <c r="BF161" s="708"/>
    </row>
    <row r="162" spans="2:58" ht="20.25" customHeight="1">
      <c r="B162" s="686"/>
      <c r="C162" s="742"/>
      <c r="D162" s="743"/>
      <c r="E162" s="744"/>
      <c r="F162" s="392">
        <f>C160</f>
        <v>0</v>
      </c>
      <c r="G162" s="698"/>
      <c r="H162" s="702"/>
      <c r="I162" s="700"/>
      <c r="J162" s="700"/>
      <c r="K162" s="701"/>
      <c r="L162" s="709"/>
      <c r="M162" s="710"/>
      <c r="N162" s="710"/>
      <c r="O162" s="711"/>
      <c r="P162" s="640" t="s">
        <v>1229</v>
      </c>
      <c r="Q162" s="641"/>
      <c r="R162" s="642"/>
      <c r="S162" s="388" t="str">
        <f>IF(S160="","",VLOOKUP(S160,'[1]シフト記号表（勤務時間帯）'!$C$6:$U$35,19,FALSE))</f>
        <v/>
      </c>
      <c r="T162" s="389" t="str">
        <f>IF(T160="","",VLOOKUP(T160,'[1]シフト記号表（勤務時間帯）'!$C$6:$U$35,19,FALSE))</f>
        <v/>
      </c>
      <c r="U162" s="389" t="str">
        <f>IF(U160="","",VLOOKUP(U160,'[1]シフト記号表（勤務時間帯）'!$C$6:$U$35,19,FALSE))</f>
        <v/>
      </c>
      <c r="V162" s="389" t="str">
        <f>IF(V160="","",VLOOKUP(V160,'[1]シフト記号表（勤務時間帯）'!$C$6:$U$35,19,FALSE))</f>
        <v/>
      </c>
      <c r="W162" s="389" t="str">
        <f>IF(W160="","",VLOOKUP(W160,'[1]シフト記号表（勤務時間帯）'!$C$6:$U$35,19,FALSE))</f>
        <v/>
      </c>
      <c r="X162" s="389" t="str">
        <f>IF(X160="","",VLOOKUP(X160,'[1]シフト記号表（勤務時間帯）'!$C$6:$U$35,19,FALSE))</f>
        <v/>
      </c>
      <c r="Y162" s="390" t="str">
        <f>IF(Y160="","",VLOOKUP(Y160,'[1]シフト記号表（勤務時間帯）'!$C$6:$U$35,19,FALSE))</f>
        <v/>
      </c>
      <c r="Z162" s="388" t="str">
        <f>IF(Z160="","",VLOOKUP(Z160,'[1]シフト記号表（勤務時間帯）'!$C$6:$U$35,19,FALSE))</f>
        <v/>
      </c>
      <c r="AA162" s="389" t="str">
        <f>IF(AA160="","",VLOOKUP(AA160,'[1]シフト記号表（勤務時間帯）'!$C$6:$U$35,19,FALSE))</f>
        <v/>
      </c>
      <c r="AB162" s="389" t="str">
        <f>IF(AB160="","",VLOOKUP(AB160,'[1]シフト記号表（勤務時間帯）'!$C$6:$U$35,19,FALSE))</f>
        <v/>
      </c>
      <c r="AC162" s="389" t="str">
        <f>IF(AC160="","",VLOOKUP(AC160,'[1]シフト記号表（勤務時間帯）'!$C$6:$U$35,19,FALSE))</f>
        <v/>
      </c>
      <c r="AD162" s="389" t="str">
        <f>IF(AD160="","",VLOOKUP(AD160,'[1]シフト記号表（勤務時間帯）'!$C$6:$U$35,19,FALSE))</f>
        <v/>
      </c>
      <c r="AE162" s="389" t="str">
        <f>IF(AE160="","",VLOOKUP(AE160,'[1]シフト記号表（勤務時間帯）'!$C$6:$U$35,19,FALSE))</f>
        <v/>
      </c>
      <c r="AF162" s="390" t="str">
        <f>IF(AF160="","",VLOOKUP(AF160,'[1]シフト記号表（勤務時間帯）'!$C$6:$U$35,19,FALSE))</f>
        <v/>
      </c>
      <c r="AG162" s="388" t="str">
        <f>IF(AG160="","",VLOOKUP(AG160,'[1]シフト記号表（勤務時間帯）'!$C$6:$U$35,19,FALSE))</f>
        <v/>
      </c>
      <c r="AH162" s="389" t="str">
        <f>IF(AH160="","",VLOOKUP(AH160,'[1]シフト記号表（勤務時間帯）'!$C$6:$U$35,19,FALSE))</f>
        <v/>
      </c>
      <c r="AI162" s="389" t="str">
        <f>IF(AI160="","",VLOOKUP(AI160,'[1]シフト記号表（勤務時間帯）'!$C$6:$U$35,19,FALSE))</f>
        <v/>
      </c>
      <c r="AJ162" s="389" t="str">
        <f>IF(AJ160="","",VLOOKUP(AJ160,'[1]シフト記号表（勤務時間帯）'!$C$6:$U$35,19,FALSE))</f>
        <v/>
      </c>
      <c r="AK162" s="389" t="str">
        <f>IF(AK160="","",VLOOKUP(AK160,'[1]シフト記号表（勤務時間帯）'!$C$6:$U$35,19,FALSE))</f>
        <v/>
      </c>
      <c r="AL162" s="389" t="str">
        <f>IF(AL160="","",VLOOKUP(AL160,'[1]シフト記号表（勤務時間帯）'!$C$6:$U$35,19,FALSE))</f>
        <v/>
      </c>
      <c r="AM162" s="390" t="str">
        <f>IF(AM160="","",VLOOKUP(AM160,'[1]シフト記号表（勤務時間帯）'!$C$6:$U$35,19,FALSE))</f>
        <v/>
      </c>
      <c r="AN162" s="388" t="str">
        <f>IF(AN160="","",VLOOKUP(AN160,'[1]シフト記号表（勤務時間帯）'!$C$6:$U$35,19,FALSE))</f>
        <v/>
      </c>
      <c r="AO162" s="389" t="str">
        <f>IF(AO160="","",VLOOKUP(AO160,'[1]シフト記号表（勤務時間帯）'!$C$6:$U$35,19,FALSE))</f>
        <v/>
      </c>
      <c r="AP162" s="389" t="str">
        <f>IF(AP160="","",VLOOKUP(AP160,'[1]シフト記号表（勤務時間帯）'!$C$6:$U$35,19,FALSE))</f>
        <v/>
      </c>
      <c r="AQ162" s="389" t="str">
        <f>IF(AQ160="","",VLOOKUP(AQ160,'[1]シフト記号表（勤務時間帯）'!$C$6:$U$35,19,FALSE))</f>
        <v/>
      </c>
      <c r="AR162" s="389" t="str">
        <f>IF(AR160="","",VLOOKUP(AR160,'[1]シフト記号表（勤務時間帯）'!$C$6:$U$35,19,FALSE))</f>
        <v/>
      </c>
      <c r="AS162" s="389" t="str">
        <f>IF(AS160="","",VLOOKUP(AS160,'[1]シフト記号表（勤務時間帯）'!$C$6:$U$35,19,FALSE))</f>
        <v/>
      </c>
      <c r="AT162" s="390" t="str">
        <f>IF(AT160="","",VLOOKUP(AT160,'[1]シフト記号表（勤務時間帯）'!$C$6:$U$35,19,FALSE))</f>
        <v/>
      </c>
      <c r="AU162" s="388" t="str">
        <f>IF(AU160="","",VLOOKUP(AU160,'[1]シフト記号表（勤務時間帯）'!$C$6:$U$35,19,FALSE))</f>
        <v/>
      </c>
      <c r="AV162" s="389" t="str">
        <f>IF(AV160="","",VLOOKUP(AV160,'[1]シフト記号表（勤務時間帯）'!$C$6:$U$35,19,FALSE))</f>
        <v/>
      </c>
      <c r="AW162" s="389" t="str">
        <f>IF(AW160="","",VLOOKUP(AW160,'[1]シフト記号表（勤務時間帯）'!$C$6:$U$35,19,FALSE))</f>
        <v/>
      </c>
      <c r="AX162" s="643">
        <f>IF($BB$3="４週",SUM(S162:AT162),IF($BB$3="暦月",SUM(S162:AW162),""))</f>
        <v>0</v>
      </c>
      <c r="AY162" s="644"/>
      <c r="AZ162" s="645">
        <f>IF($BB$3="４週",AX162/4,IF($BB$3="暦月",②勤務形態一覧表!AX162/(②勤務形態一覧表!$BB$8/7),""))</f>
        <v>0</v>
      </c>
      <c r="BA162" s="646"/>
      <c r="BB162" s="747"/>
      <c r="BC162" s="710"/>
      <c r="BD162" s="710"/>
      <c r="BE162" s="710"/>
      <c r="BF162" s="711"/>
    </row>
    <row r="163" spans="2:58" ht="20.25" customHeight="1">
      <c r="B163" s="686">
        <f>B160+1</f>
        <v>48</v>
      </c>
      <c r="C163" s="736"/>
      <c r="D163" s="737"/>
      <c r="E163" s="738"/>
      <c r="F163" s="391"/>
      <c r="G163" s="696"/>
      <c r="H163" s="699"/>
      <c r="I163" s="700"/>
      <c r="J163" s="700"/>
      <c r="K163" s="701"/>
      <c r="L163" s="703"/>
      <c r="M163" s="704"/>
      <c r="N163" s="704"/>
      <c r="O163" s="705"/>
      <c r="P163" s="712" t="s">
        <v>1227</v>
      </c>
      <c r="Q163" s="713"/>
      <c r="R163" s="714"/>
      <c r="S163" s="380"/>
      <c r="T163" s="381"/>
      <c r="U163" s="381"/>
      <c r="V163" s="381"/>
      <c r="W163" s="381"/>
      <c r="X163" s="381"/>
      <c r="Y163" s="382"/>
      <c r="Z163" s="380"/>
      <c r="AA163" s="381"/>
      <c r="AB163" s="381"/>
      <c r="AC163" s="381"/>
      <c r="AD163" s="381"/>
      <c r="AE163" s="381"/>
      <c r="AF163" s="382"/>
      <c r="AG163" s="380"/>
      <c r="AH163" s="381"/>
      <c r="AI163" s="381"/>
      <c r="AJ163" s="381"/>
      <c r="AK163" s="381"/>
      <c r="AL163" s="381"/>
      <c r="AM163" s="382"/>
      <c r="AN163" s="380"/>
      <c r="AO163" s="381"/>
      <c r="AP163" s="381"/>
      <c r="AQ163" s="381"/>
      <c r="AR163" s="381"/>
      <c r="AS163" s="381"/>
      <c r="AT163" s="382"/>
      <c r="AU163" s="380"/>
      <c r="AV163" s="381"/>
      <c r="AW163" s="381"/>
      <c r="AX163" s="620"/>
      <c r="AY163" s="621"/>
      <c r="AZ163" s="622"/>
      <c r="BA163" s="623"/>
      <c r="BB163" s="745"/>
      <c r="BC163" s="704"/>
      <c r="BD163" s="704"/>
      <c r="BE163" s="704"/>
      <c r="BF163" s="705"/>
    </row>
    <row r="164" spans="2:58" ht="20.25" customHeight="1">
      <c r="B164" s="686"/>
      <c r="C164" s="739"/>
      <c r="D164" s="740"/>
      <c r="E164" s="741"/>
      <c r="F164" s="383"/>
      <c r="G164" s="697"/>
      <c r="H164" s="702"/>
      <c r="I164" s="700"/>
      <c r="J164" s="700"/>
      <c r="K164" s="701"/>
      <c r="L164" s="706"/>
      <c r="M164" s="707"/>
      <c r="N164" s="707"/>
      <c r="O164" s="708"/>
      <c r="P164" s="633" t="s">
        <v>1228</v>
      </c>
      <c r="Q164" s="634"/>
      <c r="R164" s="635"/>
      <c r="S164" s="384" t="str">
        <f>IF(S163="","",VLOOKUP(S163,'[1]シフト記号表（勤務時間帯）'!$C$6:$K$35,9,FALSE))</f>
        <v/>
      </c>
      <c r="T164" s="385" t="str">
        <f>IF(T163="","",VLOOKUP(T163,'[1]シフト記号表（勤務時間帯）'!$C$6:$K$35,9,FALSE))</f>
        <v/>
      </c>
      <c r="U164" s="385" t="str">
        <f>IF(U163="","",VLOOKUP(U163,'[1]シフト記号表（勤務時間帯）'!$C$6:$K$35,9,FALSE))</f>
        <v/>
      </c>
      <c r="V164" s="385" t="str">
        <f>IF(V163="","",VLOOKUP(V163,'[1]シフト記号表（勤務時間帯）'!$C$6:$K$35,9,FALSE))</f>
        <v/>
      </c>
      <c r="W164" s="385" t="str">
        <f>IF(W163="","",VLOOKUP(W163,'[1]シフト記号表（勤務時間帯）'!$C$6:$K$35,9,FALSE))</f>
        <v/>
      </c>
      <c r="X164" s="385" t="str">
        <f>IF(X163="","",VLOOKUP(X163,'[1]シフト記号表（勤務時間帯）'!$C$6:$K$35,9,FALSE))</f>
        <v/>
      </c>
      <c r="Y164" s="386" t="str">
        <f>IF(Y163="","",VLOOKUP(Y163,'[1]シフト記号表（勤務時間帯）'!$C$6:$K$35,9,FALSE))</f>
        <v/>
      </c>
      <c r="Z164" s="384" t="str">
        <f>IF(Z163="","",VLOOKUP(Z163,'[1]シフト記号表（勤務時間帯）'!$C$6:$K$35,9,FALSE))</f>
        <v/>
      </c>
      <c r="AA164" s="385" t="str">
        <f>IF(AA163="","",VLOOKUP(AA163,'[1]シフト記号表（勤務時間帯）'!$C$6:$K$35,9,FALSE))</f>
        <v/>
      </c>
      <c r="AB164" s="385" t="str">
        <f>IF(AB163="","",VLOOKUP(AB163,'[1]シフト記号表（勤務時間帯）'!$C$6:$K$35,9,FALSE))</f>
        <v/>
      </c>
      <c r="AC164" s="385" t="str">
        <f>IF(AC163="","",VLOOKUP(AC163,'[1]シフト記号表（勤務時間帯）'!$C$6:$K$35,9,FALSE))</f>
        <v/>
      </c>
      <c r="AD164" s="385" t="str">
        <f>IF(AD163="","",VLOOKUP(AD163,'[1]シフト記号表（勤務時間帯）'!$C$6:$K$35,9,FALSE))</f>
        <v/>
      </c>
      <c r="AE164" s="385" t="str">
        <f>IF(AE163="","",VLOOKUP(AE163,'[1]シフト記号表（勤務時間帯）'!$C$6:$K$35,9,FALSE))</f>
        <v/>
      </c>
      <c r="AF164" s="386" t="str">
        <f>IF(AF163="","",VLOOKUP(AF163,'[1]シフト記号表（勤務時間帯）'!$C$6:$K$35,9,FALSE))</f>
        <v/>
      </c>
      <c r="AG164" s="384" t="str">
        <f>IF(AG163="","",VLOOKUP(AG163,'[1]シフト記号表（勤務時間帯）'!$C$6:$K$35,9,FALSE))</f>
        <v/>
      </c>
      <c r="AH164" s="385" t="str">
        <f>IF(AH163="","",VLOOKUP(AH163,'[1]シフト記号表（勤務時間帯）'!$C$6:$K$35,9,FALSE))</f>
        <v/>
      </c>
      <c r="AI164" s="385" t="str">
        <f>IF(AI163="","",VLOOKUP(AI163,'[1]シフト記号表（勤務時間帯）'!$C$6:$K$35,9,FALSE))</f>
        <v/>
      </c>
      <c r="AJ164" s="385" t="str">
        <f>IF(AJ163="","",VLOOKUP(AJ163,'[1]シフト記号表（勤務時間帯）'!$C$6:$K$35,9,FALSE))</f>
        <v/>
      </c>
      <c r="AK164" s="385" t="str">
        <f>IF(AK163="","",VLOOKUP(AK163,'[1]シフト記号表（勤務時間帯）'!$C$6:$K$35,9,FALSE))</f>
        <v/>
      </c>
      <c r="AL164" s="385" t="str">
        <f>IF(AL163="","",VLOOKUP(AL163,'[1]シフト記号表（勤務時間帯）'!$C$6:$K$35,9,FALSE))</f>
        <v/>
      </c>
      <c r="AM164" s="386" t="str">
        <f>IF(AM163="","",VLOOKUP(AM163,'[1]シフト記号表（勤務時間帯）'!$C$6:$K$35,9,FALSE))</f>
        <v/>
      </c>
      <c r="AN164" s="384" t="str">
        <f>IF(AN163="","",VLOOKUP(AN163,'[1]シフト記号表（勤務時間帯）'!$C$6:$K$35,9,FALSE))</f>
        <v/>
      </c>
      <c r="AO164" s="385" t="str">
        <f>IF(AO163="","",VLOOKUP(AO163,'[1]シフト記号表（勤務時間帯）'!$C$6:$K$35,9,FALSE))</f>
        <v/>
      </c>
      <c r="AP164" s="385" t="str">
        <f>IF(AP163="","",VLOOKUP(AP163,'[1]シフト記号表（勤務時間帯）'!$C$6:$K$35,9,FALSE))</f>
        <v/>
      </c>
      <c r="AQ164" s="385" t="str">
        <f>IF(AQ163="","",VLOOKUP(AQ163,'[1]シフト記号表（勤務時間帯）'!$C$6:$K$35,9,FALSE))</f>
        <v/>
      </c>
      <c r="AR164" s="385" t="str">
        <f>IF(AR163="","",VLOOKUP(AR163,'[1]シフト記号表（勤務時間帯）'!$C$6:$K$35,9,FALSE))</f>
        <v/>
      </c>
      <c r="AS164" s="385" t="str">
        <f>IF(AS163="","",VLOOKUP(AS163,'[1]シフト記号表（勤務時間帯）'!$C$6:$K$35,9,FALSE))</f>
        <v/>
      </c>
      <c r="AT164" s="386" t="str">
        <f>IF(AT163="","",VLOOKUP(AT163,'[1]シフト記号表（勤務時間帯）'!$C$6:$K$35,9,FALSE))</f>
        <v/>
      </c>
      <c r="AU164" s="384" t="str">
        <f>IF(AU163="","",VLOOKUP(AU163,'[1]シフト記号表（勤務時間帯）'!$C$6:$K$35,9,FALSE))</f>
        <v/>
      </c>
      <c r="AV164" s="385" t="str">
        <f>IF(AV163="","",VLOOKUP(AV163,'[1]シフト記号表（勤務時間帯）'!$C$6:$K$35,9,FALSE))</f>
        <v/>
      </c>
      <c r="AW164" s="385" t="str">
        <f>IF(AW163="","",VLOOKUP(AW163,'[1]シフト記号表（勤務時間帯）'!$C$6:$K$35,9,FALSE))</f>
        <v/>
      </c>
      <c r="AX164" s="636">
        <f>IF($BB$3="４週",SUM(S164:AT164),IF($BB$3="暦月",SUM(S164:AW164),""))</f>
        <v>0</v>
      </c>
      <c r="AY164" s="637"/>
      <c r="AZ164" s="638">
        <f>IF($BB$3="４週",AX164/4,IF($BB$3="暦月",②勤務形態一覧表!AX164/(②勤務形態一覧表!$BB$8/7),""))</f>
        <v>0</v>
      </c>
      <c r="BA164" s="639"/>
      <c r="BB164" s="746"/>
      <c r="BC164" s="707"/>
      <c r="BD164" s="707"/>
      <c r="BE164" s="707"/>
      <c r="BF164" s="708"/>
    </row>
    <row r="165" spans="2:58" ht="20.25" customHeight="1">
      <c r="B165" s="686"/>
      <c r="C165" s="742"/>
      <c r="D165" s="743"/>
      <c r="E165" s="744"/>
      <c r="F165" s="392">
        <f>C163</f>
        <v>0</v>
      </c>
      <c r="G165" s="698"/>
      <c r="H165" s="702"/>
      <c r="I165" s="700"/>
      <c r="J165" s="700"/>
      <c r="K165" s="701"/>
      <c r="L165" s="709"/>
      <c r="M165" s="710"/>
      <c r="N165" s="710"/>
      <c r="O165" s="711"/>
      <c r="P165" s="640" t="s">
        <v>1229</v>
      </c>
      <c r="Q165" s="641"/>
      <c r="R165" s="642"/>
      <c r="S165" s="388" t="str">
        <f>IF(S163="","",VLOOKUP(S163,'[1]シフト記号表（勤務時間帯）'!$C$6:$U$35,19,FALSE))</f>
        <v/>
      </c>
      <c r="T165" s="389" t="str">
        <f>IF(T163="","",VLOOKUP(T163,'[1]シフト記号表（勤務時間帯）'!$C$6:$U$35,19,FALSE))</f>
        <v/>
      </c>
      <c r="U165" s="389" t="str">
        <f>IF(U163="","",VLOOKUP(U163,'[1]シフト記号表（勤務時間帯）'!$C$6:$U$35,19,FALSE))</f>
        <v/>
      </c>
      <c r="V165" s="389" t="str">
        <f>IF(V163="","",VLOOKUP(V163,'[1]シフト記号表（勤務時間帯）'!$C$6:$U$35,19,FALSE))</f>
        <v/>
      </c>
      <c r="W165" s="389" t="str">
        <f>IF(W163="","",VLOOKUP(W163,'[1]シフト記号表（勤務時間帯）'!$C$6:$U$35,19,FALSE))</f>
        <v/>
      </c>
      <c r="X165" s="389" t="str">
        <f>IF(X163="","",VLOOKUP(X163,'[1]シフト記号表（勤務時間帯）'!$C$6:$U$35,19,FALSE))</f>
        <v/>
      </c>
      <c r="Y165" s="390" t="str">
        <f>IF(Y163="","",VLOOKUP(Y163,'[1]シフト記号表（勤務時間帯）'!$C$6:$U$35,19,FALSE))</f>
        <v/>
      </c>
      <c r="Z165" s="388" t="str">
        <f>IF(Z163="","",VLOOKUP(Z163,'[1]シフト記号表（勤務時間帯）'!$C$6:$U$35,19,FALSE))</f>
        <v/>
      </c>
      <c r="AA165" s="389" t="str">
        <f>IF(AA163="","",VLOOKUP(AA163,'[1]シフト記号表（勤務時間帯）'!$C$6:$U$35,19,FALSE))</f>
        <v/>
      </c>
      <c r="AB165" s="389" t="str">
        <f>IF(AB163="","",VLOOKUP(AB163,'[1]シフト記号表（勤務時間帯）'!$C$6:$U$35,19,FALSE))</f>
        <v/>
      </c>
      <c r="AC165" s="389" t="str">
        <f>IF(AC163="","",VLOOKUP(AC163,'[1]シフト記号表（勤務時間帯）'!$C$6:$U$35,19,FALSE))</f>
        <v/>
      </c>
      <c r="AD165" s="389" t="str">
        <f>IF(AD163="","",VLOOKUP(AD163,'[1]シフト記号表（勤務時間帯）'!$C$6:$U$35,19,FALSE))</f>
        <v/>
      </c>
      <c r="AE165" s="389" t="str">
        <f>IF(AE163="","",VLOOKUP(AE163,'[1]シフト記号表（勤務時間帯）'!$C$6:$U$35,19,FALSE))</f>
        <v/>
      </c>
      <c r="AF165" s="390" t="str">
        <f>IF(AF163="","",VLOOKUP(AF163,'[1]シフト記号表（勤務時間帯）'!$C$6:$U$35,19,FALSE))</f>
        <v/>
      </c>
      <c r="AG165" s="388" t="str">
        <f>IF(AG163="","",VLOOKUP(AG163,'[1]シフト記号表（勤務時間帯）'!$C$6:$U$35,19,FALSE))</f>
        <v/>
      </c>
      <c r="AH165" s="389" t="str">
        <f>IF(AH163="","",VLOOKUP(AH163,'[1]シフト記号表（勤務時間帯）'!$C$6:$U$35,19,FALSE))</f>
        <v/>
      </c>
      <c r="AI165" s="389" t="str">
        <f>IF(AI163="","",VLOOKUP(AI163,'[1]シフト記号表（勤務時間帯）'!$C$6:$U$35,19,FALSE))</f>
        <v/>
      </c>
      <c r="AJ165" s="389" t="str">
        <f>IF(AJ163="","",VLOOKUP(AJ163,'[1]シフト記号表（勤務時間帯）'!$C$6:$U$35,19,FALSE))</f>
        <v/>
      </c>
      <c r="AK165" s="389" t="str">
        <f>IF(AK163="","",VLOOKUP(AK163,'[1]シフト記号表（勤務時間帯）'!$C$6:$U$35,19,FALSE))</f>
        <v/>
      </c>
      <c r="AL165" s="389" t="str">
        <f>IF(AL163="","",VLOOKUP(AL163,'[1]シフト記号表（勤務時間帯）'!$C$6:$U$35,19,FALSE))</f>
        <v/>
      </c>
      <c r="AM165" s="390" t="str">
        <f>IF(AM163="","",VLOOKUP(AM163,'[1]シフト記号表（勤務時間帯）'!$C$6:$U$35,19,FALSE))</f>
        <v/>
      </c>
      <c r="AN165" s="388" t="str">
        <f>IF(AN163="","",VLOOKUP(AN163,'[1]シフト記号表（勤務時間帯）'!$C$6:$U$35,19,FALSE))</f>
        <v/>
      </c>
      <c r="AO165" s="389" t="str">
        <f>IF(AO163="","",VLOOKUP(AO163,'[1]シフト記号表（勤務時間帯）'!$C$6:$U$35,19,FALSE))</f>
        <v/>
      </c>
      <c r="AP165" s="389" t="str">
        <f>IF(AP163="","",VLOOKUP(AP163,'[1]シフト記号表（勤務時間帯）'!$C$6:$U$35,19,FALSE))</f>
        <v/>
      </c>
      <c r="AQ165" s="389" t="str">
        <f>IF(AQ163="","",VLOOKUP(AQ163,'[1]シフト記号表（勤務時間帯）'!$C$6:$U$35,19,FALSE))</f>
        <v/>
      </c>
      <c r="AR165" s="389" t="str">
        <f>IF(AR163="","",VLOOKUP(AR163,'[1]シフト記号表（勤務時間帯）'!$C$6:$U$35,19,FALSE))</f>
        <v/>
      </c>
      <c r="AS165" s="389" t="str">
        <f>IF(AS163="","",VLOOKUP(AS163,'[1]シフト記号表（勤務時間帯）'!$C$6:$U$35,19,FALSE))</f>
        <v/>
      </c>
      <c r="AT165" s="390" t="str">
        <f>IF(AT163="","",VLOOKUP(AT163,'[1]シフト記号表（勤務時間帯）'!$C$6:$U$35,19,FALSE))</f>
        <v/>
      </c>
      <c r="AU165" s="388" t="str">
        <f>IF(AU163="","",VLOOKUP(AU163,'[1]シフト記号表（勤務時間帯）'!$C$6:$U$35,19,FALSE))</f>
        <v/>
      </c>
      <c r="AV165" s="389" t="str">
        <f>IF(AV163="","",VLOOKUP(AV163,'[1]シフト記号表（勤務時間帯）'!$C$6:$U$35,19,FALSE))</f>
        <v/>
      </c>
      <c r="AW165" s="389" t="str">
        <f>IF(AW163="","",VLOOKUP(AW163,'[1]シフト記号表（勤務時間帯）'!$C$6:$U$35,19,FALSE))</f>
        <v/>
      </c>
      <c r="AX165" s="643">
        <f>IF($BB$3="４週",SUM(S165:AT165),IF($BB$3="暦月",SUM(S165:AW165),""))</f>
        <v>0</v>
      </c>
      <c r="AY165" s="644"/>
      <c r="AZ165" s="645">
        <f>IF($BB$3="４週",AX165/4,IF($BB$3="暦月",②勤務形態一覧表!AX165/(②勤務形態一覧表!$BB$8/7),""))</f>
        <v>0</v>
      </c>
      <c r="BA165" s="646"/>
      <c r="BB165" s="747"/>
      <c r="BC165" s="710"/>
      <c r="BD165" s="710"/>
      <c r="BE165" s="710"/>
      <c r="BF165" s="711"/>
    </row>
    <row r="166" spans="2:58" ht="20.25" customHeight="1">
      <c r="B166" s="686">
        <f>B163+1</f>
        <v>49</v>
      </c>
      <c r="C166" s="736"/>
      <c r="D166" s="737"/>
      <c r="E166" s="738"/>
      <c r="F166" s="391"/>
      <c r="G166" s="696"/>
      <c r="H166" s="699"/>
      <c r="I166" s="700"/>
      <c r="J166" s="700"/>
      <c r="K166" s="701"/>
      <c r="L166" s="703"/>
      <c r="M166" s="704"/>
      <c r="N166" s="704"/>
      <c r="O166" s="705"/>
      <c r="P166" s="712" t="s">
        <v>1227</v>
      </c>
      <c r="Q166" s="713"/>
      <c r="R166" s="714"/>
      <c r="S166" s="380"/>
      <c r="T166" s="381"/>
      <c r="U166" s="381"/>
      <c r="V166" s="381"/>
      <c r="W166" s="381"/>
      <c r="X166" s="381"/>
      <c r="Y166" s="382"/>
      <c r="Z166" s="380"/>
      <c r="AA166" s="381"/>
      <c r="AB166" s="381"/>
      <c r="AC166" s="381"/>
      <c r="AD166" s="381"/>
      <c r="AE166" s="381"/>
      <c r="AF166" s="382"/>
      <c r="AG166" s="380"/>
      <c r="AH166" s="381"/>
      <c r="AI166" s="381"/>
      <c r="AJ166" s="381"/>
      <c r="AK166" s="381"/>
      <c r="AL166" s="381"/>
      <c r="AM166" s="382"/>
      <c r="AN166" s="380"/>
      <c r="AO166" s="381"/>
      <c r="AP166" s="381"/>
      <c r="AQ166" s="381"/>
      <c r="AR166" s="381"/>
      <c r="AS166" s="381"/>
      <c r="AT166" s="382"/>
      <c r="AU166" s="380"/>
      <c r="AV166" s="381"/>
      <c r="AW166" s="381"/>
      <c r="AX166" s="620"/>
      <c r="AY166" s="621"/>
      <c r="AZ166" s="622"/>
      <c r="BA166" s="623"/>
      <c r="BB166" s="745"/>
      <c r="BC166" s="704"/>
      <c r="BD166" s="704"/>
      <c r="BE166" s="704"/>
      <c r="BF166" s="705"/>
    </row>
    <row r="167" spans="2:58" ht="20.25" customHeight="1">
      <c r="B167" s="686"/>
      <c r="C167" s="739"/>
      <c r="D167" s="740"/>
      <c r="E167" s="741"/>
      <c r="F167" s="383"/>
      <c r="G167" s="697"/>
      <c r="H167" s="702"/>
      <c r="I167" s="700"/>
      <c r="J167" s="700"/>
      <c r="K167" s="701"/>
      <c r="L167" s="706"/>
      <c r="M167" s="707"/>
      <c r="N167" s="707"/>
      <c r="O167" s="708"/>
      <c r="P167" s="633" t="s">
        <v>1228</v>
      </c>
      <c r="Q167" s="634"/>
      <c r="R167" s="635"/>
      <c r="S167" s="384" t="str">
        <f>IF(S166="","",VLOOKUP(S166,'[1]シフト記号表（勤務時間帯）'!$C$6:$K$35,9,FALSE))</f>
        <v/>
      </c>
      <c r="T167" s="385" t="str">
        <f>IF(T166="","",VLOOKUP(T166,'[1]シフト記号表（勤務時間帯）'!$C$6:$K$35,9,FALSE))</f>
        <v/>
      </c>
      <c r="U167" s="385" t="str">
        <f>IF(U166="","",VLOOKUP(U166,'[1]シフト記号表（勤務時間帯）'!$C$6:$K$35,9,FALSE))</f>
        <v/>
      </c>
      <c r="V167" s="385" t="str">
        <f>IF(V166="","",VLOOKUP(V166,'[1]シフト記号表（勤務時間帯）'!$C$6:$K$35,9,FALSE))</f>
        <v/>
      </c>
      <c r="W167" s="385" t="str">
        <f>IF(W166="","",VLOOKUP(W166,'[1]シフト記号表（勤務時間帯）'!$C$6:$K$35,9,FALSE))</f>
        <v/>
      </c>
      <c r="X167" s="385" t="str">
        <f>IF(X166="","",VLOOKUP(X166,'[1]シフト記号表（勤務時間帯）'!$C$6:$K$35,9,FALSE))</f>
        <v/>
      </c>
      <c r="Y167" s="386" t="str">
        <f>IF(Y166="","",VLOOKUP(Y166,'[1]シフト記号表（勤務時間帯）'!$C$6:$K$35,9,FALSE))</f>
        <v/>
      </c>
      <c r="Z167" s="384" t="str">
        <f>IF(Z166="","",VLOOKUP(Z166,'[1]シフト記号表（勤務時間帯）'!$C$6:$K$35,9,FALSE))</f>
        <v/>
      </c>
      <c r="AA167" s="385" t="str">
        <f>IF(AA166="","",VLOOKUP(AA166,'[1]シフト記号表（勤務時間帯）'!$C$6:$K$35,9,FALSE))</f>
        <v/>
      </c>
      <c r="AB167" s="385" t="str">
        <f>IF(AB166="","",VLOOKUP(AB166,'[1]シフト記号表（勤務時間帯）'!$C$6:$K$35,9,FALSE))</f>
        <v/>
      </c>
      <c r="AC167" s="385" t="str">
        <f>IF(AC166="","",VLOOKUP(AC166,'[1]シフト記号表（勤務時間帯）'!$C$6:$K$35,9,FALSE))</f>
        <v/>
      </c>
      <c r="AD167" s="385" t="str">
        <f>IF(AD166="","",VLOOKUP(AD166,'[1]シフト記号表（勤務時間帯）'!$C$6:$K$35,9,FALSE))</f>
        <v/>
      </c>
      <c r="AE167" s="385" t="str">
        <f>IF(AE166="","",VLOOKUP(AE166,'[1]シフト記号表（勤務時間帯）'!$C$6:$K$35,9,FALSE))</f>
        <v/>
      </c>
      <c r="AF167" s="386" t="str">
        <f>IF(AF166="","",VLOOKUP(AF166,'[1]シフト記号表（勤務時間帯）'!$C$6:$K$35,9,FALSE))</f>
        <v/>
      </c>
      <c r="AG167" s="384" t="str">
        <f>IF(AG166="","",VLOOKUP(AG166,'[1]シフト記号表（勤務時間帯）'!$C$6:$K$35,9,FALSE))</f>
        <v/>
      </c>
      <c r="AH167" s="385" t="str">
        <f>IF(AH166="","",VLOOKUP(AH166,'[1]シフト記号表（勤務時間帯）'!$C$6:$K$35,9,FALSE))</f>
        <v/>
      </c>
      <c r="AI167" s="385" t="str">
        <f>IF(AI166="","",VLOOKUP(AI166,'[1]シフト記号表（勤務時間帯）'!$C$6:$K$35,9,FALSE))</f>
        <v/>
      </c>
      <c r="AJ167" s="385" t="str">
        <f>IF(AJ166="","",VLOOKUP(AJ166,'[1]シフト記号表（勤務時間帯）'!$C$6:$K$35,9,FALSE))</f>
        <v/>
      </c>
      <c r="AK167" s="385" t="str">
        <f>IF(AK166="","",VLOOKUP(AK166,'[1]シフト記号表（勤務時間帯）'!$C$6:$K$35,9,FALSE))</f>
        <v/>
      </c>
      <c r="AL167" s="385" t="str">
        <f>IF(AL166="","",VLOOKUP(AL166,'[1]シフト記号表（勤務時間帯）'!$C$6:$K$35,9,FALSE))</f>
        <v/>
      </c>
      <c r="AM167" s="386" t="str">
        <f>IF(AM166="","",VLOOKUP(AM166,'[1]シフト記号表（勤務時間帯）'!$C$6:$K$35,9,FALSE))</f>
        <v/>
      </c>
      <c r="AN167" s="384" t="str">
        <f>IF(AN166="","",VLOOKUP(AN166,'[1]シフト記号表（勤務時間帯）'!$C$6:$K$35,9,FALSE))</f>
        <v/>
      </c>
      <c r="AO167" s="385" t="str">
        <f>IF(AO166="","",VLOOKUP(AO166,'[1]シフト記号表（勤務時間帯）'!$C$6:$K$35,9,FALSE))</f>
        <v/>
      </c>
      <c r="AP167" s="385" t="str">
        <f>IF(AP166="","",VLOOKUP(AP166,'[1]シフト記号表（勤務時間帯）'!$C$6:$K$35,9,FALSE))</f>
        <v/>
      </c>
      <c r="AQ167" s="385" t="str">
        <f>IF(AQ166="","",VLOOKUP(AQ166,'[1]シフト記号表（勤務時間帯）'!$C$6:$K$35,9,FALSE))</f>
        <v/>
      </c>
      <c r="AR167" s="385" t="str">
        <f>IF(AR166="","",VLOOKUP(AR166,'[1]シフト記号表（勤務時間帯）'!$C$6:$K$35,9,FALSE))</f>
        <v/>
      </c>
      <c r="AS167" s="385" t="str">
        <f>IF(AS166="","",VLOOKUP(AS166,'[1]シフト記号表（勤務時間帯）'!$C$6:$K$35,9,FALSE))</f>
        <v/>
      </c>
      <c r="AT167" s="386" t="str">
        <f>IF(AT166="","",VLOOKUP(AT166,'[1]シフト記号表（勤務時間帯）'!$C$6:$K$35,9,FALSE))</f>
        <v/>
      </c>
      <c r="AU167" s="384" t="str">
        <f>IF(AU166="","",VLOOKUP(AU166,'[1]シフト記号表（勤務時間帯）'!$C$6:$K$35,9,FALSE))</f>
        <v/>
      </c>
      <c r="AV167" s="385" t="str">
        <f>IF(AV166="","",VLOOKUP(AV166,'[1]シフト記号表（勤務時間帯）'!$C$6:$K$35,9,FALSE))</f>
        <v/>
      </c>
      <c r="AW167" s="385" t="str">
        <f>IF(AW166="","",VLOOKUP(AW166,'[1]シフト記号表（勤務時間帯）'!$C$6:$K$35,9,FALSE))</f>
        <v/>
      </c>
      <c r="AX167" s="636">
        <f>IF($BB$3="４週",SUM(S167:AT167),IF($BB$3="暦月",SUM(S167:AW167),""))</f>
        <v>0</v>
      </c>
      <c r="AY167" s="637"/>
      <c r="AZ167" s="638">
        <f>IF($BB$3="４週",AX167/4,IF($BB$3="暦月",②勤務形態一覧表!AX167/(②勤務形態一覧表!$BB$8/7),""))</f>
        <v>0</v>
      </c>
      <c r="BA167" s="639"/>
      <c r="BB167" s="746"/>
      <c r="BC167" s="707"/>
      <c r="BD167" s="707"/>
      <c r="BE167" s="707"/>
      <c r="BF167" s="708"/>
    </row>
    <row r="168" spans="2:58" ht="20.25" customHeight="1">
      <c r="B168" s="686"/>
      <c r="C168" s="742"/>
      <c r="D168" s="743"/>
      <c r="E168" s="744"/>
      <c r="F168" s="392">
        <f>C166</f>
        <v>0</v>
      </c>
      <c r="G168" s="698"/>
      <c r="H168" s="702"/>
      <c r="I168" s="700"/>
      <c r="J168" s="700"/>
      <c r="K168" s="701"/>
      <c r="L168" s="709"/>
      <c r="M168" s="710"/>
      <c r="N168" s="710"/>
      <c r="O168" s="711"/>
      <c r="P168" s="640" t="s">
        <v>1229</v>
      </c>
      <c r="Q168" s="641"/>
      <c r="R168" s="642"/>
      <c r="S168" s="388" t="str">
        <f>IF(S166="","",VLOOKUP(S166,'[1]シフト記号表（勤務時間帯）'!$C$6:$U$35,19,FALSE))</f>
        <v/>
      </c>
      <c r="T168" s="389" t="str">
        <f>IF(T166="","",VLOOKUP(T166,'[1]シフト記号表（勤務時間帯）'!$C$6:$U$35,19,FALSE))</f>
        <v/>
      </c>
      <c r="U168" s="389" t="str">
        <f>IF(U166="","",VLOOKUP(U166,'[1]シフト記号表（勤務時間帯）'!$C$6:$U$35,19,FALSE))</f>
        <v/>
      </c>
      <c r="V168" s="389" t="str">
        <f>IF(V166="","",VLOOKUP(V166,'[1]シフト記号表（勤務時間帯）'!$C$6:$U$35,19,FALSE))</f>
        <v/>
      </c>
      <c r="W168" s="389" t="str">
        <f>IF(W166="","",VLOOKUP(W166,'[1]シフト記号表（勤務時間帯）'!$C$6:$U$35,19,FALSE))</f>
        <v/>
      </c>
      <c r="X168" s="389" t="str">
        <f>IF(X166="","",VLOOKUP(X166,'[1]シフト記号表（勤務時間帯）'!$C$6:$U$35,19,FALSE))</f>
        <v/>
      </c>
      <c r="Y168" s="390" t="str">
        <f>IF(Y166="","",VLOOKUP(Y166,'[1]シフト記号表（勤務時間帯）'!$C$6:$U$35,19,FALSE))</f>
        <v/>
      </c>
      <c r="Z168" s="388" t="str">
        <f>IF(Z166="","",VLOOKUP(Z166,'[1]シフト記号表（勤務時間帯）'!$C$6:$U$35,19,FALSE))</f>
        <v/>
      </c>
      <c r="AA168" s="389" t="str">
        <f>IF(AA166="","",VLOOKUP(AA166,'[1]シフト記号表（勤務時間帯）'!$C$6:$U$35,19,FALSE))</f>
        <v/>
      </c>
      <c r="AB168" s="389" t="str">
        <f>IF(AB166="","",VLOOKUP(AB166,'[1]シフト記号表（勤務時間帯）'!$C$6:$U$35,19,FALSE))</f>
        <v/>
      </c>
      <c r="AC168" s="389" t="str">
        <f>IF(AC166="","",VLOOKUP(AC166,'[1]シフト記号表（勤務時間帯）'!$C$6:$U$35,19,FALSE))</f>
        <v/>
      </c>
      <c r="AD168" s="389" t="str">
        <f>IF(AD166="","",VLOOKUP(AD166,'[1]シフト記号表（勤務時間帯）'!$C$6:$U$35,19,FALSE))</f>
        <v/>
      </c>
      <c r="AE168" s="389" t="str">
        <f>IF(AE166="","",VLOOKUP(AE166,'[1]シフト記号表（勤務時間帯）'!$C$6:$U$35,19,FALSE))</f>
        <v/>
      </c>
      <c r="AF168" s="390" t="str">
        <f>IF(AF166="","",VLOOKUP(AF166,'[1]シフト記号表（勤務時間帯）'!$C$6:$U$35,19,FALSE))</f>
        <v/>
      </c>
      <c r="AG168" s="388" t="str">
        <f>IF(AG166="","",VLOOKUP(AG166,'[1]シフト記号表（勤務時間帯）'!$C$6:$U$35,19,FALSE))</f>
        <v/>
      </c>
      <c r="AH168" s="389" t="str">
        <f>IF(AH166="","",VLOOKUP(AH166,'[1]シフト記号表（勤務時間帯）'!$C$6:$U$35,19,FALSE))</f>
        <v/>
      </c>
      <c r="AI168" s="389" t="str">
        <f>IF(AI166="","",VLOOKUP(AI166,'[1]シフト記号表（勤務時間帯）'!$C$6:$U$35,19,FALSE))</f>
        <v/>
      </c>
      <c r="AJ168" s="389" t="str">
        <f>IF(AJ166="","",VLOOKUP(AJ166,'[1]シフト記号表（勤務時間帯）'!$C$6:$U$35,19,FALSE))</f>
        <v/>
      </c>
      <c r="AK168" s="389" t="str">
        <f>IF(AK166="","",VLOOKUP(AK166,'[1]シフト記号表（勤務時間帯）'!$C$6:$U$35,19,FALSE))</f>
        <v/>
      </c>
      <c r="AL168" s="389" t="str">
        <f>IF(AL166="","",VLOOKUP(AL166,'[1]シフト記号表（勤務時間帯）'!$C$6:$U$35,19,FALSE))</f>
        <v/>
      </c>
      <c r="AM168" s="390" t="str">
        <f>IF(AM166="","",VLOOKUP(AM166,'[1]シフト記号表（勤務時間帯）'!$C$6:$U$35,19,FALSE))</f>
        <v/>
      </c>
      <c r="AN168" s="388" t="str">
        <f>IF(AN166="","",VLOOKUP(AN166,'[1]シフト記号表（勤務時間帯）'!$C$6:$U$35,19,FALSE))</f>
        <v/>
      </c>
      <c r="AO168" s="389" t="str">
        <f>IF(AO166="","",VLOOKUP(AO166,'[1]シフト記号表（勤務時間帯）'!$C$6:$U$35,19,FALSE))</f>
        <v/>
      </c>
      <c r="AP168" s="389" t="str">
        <f>IF(AP166="","",VLOOKUP(AP166,'[1]シフト記号表（勤務時間帯）'!$C$6:$U$35,19,FALSE))</f>
        <v/>
      </c>
      <c r="AQ168" s="389" t="str">
        <f>IF(AQ166="","",VLOOKUP(AQ166,'[1]シフト記号表（勤務時間帯）'!$C$6:$U$35,19,FALSE))</f>
        <v/>
      </c>
      <c r="AR168" s="389" t="str">
        <f>IF(AR166="","",VLOOKUP(AR166,'[1]シフト記号表（勤務時間帯）'!$C$6:$U$35,19,FALSE))</f>
        <v/>
      </c>
      <c r="AS168" s="389" t="str">
        <f>IF(AS166="","",VLOOKUP(AS166,'[1]シフト記号表（勤務時間帯）'!$C$6:$U$35,19,FALSE))</f>
        <v/>
      </c>
      <c r="AT168" s="390" t="str">
        <f>IF(AT166="","",VLOOKUP(AT166,'[1]シフト記号表（勤務時間帯）'!$C$6:$U$35,19,FALSE))</f>
        <v/>
      </c>
      <c r="AU168" s="388" t="str">
        <f>IF(AU166="","",VLOOKUP(AU166,'[1]シフト記号表（勤務時間帯）'!$C$6:$U$35,19,FALSE))</f>
        <v/>
      </c>
      <c r="AV168" s="389" t="str">
        <f>IF(AV166="","",VLOOKUP(AV166,'[1]シフト記号表（勤務時間帯）'!$C$6:$U$35,19,FALSE))</f>
        <v/>
      </c>
      <c r="AW168" s="389" t="str">
        <f>IF(AW166="","",VLOOKUP(AW166,'[1]シフト記号表（勤務時間帯）'!$C$6:$U$35,19,FALSE))</f>
        <v/>
      </c>
      <c r="AX168" s="643">
        <f>IF($BB$3="４週",SUM(S168:AT168),IF($BB$3="暦月",SUM(S168:AW168),""))</f>
        <v>0</v>
      </c>
      <c r="AY168" s="644"/>
      <c r="AZ168" s="645">
        <f>IF($BB$3="４週",AX168/4,IF($BB$3="暦月",②勤務形態一覧表!AX168/(②勤務形態一覧表!$BB$8/7),""))</f>
        <v>0</v>
      </c>
      <c r="BA168" s="646"/>
      <c r="BB168" s="747"/>
      <c r="BC168" s="710"/>
      <c r="BD168" s="710"/>
      <c r="BE168" s="710"/>
      <c r="BF168" s="711"/>
    </row>
    <row r="169" spans="2:58" ht="20.25" customHeight="1">
      <c r="B169" s="686">
        <f>B166+1</f>
        <v>50</v>
      </c>
      <c r="C169" s="736"/>
      <c r="D169" s="737"/>
      <c r="E169" s="738"/>
      <c r="F169" s="391"/>
      <c r="G169" s="696"/>
      <c r="H169" s="699"/>
      <c r="I169" s="700"/>
      <c r="J169" s="700"/>
      <c r="K169" s="701"/>
      <c r="L169" s="703"/>
      <c r="M169" s="704"/>
      <c r="N169" s="704"/>
      <c r="O169" s="705"/>
      <c r="P169" s="712" t="s">
        <v>1227</v>
      </c>
      <c r="Q169" s="713"/>
      <c r="R169" s="714"/>
      <c r="S169" s="380"/>
      <c r="T169" s="381"/>
      <c r="U169" s="381"/>
      <c r="V169" s="381"/>
      <c r="W169" s="381"/>
      <c r="X169" s="381"/>
      <c r="Y169" s="382"/>
      <c r="Z169" s="380"/>
      <c r="AA169" s="381"/>
      <c r="AB169" s="381"/>
      <c r="AC169" s="381"/>
      <c r="AD169" s="381"/>
      <c r="AE169" s="381"/>
      <c r="AF169" s="382"/>
      <c r="AG169" s="380"/>
      <c r="AH169" s="381"/>
      <c r="AI169" s="381"/>
      <c r="AJ169" s="381"/>
      <c r="AK169" s="381"/>
      <c r="AL169" s="381"/>
      <c r="AM169" s="382"/>
      <c r="AN169" s="380"/>
      <c r="AO169" s="381"/>
      <c r="AP169" s="381"/>
      <c r="AQ169" s="381"/>
      <c r="AR169" s="381"/>
      <c r="AS169" s="381"/>
      <c r="AT169" s="382"/>
      <c r="AU169" s="380"/>
      <c r="AV169" s="381"/>
      <c r="AW169" s="381"/>
      <c r="AX169" s="620"/>
      <c r="AY169" s="621"/>
      <c r="AZ169" s="622"/>
      <c r="BA169" s="623"/>
      <c r="BB169" s="745"/>
      <c r="BC169" s="704"/>
      <c r="BD169" s="704"/>
      <c r="BE169" s="704"/>
      <c r="BF169" s="705"/>
    </row>
    <row r="170" spans="2:58" ht="20.25" customHeight="1">
      <c r="B170" s="686"/>
      <c r="C170" s="739"/>
      <c r="D170" s="740"/>
      <c r="E170" s="741"/>
      <c r="F170" s="383"/>
      <c r="G170" s="697"/>
      <c r="H170" s="702"/>
      <c r="I170" s="700"/>
      <c r="J170" s="700"/>
      <c r="K170" s="701"/>
      <c r="L170" s="706"/>
      <c r="M170" s="707"/>
      <c r="N170" s="707"/>
      <c r="O170" s="708"/>
      <c r="P170" s="633" t="s">
        <v>1228</v>
      </c>
      <c r="Q170" s="634"/>
      <c r="R170" s="635"/>
      <c r="S170" s="384" t="str">
        <f>IF(S169="","",VLOOKUP(S169,'[1]シフト記号表（勤務時間帯）'!$C$6:$K$35,9,FALSE))</f>
        <v/>
      </c>
      <c r="T170" s="385" t="str">
        <f>IF(T169="","",VLOOKUP(T169,'[1]シフト記号表（勤務時間帯）'!$C$6:$K$35,9,FALSE))</f>
        <v/>
      </c>
      <c r="U170" s="385" t="str">
        <f>IF(U169="","",VLOOKUP(U169,'[1]シフト記号表（勤務時間帯）'!$C$6:$K$35,9,FALSE))</f>
        <v/>
      </c>
      <c r="V170" s="385" t="str">
        <f>IF(V169="","",VLOOKUP(V169,'[1]シフト記号表（勤務時間帯）'!$C$6:$K$35,9,FALSE))</f>
        <v/>
      </c>
      <c r="W170" s="385" t="str">
        <f>IF(W169="","",VLOOKUP(W169,'[1]シフト記号表（勤務時間帯）'!$C$6:$K$35,9,FALSE))</f>
        <v/>
      </c>
      <c r="X170" s="385" t="str">
        <f>IF(X169="","",VLOOKUP(X169,'[1]シフト記号表（勤務時間帯）'!$C$6:$K$35,9,FALSE))</f>
        <v/>
      </c>
      <c r="Y170" s="386" t="str">
        <f>IF(Y169="","",VLOOKUP(Y169,'[1]シフト記号表（勤務時間帯）'!$C$6:$K$35,9,FALSE))</f>
        <v/>
      </c>
      <c r="Z170" s="384" t="str">
        <f>IF(Z169="","",VLOOKUP(Z169,'[1]シフト記号表（勤務時間帯）'!$C$6:$K$35,9,FALSE))</f>
        <v/>
      </c>
      <c r="AA170" s="385" t="str">
        <f>IF(AA169="","",VLOOKUP(AA169,'[1]シフト記号表（勤務時間帯）'!$C$6:$K$35,9,FALSE))</f>
        <v/>
      </c>
      <c r="AB170" s="385" t="str">
        <f>IF(AB169="","",VLOOKUP(AB169,'[1]シフト記号表（勤務時間帯）'!$C$6:$K$35,9,FALSE))</f>
        <v/>
      </c>
      <c r="AC170" s="385" t="str">
        <f>IF(AC169="","",VLOOKUP(AC169,'[1]シフト記号表（勤務時間帯）'!$C$6:$K$35,9,FALSE))</f>
        <v/>
      </c>
      <c r="AD170" s="385" t="str">
        <f>IF(AD169="","",VLOOKUP(AD169,'[1]シフト記号表（勤務時間帯）'!$C$6:$K$35,9,FALSE))</f>
        <v/>
      </c>
      <c r="AE170" s="385" t="str">
        <f>IF(AE169="","",VLOOKUP(AE169,'[1]シフト記号表（勤務時間帯）'!$C$6:$K$35,9,FALSE))</f>
        <v/>
      </c>
      <c r="AF170" s="386" t="str">
        <f>IF(AF169="","",VLOOKUP(AF169,'[1]シフト記号表（勤務時間帯）'!$C$6:$K$35,9,FALSE))</f>
        <v/>
      </c>
      <c r="AG170" s="384" t="str">
        <f>IF(AG169="","",VLOOKUP(AG169,'[1]シフト記号表（勤務時間帯）'!$C$6:$K$35,9,FALSE))</f>
        <v/>
      </c>
      <c r="AH170" s="385" t="str">
        <f>IF(AH169="","",VLOOKUP(AH169,'[1]シフト記号表（勤務時間帯）'!$C$6:$K$35,9,FALSE))</f>
        <v/>
      </c>
      <c r="AI170" s="385" t="str">
        <f>IF(AI169="","",VLOOKUP(AI169,'[1]シフト記号表（勤務時間帯）'!$C$6:$K$35,9,FALSE))</f>
        <v/>
      </c>
      <c r="AJ170" s="385" t="str">
        <f>IF(AJ169="","",VLOOKUP(AJ169,'[1]シフト記号表（勤務時間帯）'!$C$6:$K$35,9,FALSE))</f>
        <v/>
      </c>
      <c r="AK170" s="385" t="str">
        <f>IF(AK169="","",VLOOKUP(AK169,'[1]シフト記号表（勤務時間帯）'!$C$6:$K$35,9,FALSE))</f>
        <v/>
      </c>
      <c r="AL170" s="385" t="str">
        <f>IF(AL169="","",VLOOKUP(AL169,'[1]シフト記号表（勤務時間帯）'!$C$6:$K$35,9,FALSE))</f>
        <v/>
      </c>
      <c r="AM170" s="386" t="str">
        <f>IF(AM169="","",VLOOKUP(AM169,'[1]シフト記号表（勤務時間帯）'!$C$6:$K$35,9,FALSE))</f>
        <v/>
      </c>
      <c r="AN170" s="384" t="str">
        <f>IF(AN169="","",VLOOKUP(AN169,'[1]シフト記号表（勤務時間帯）'!$C$6:$K$35,9,FALSE))</f>
        <v/>
      </c>
      <c r="AO170" s="385" t="str">
        <f>IF(AO169="","",VLOOKUP(AO169,'[1]シフト記号表（勤務時間帯）'!$C$6:$K$35,9,FALSE))</f>
        <v/>
      </c>
      <c r="AP170" s="385" t="str">
        <f>IF(AP169="","",VLOOKUP(AP169,'[1]シフト記号表（勤務時間帯）'!$C$6:$K$35,9,FALSE))</f>
        <v/>
      </c>
      <c r="AQ170" s="385" t="str">
        <f>IF(AQ169="","",VLOOKUP(AQ169,'[1]シフト記号表（勤務時間帯）'!$C$6:$K$35,9,FALSE))</f>
        <v/>
      </c>
      <c r="AR170" s="385" t="str">
        <f>IF(AR169="","",VLOOKUP(AR169,'[1]シフト記号表（勤務時間帯）'!$C$6:$K$35,9,FALSE))</f>
        <v/>
      </c>
      <c r="AS170" s="385" t="str">
        <f>IF(AS169="","",VLOOKUP(AS169,'[1]シフト記号表（勤務時間帯）'!$C$6:$K$35,9,FALSE))</f>
        <v/>
      </c>
      <c r="AT170" s="386" t="str">
        <f>IF(AT169="","",VLOOKUP(AT169,'[1]シフト記号表（勤務時間帯）'!$C$6:$K$35,9,FALSE))</f>
        <v/>
      </c>
      <c r="AU170" s="384" t="str">
        <f>IF(AU169="","",VLOOKUP(AU169,'[1]シフト記号表（勤務時間帯）'!$C$6:$K$35,9,FALSE))</f>
        <v/>
      </c>
      <c r="AV170" s="385" t="str">
        <f>IF(AV169="","",VLOOKUP(AV169,'[1]シフト記号表（勤務時間帯）'!$C$6:$K$35,9,FALSE))</f>
        <v/>
      </c>
      <c r="AW170" s="385" t="str">
        <f>IF(AW169="","",VLOOKUP(AW169,'[1]シフト記号表（勤務時間帯）'!$C$6:$K$35,9,FALSE))</f>
        <v/>
      </c>
      <c r="AX170" s="636">
        <f>IF($BB$3="４週",SUM(S170:AT170),IF($BB$3="暦月",SUM(S170:AW170),""))</f>
        <v>0</v>
      </c>
      <c r="AY170" s="637"/>
      <c r="AZ170" s="638">
        <f>IF($BB$3="４週",AX170/4,IF($BB$3="暦月",②勤務形態一覧表!AX170/(②勤務形態一覧表!$BB$8/7),""))</f>
        <v>0</v>
      </c>
      <c r="BA170" s="639"/>
      <c r="BB170" s="746"/>
      <c r="BC170" s="707"/>
      <c r="BD170" s="707"/>
      <c r="BE170" s="707"/>
      <c r="BF170" s="708"/>
    </row>
    <row r="171" spans="2:58" ht="20.25" customHeight="1">
      <c r="B171" s="686"/>
      <c r="C171" s="742"/>
      <c r="D171" s="743"/>
      <c r="E171" s="744"/>
      <c r="F171" s="392">
        <f>C169</f>
        <v>0</v>
      </c>
      <c r="G171" s="698"/>
      <c r="H171" s="702"/>
      <c r="I171" s="700"/>
      <c r="J171" s="700"/>
      <c r="K171" s="701"/>
      <c r="L171" s="709"/>
      <c r="M171" s="710"/>
      <c r="N171" s="710"/>
      <c r="O171" s="711"/>
      <c r="P171" s="640" t="s">
        <v>1229</v>
      </c>
      <c r="Q171" s="641"/>
      <c r="R171" s="642"/>
      <c r="S171" s="388" t="str">
        <f>IF(S169="","",VLOOKUP(S169,'[1]シフト記号表（勤務時間帯）'!$C$6:$U$35,19,FALSE))</f>
        <v/>
      </c>
      <c r="T171" s="389" t="str">
        <f>IF(T169="","",VLOOKUP(T169,'[1]シフト記号表（勤務時間帯）'!$C$6:$U$35,19,FALSE))</f>
        <v/>
      </c>
      <c r="U171" s="389" t="str">
        <f>IF(U169="","",VLOOKUP(U169,'[1]シフト記号表（勤務時間帯）'!$C$6:$U$35,19,FALSE))</f>
        <v/>
      </c>
      <c r="V171" s="389" t="str">
        <f>IF(V169="","",VLOOKUP(V169,'[1]シフト記号表（勤務時間帯）'!$C$6:$U$35,19,FALSE))</f>
        <v/>
      </c>
      <c r="W171" s="389" t="str">
        <f>IF(W169="","",VLOOKUP(W169,'[1]シフト記号表（勤務時間帯）'!$C$6:$U$35,19,FALSE))</f>
        <v/>
      </c>
      <c r="X171" s="389" t="str">
        <f>IF(X169="","",VLOOKUP(X169,'[1]シフト記号表（勤務時間帯）'!$C$6:$U$35,19,FALSE))</f>
        <v/>
      </c>
      <c r="Y171" s="390" t="str">
        <f>IF(Y169="","",VLOOKUP(Y169,'[1]シフト記号表（勤務時間帯）'!$C$6:$U$35,19,FALSE))</f>
        <v/>
      </c>
      <c r="Z171" s="388" t="str">
        <f>IF(Z169="","",VLOOKUP(Z169,'[1]シフト記号表（勤務時間帯）'!$C$6:$U$35,19,FALSE))</f>
        <v/>
      </c>
      <c r="AA171" s="389" t="str">
        <f>IF(AA169="","",VLOOKUP(AA169,'[1]シフト記号表（勤務時間帯）'!$C$6:$U$35,19,FALSE))</f>
        <v/>
      </c>
      <c r="AB171" s="389" t="str">
        <f>IF(AB169="","",VLOOKUP(AB169,'[1]シフト記号表（勤務時間帯）'!$C$6:$U$35,19,FALSE))</f>
        <v/>
      </c>
      <c r="AC171" s="389" t="str">
        <f>IF(AC169="","",VLOOKUP(AC169,'[1]シフト記号表（勤務時間帯）'!$C$6:$U$35,19,FALSE))</f>
        <v/>
      </c>
      <c r="AD171" s="389" t="str">
        <f>IF(AD169="","",VLOOKUP(AD169,'[1]シフト記号表（勤務時間帯）'!$C$6:$U$35,19,FALSE))</f>
        <v/>
      </c>
      <c r="AE171" s="389" t="str">
        <f>IF(AE169="","",VLOOKUP(AE169,'[1]シフト記号表（勤務時間帯）'!$C$6:$U$35,19,FALSE))</f>
        <v/>
      </c>
      <c r="AF171" s="390" t="str">
        <f>IF(AF169="","",VLOOKUP(AF169,'[1]シフト記号表（勤務時間帯）'!$C$6:$U$35,19,FALSE))</f>
        <v/>
      </c>
      <c r="AG171" s="388" t="str">
        <f>IF(AG169="","",VLOOKUP(AG169,'[1]シフト記号表（勤務時間帯）'!$C$6:$U$35,19,FALSE))</f>
        <v/>
      </c>
      <c r="AH171" s="389" t="str">
        <f>IF(AH169="","",VLOOKUP(AH169,'[1]シフト記号表（勤務時間帯）'!$C$6:$U$35,19,FALSE))</f>
        <v/>
      </c>
      <c r="AI171" s="389" t="str">
        <f>IF(AI169="","",VLOOKUP(AI169,'[1]シフト記号表（勤務時間帯）'!$C$6:$U$35,19,FALSE))</f>
        <v/>
      </c>
      <c r="AJ171" s="389" t="str">
        <f>IF(AJ169="","",VLOOKUP(AJ169,'[1]シフト記号表（勤務時間帯）'!$C$6:$U$35,19,FALSE))</f>
        <v/>
      </c>
      <c r="AK171" s="389" t="str">
        <f>IF(AK169="","",VLOOKUP(AK169,'[1]シフト記号表（勤務時間帯）'!$C$6:$U$35,19,FALSE))</f>
        <v/>
      </c>
      <c r="AL171" s="389" t="str">
        <f>IF(AL169="","",VLOOKUP(AL169,'[1]シフト記号表（勤務時間帯）'!$C$6:$U$35,19,FALSE))</f>
        <v/>
      </c>
      <c r="AM171" s="390" t="str">
        <f>IF(AM169="","",VLOOKUP(AM169,'[1]シフト記号表（勤務時間帯）'!$C$6:$U$35,19,FALSE))</f>
        <v/>
      </c>
      <c r="AN171" s="388" t="str">
        <f>IF(AN169="","",VLOOKUP(AN169,'[1]シフト記号表（勤務時間帯）'!$C$6:$U$35,19,FALSE))</f>
        <v/>
      </c>
      <c r="AO171" s="389" t="str">
        <f>IF(AO169="","",VLOOKUP(AO169,'[1]シフト記号表（勤務時間帯）'!$C$6:$U$35,19,FALSE))</f>
        <v/>
      </c>
      <c r="AP171" s="389" t="str">
        <f>IF(AP169="","",VLOOKUP(AP169,'[1]シフト記号表（勤務時間帯）'!$C$6:$U$35,19,FALSE))</f>
        <v/>
      </c>
      <c r="AQ171" s="389" t="str">
        <f>IF(AQ169="","",VLOOKUP(AQ169,'[1]シフト記号表（勤務時間帯）'!$C$6:$U$35,19,FALSE))</f>
        <v/>
      </c>
      <c r="AR171" s="389" t="str">
        <f>IF(AR169="","",VLOOKUP(AR169,'[1]シフト記号表（勤務時間帯）'!$C$6:$U$35,19,FALSE))</f>
        <v/>
      </c>
      <c r="AS171" s="389" t="str">
        <f>IF(AS169="","",VLOOKUP(AS169,'[1]シフト記号表（勤務時間帯）'!$C$6:$U$35,19,FALSE))</f>
        <v/>
      </c>
      <c r="AT171" s="390" t="str">
        <f>IF(AT169="","",VLOOKUP(AT169,'[1]シフト記号表（勤務時間帯）'!$C$6:$U$35,19,FALSE))</f>
        <v/>
      </c>
      <c r="AU171" s="388" t="str">
        <f>IF(AU169="","",VLOOKUP(AU169,'[1]シフト記号表（勤務時間帯）'!$C$6:$U$35,19,FALSE))</f>
        <v/>
      </c>
      <c r="AV171" s="389" t="str">
        <f>IF(AV169="","",VLOOKUP(AV169,'[1]シフト記号表（勤務時間帯）'!$C$6:$U$35,19,FALSE))</f>
        <v/>
      </c>
      <c r="AW171" s="389" t="str">
        <f>IF(AW169="","",VLOOKUP(AW169,'[1]シフト記号表（勤務時間帯）'!$C$6:$U$35,19,FALSE))</f>
        <v/>
      </c>
      <c r="AX171" s="643">
        <f>IF($BB$3="４週",SUM(S171:AT171),IF($BB$3="暦月",SUM(S171:AW171),""))</f>
        <v>0</v>
      </c>
      <c r="AY171" s="644"/>
      <c r="AZ171" s="645">
        <f>IF($BB$3="４週",AX171/4,IF($BB$3="暦月",②勤務形態一覧表!AX171/(②勤務形態一覧表!$BB$8/7),""))</f>
        <v>0</v>
      </c>
      <c r="BA171" s="646"/>
      <c r="BB171" s="747"/>
      <c r="BC171" s="710"/>
      <c r="BD171" s="710"/>
      <c r="BE171" s="710"/>
      <c r="BF171" s="711"/>
    </row>
    <row r="172" spans="2:58" ht="20.25" customHeight="1">
      <c r="B172" s="686">
        <f>B169+1</f>
        <v>51</v>
      </c>
      <c r="C172" s="736"/>
      <c r="D172" s="737"/>
      <c r="E172" s="738"/>
      <c r="F172" s="391"/>
      <c r="G172" s="696"/>
      <c r="H172" s="699"/>
      <c r="I172" s="700"/>
      <c r="J172" s="700"/>
      <c r="K172" s="701"/>
      <c r="L172" s="703"/>
      <c r="M172" s="704"/>
      <c r="N172" s="704"/>
      <c r="O172" s="705"/>
      <c r="P172" s="712" t="s">
        <v>1227</v>
      </c>
      <c r="Q172" s="713"/>
      <c r="R172" s="714"/>
      <c r="S172" s="380"/>
      <c r="T172" s="381"/>
      <c r="U172" s="381"/>
      <c r="V172" s="381"/>
      <c r="W172" s="381"/>
      <c r="X172" s="381"/>
      <c r="Y172" s="382"/>
      <c r="Z172" s="380"/>
      <c r="AA172" s="381"/>
      <c r="AB172" s="381"/>
      <c r="AC172" s="381"/>
      <c r="AD172" s="381"/>
      <c r="AE172" s="381"/>
      <c r="AF172" s="382"/>
      <c r="AG172" s="380"/>
      <c r="AH172" s="381"/>
      <c r="AI172" s="381"/>
      <c r="AJ172" s="381"/>
      <c r="AK172" s="381"/>
      <c r="AL172" s="381"/>
      <c r="AM172" s="382"/>
      <c r="AN172" s="380"/>
      <c r="AO172" s="381"/>
      <c r="AP172" s="381"/>
      <c r="AQ172" s="381"/>
      <c r="AR172" s="381"/>
      <c r="AS172" s="381"/>
      <c r="AT172" s="382"/>
      <c r="AU172" s="380"/>
      <c r="AV172" s="381"/>
      <c r="AW172" s="381"/>
      <c r="AX172" s="620"/>
      <c r="AY172" s="621"/>
      <c r="AZ172" s="622"/>
      <c r="BA172" s="623"/>
      <c r="BB172" s="745"/>
      <c r="BC172" s="704"/>
      <c r="BD172" s="704"/>
      <c r="BE172" s="704"/>
      <c r="BF172" s="705"/>
    </row>
    <row r="173" spans="2:58" ht="20.25" customHeight="1">
      <c r="B173" s="686"/>
      <c r="C173" s="739"/>
      <c r="D173" s="740"/>
      <c r="E173" s="741"/>
      <c r="F173" s="383"/>
      <c r="G173" s="697"/>
      <c r="H173" s="702"/>
      <c r="I173" s="700"/>
      <c r="J173" s="700"/>
      <c r="K173" s="701"/>
      <c r="L173" s="706"/>
      <c r="M173" s="707"/>
      <c r="N173" s="707"/>
      <c r="O173" s="708"/>
      <c r="P173" s="633" t="s">
        <v>1228</v>
      </c>
      <c r="Q173" s="634"/>
      <c r="R173" s="635"/>
      <c r="S173" s="384" t="str">
        <f>IF(S172="","",VLOOKUP(S172,'[1]シフト記号表（勤務時間帯）'!$C$6:$K$35,9,FALSE))</f>
        <v/>
      </c>
      <c r="T173" s="385" t="str">
        <f>IF(T172="","",VLOOKUP(T172,'[1]シフト記号表（勤務時間帯）'!$C$6:$K$35,9,FALSE))</f>
        <v/>
      </c>
      <c r="U173" s="385" t="str">
        <f>IF(U172="","",VLOOKUP(U172,'[1]シフト記号表（勤務時間帯）'!$C$6:$K$35,9,FALSE))</f>
        <v/>
      </c>
      <c r="V173" s="385" t="str">
        <f>IF(V172="","",VLOOKUP(V172,'[1]シフト記号表（勤務時間帯）'!$C$6:$K$35,9,FALSE))</f>
        <v/>
      </c>
      <c r="W173" s="385" t="str">
        <f>IF(W172="","",VLOOKUP(W172,'[1]シフト記号表（勤務時間帯）'!$C$6:$K$35,9,FALSE))</f>
        <v/>
      </c>
      <c r="X173" s="385" t="str">
        <f>IF(X172="","",VLOOKUP(X172,'[1]シフト記号表（勤務時間帯）'!$C$6:$K$35,9,FALSE))</f>
        <v/>
      </c>
      <c r="Y173" s="386" t="str">
        <f>IF(Y172="","",VLOOKUP(Y172,'[1]シフト記号表（勤務時間帯）'!$C$6:$K$35,9,FALSE))</f>
        <v/>
      </c>
      <c r="Z173" s="384" t="str">
        <f>IF(Z172="","",VLOOKUP(Z172,'[1]シフト記号表（勤務時間帯）'!$C$6:$K$35,9,FALSE))</f>
        <v/>
      </c>
      <c r="AA173" s="385" t="str">
        <f>IF(AA172="","",VLOOKUP(AA172,'[1]シフト記号表（勤務時間帯）'!$C$6:$K$35,9,FALSE))</f>
        <v/>
      </c>
      <c r="AB173" s="385" t="str">
        <f>IF(AB172="","",VLOOKUP(AB172,'[1]シフト記号表（勤務時間帯）'!$C$6:$K$35,9,FALSE))</f>
        <v/>
      </c>
      <c r="AC173" s="385" t="str">
        <f>IF(AC172="","",VLOOKUP(AC172,'[1]シフト記号表（勤務時間帯）'!$C$6:$K$35,9,FALSE))</f>
        <v/>
      </c>
      <c r="AD173" s="385" t="str">
        <f>IF(AD172="","",VLOOKUP(AD172,'[1]シフト記号表（勤務時間帯）'!$C$6:$K$35,9,FALSE))</f>
        <v/>
      </c>
      <c r="AE173" s="385" t="str">
        <f>IF(AE172="","",VLOOKUP(AE172,'[1]シフト記号表（勤務時間帯）'!$C$6:$K$35,9,FALSE))</f>
        <v/>
      </c>
      <c r="AF173" s="386" t="str">
        <f>IF(AF172="","",VLOOKUP(AF172,'[1]シフト記号表（勤務時間帯）'!$C$6:$K$35,9,FALSE))</f>
        <v/>
      </c>
      <c r="AG173" s="384" t="str">
        <f>IF(AG172="","",VLOOKUP(AG172,'[1]シフト記号表（勤務時間帯）'!$C$6:$K$35,9,FALSE))</f>
        <v/>
      </c>
      <c r="AH173" s="385" t="str">
        <f>IF(AH172="","",VLOOKUP(AH172,'[1]シフト記号表（勤務時間帯）'!$C$6:$K$35,9,FALSE))</f>
        <v/>
      </c>
      <c r="AI173" s="385" t="str">
        <f>IF(AI172="","",VLOOKUP(AI172,'[1]シフト記号表（勤務時間帯）'!$C$6:$K$35,9,FALSE))</f>
        <v/>
      </c>
      <c r="AJ173" s="385" t="str">
        <f>IF(AJ172="","",VLOOKUP(AJ172,'[1]シフト記号表（勤務時間帯）'!$C$6:$K$35,9,FALSE))</f>
        <v/>
      </c>
      <c r="AK173" s="385" t="str">
        <f>IF(AK172="","",VLOOKUP(AK172,'[1]シフト記号表（勤務時間帯）'!$C$6:$K$35,9,FALSE))</f>
        <v/>
      </c>
      <c r="AL173" s="385" t="str">
        <f>IF(AL172="","",VLOOKUP(AL172,'[1]シフト記号表（勤務時間帯）'!$C$6:$K$35,9,FALSE))</f>
        <v/>
      </c>
      <c r="AM173" s="386" t="str">
        <f>IF(AM172="","",VLOOKUP(AM172,'[1]シフト記号表（勤務時間帯）'!$C$6:$K$35,9,FALSE))</f>
        <v/>
      </c>
      <c r="AN173" s="384" t="str">
        <f>IF(AN172="","",VLOOKUP(AN172,'[1]シフト記号表（勤務時間帯）'!$C$6:$K$35,9,FALSE))</f>
        <v/>
      </c>
      <c r="AO173" s="385" t="str">
        <f>IF(AO172="","",VLOOKUP(AO172,'[1]シフト記号表（勤務時間帯）'!$C$6:$K$35,9,FALSE))</f>
        <v/>
      </c>
      <c r="AP173" s="385" t="str">
        <f>IF(AP172="","",VLOOKUP(AP172,'[1]シフト記号表（勤務時間帯）'!$C$6:$K$35,9,FALSE))</f>
        <v/>
      </c>
      <c r="AQ173" s="385" t="str">
        <f>IF(AQ172="","",VLOOKUP(AQ172,'[1]シフト記号表（勤務時間帯）'!$C$6:$K$35,9,FALSE))</f>
        <v/>
      </c>
      <c r="AR173" s="385" t="str">
        <f>IF(AR172="","",VLOOKUP(AR172,'[1]シフト記号表（勤務時間帯）'!$C$6:$K$35,9,FALSE))</f>
        <v/>
      </c>
      <c r="AS173" s="385" t="str">
        <f>IF(AS172="","",VLOOKUP(AS172,'[1]シフト記号表（勤務時間帯）'!$C$6:$K$35,9,FALSE))</f>
        <v/>
      </c>
      <c r="AT173" s="386" t="str">
        <f>IF(AT172="","",VLOOKUP(AT172,'[1]シフト記号表（勤務時間帯）'!$C$6:$K$35,9,FALSE))</f>
        <v/>
      </c>
      <c r="AU173" s="384" t="str">
        <f>IF(AU172="","",VLOOKUP(AU172,'[1]シフト記号表（勤務時間帯）'!$C$6:$K$35,9,FALSE))</f>
        <v/>
      </c>
      <c r="AV173" s="385" t="str">
        <f>IF(AV172="","",VLOOKUP(AV172,'[1]シフト記号表（勤務時間帯）'!$C$6:$K$35,9,FALSE))</f>
        <v/>
      </c>
      <c r="AW173" s="385" t="str">
        <f>IF(AW172="","",VLOOKUP(AW172,'[1]シフト記号表（勤務時間帯）'!$C$6:$K$35,9,FALSE))</f>
        <v/>
      </c>
      <c r="AX173" s="636">
        <f>IF($BB$3="４週",SUM(S173:AT173),IF($BB$3="暦月",SUM(S173:AW173),""))</f>
        <v>0</v>
      </c>
      <c r="AY173" s="637"/>
      <c r="AZ173" s="638">
        <f>IF($BB$3="４週",AX173/4,IF($BB$3="暦月",②勤務形態一覧表!AX173/(②勤務形態一覧表!$BB$8/7),""))</f>
        <v>0</v>
      </c>
      <c r="BA173" s="639"/>
      <c r="BB173" s="746"/>
      <c r="BC173" s="707"/>
      <c r="BD173" s="707"/>
      <c r="BE173" s="707"/>
      <c r="BF173" s="708"/>
    </row>
    <row r="174" spans="2:58" ht="20.25" customHeight="1">
      <c r="B174" s="686"/>
      <c r="C174" s="742"/>
      <c r="D174" s="743"/>
      <c r="E174" s="744"/>
      <c r="F174" s="392">
        <f>C172</f>
        <v>0</v>
      </c>
      <c r="G174" s="698"/>
      <c r="H174" s="702"/>
      <c r="I174" s="700"/>
      <c r="J174" s="700"/>
      <c r="K174" s="701"/>
      <c r="L174" s="709"/>
      <c r="M174" s="710"/>
      <c r="N174" s="710"/>
      <c r="O174" s="711"/>
      <c r="P174" s="640" t="s">
        <v>1229</v>
      </c>
      <c r="Q174" s="641"/>
      <c r="R174" s="642"/>
      <c r="S174" s="388" t="str">
        <f>IF(S172="","",VLOOKUP(S172,'[1]シフト記号表（勤務時間帯）'!$C$6:$U$35,19,FALSE))</f>
        <v/>
      </c>
      <c r="T174" s="389" t="str">
        <f>IF(T172="","",VLOOKUP(T172,'[1]シフト記号表（勤務時間帯）'!$C$6:$U$35,19,FALSE))</f>
        <v/>
      </c>
      <c r="U174" s="389" t="str">
        <f>IF(U172="","",VLOOKUP(U172,'[1]シフト記号表（勤務時間帯）'!$C$6:$U$35,19,FALSE))</f>
        <v/>
      </c>
      <c r="V174" s="389" t="str">
        <f>IF(V172="","",VLOOKUP(V172,'[1]シフト記号表（勤務時間帯）'!$C$6:$U$35,19,FALSE))</f>
        <v/>
      </c>
      <c r="W174" s="389" t="str">
        <f>IF(W172="","",VLOOKUP(W172,'[1]シフト記号表（勤務時間帯）'!$C$6:$U$35,19,FALSE))</f>
        <v/>
      </c>
      <c r="X174" s="389" t="str">
        <f>IF(X172="","",VLOOKUP(X172,'[1]シフト記号表（勤務時間帯）'!$C$6:$U$35,19,FALSE))</f>
        <v/>
      </c>
      <c r="Y174" s="390" t="str">
        <f>IF(Y172="","",VLOOKUP(Y172,'[1]シフト記号表（勤務時間帯）'!$C$6:$U$35,19,FALSE))</f>
        <v/>
      </c>
      <c r="Z174" s="388" t="str">
        <f>IF(Z172="","",VLOOKUP(Z172,'[1]シフト記号表（勤務時間帯）'!$C$6:$U$35,19,FALSE))</f>
        <v/>
      </c>
      <c r="AA174" s="389" t="str">
        <f>IF(AA172="","",VLOOKUP(AA172,'[1]シフト記号表（勤務時間帯）'!$C$6:$U$35,19,FALSE))</f>
        <v/>
      </c>
      <c r="AB174" s="389" t="str">
        <f>IF(AB172="","",VLOOKUP(AB172,'[1]シフト記号表（勤務時間帯）'!$C$6:$U$35,19,FALSE))</f>
        <v/>
      </c>
      <c r="AC174" s="389" t="str">
        <f>IF(AC172="","",VLOOKUP(AC172,'[1]シフト記号表（勤務時間帯）'!$C$6:$U$35,19,FALSE))</f>
        <v/>
      </c>
      <c r="AD174" s="389" t="str">
        <f>IF(AD172="","",VLOOKUP(AD172,'[1]シフト記号表（勤務時間帯）'!$C$6:$U$35,19,FALSE))</f>
        <v/>
      </c>
      <c r="AE174" s="389" t="str">
        <f>IF(AE172="","",VLOOKUP(AE172,'[1]シフト記号表（勤務時間帯）'!$C$6:$U$35,19,FALSE))</f>
        <v/>
      </c>
      <c r="AF174" s="390" t="str">
        <f>IF(AF172="","",VLOOKUP(AF172,'[1]シフト記号表（勤務時間帯）'!$C$6:$U$35,19,FALSE))</f>
        <v/>
      </c>
      <c r="AG174" s="388" t="str">
        <f>IF(AG172="","",VLOOKUP(AG172,'[1]シフト記号表（勤務時間帯）'!$C$6:$U$35,19,FALSE))</f>
        <v/>
      </c>
      <c r="AH174" s="389" t="str">
        <f>IF(AH172="","",VLOOKUP(AH172,'[1]シフト記号表（勤務時間帯）'!$C$6:$U$35,19,FALSE))</f>
        <v/>
      </c>
      <c r="AI174" s="389" t="str">
        <f>IF(AI172="","",VLOOKUP(AI172,'[1]シフト記号表（勤務時間帯）'!$C$6:$U$35,19,FALSE))</f>
        <v/>
      </c>
      <c r="AJ174" s="389" t="str">
        <f>IF(AJ172="","",VLOOKUP(AJ172,'[1]シフト記号表（勤務時間帯）'!$C$6:$U$35,19,FALSE))</f>
        <v/>
      </c>
      <c r="AK174" s="389" t="str">
        <f>IF(AK172="","",VLOOKUP(AK172,'[1]シフト記号表（勤務時間帯）'!$C$6:$U$35,19,FALSE))</f>
        <v/>
      </c>
      <c r="AL174" s="389" t="str">
        <f>IF(AL172="","",VLOOKUP(AL172,'[1]シフト記号表（勤務時間帯）'!$C$6:$U$35,19,FALSE))</f>
        <v/>
      </c>
      <c r="AM174" s="390" t="str">
        <f>IF(AM172="","",VLOOKUP(AM172,'[1]シフト記号表（勤務時間帯）'!$C$6:$U$35,19,FALSE))</f>
        <v/>
      </c>
      <c r="AN174" s="388" t="str">
        <f>IF(AN172="","",VLOOKUP(AN172,'[1]シフト記号表（勤務時間帯）'!$C$6:$U$35,19,FALSE))</f>
        <v/>
      </c>
      <c r="AO174" s="389" t="str">
        <f>IF(AO172="","",VLOOKUP(AO172,'[1]シフト記号表（勤務時間帯）'!$C$6:$U$35,19,FALSE))</f>
        <v/>
      </c>
      <c r="AP174" s="389" t="str">
        <f>IF(AP172="","",VLOOKUP(AP172,'[1]シフト記号表（勤務時間帯）'!$C$6:$U$35,19,FALSE))</f>
        <v/>
      </c>
      <c r="AQ174" s="389" t="str">
        <f>IF(AQ172="","",VLOOKUP(AQ172,'[1]シフト記号表（勤務時間帯）'!$C$6:$U$35,19,FALSE))</f>
        <v/>
      </c>
      <c r="AR174" s="389" t="str">
        <f>IF(AR172="","",VLOOKUP(AR172,'[1]シフト記号表（勤務時間帯）'!$C$6:$U$35,19,FALSE))</f>
        <v/>
      </c>
      <c r="AS174" s="389" t="str">
        <f>IF(AS172="","",VLOOKUP(AS172,'[1]シフト記号表（勤務時間帯）'!$C$6:$U$35,19,FALSE))</f>
        <v/>
      </c>
      <c r="AT174" s="390" t="str">
        <f>IF(AT172="","",VLOOKUP(AT172,'[1]シフト記号表（勤務時間帯）'!$C$6:$U$35,19,FALSE))</f>
        <v/>
      </c>
      <c r="AU174" s="388" t="str">
        <f>IF(AU172="","",VLOOKUP(AU172,'[1]シフト記号表（勤務時間帯）'!$C$6:$U$35,19,FALSE))</f>
        <v/>
      </c>
      <c r="AV174" s="389" t="str">
        <f>IF(AV172="","",VLOOKUP(AV172,'[1]シフト記号表（勤務時間帯）'!$C$6:$U$35,19,FALSE))</f>
        <v/>
      </c>
      <c r="AW174" s="389" t="str">
        <f>IF(AW172="","",VLOOKUP(AW172,'[1]シフト記号表（勤務時間帯）'!$C$6:$U$35,19,FALSE))</f>
        <v/>
      </c>
      <c r="AX174" s="643">
        <f>IF($BB$3="４週",SUM(S174:AT174),IF($BB$3="暦月",SUM(S174:AW174),""))</f>
        <v>0</v>
      </c>
      <c r="AY174" s="644"/>
      <c r="AZ174" s="645">
        <f>IF($BB$3="４週",AX174/4,IF($BB$3="暦月",②勤務形態一覧表!AX174/(②勤務形態一覧表!$BB$8/7),""))</f>
        <v>0</v>
      </c>
      <c r="BA174" s="646"/>
      <c r="BB174" s="747"/>
      <c r="BC174" s="710"/>
      <c r="BD174" s="710"/>
      <c r="BE174" s="710"/>
      <c r="BF174" s="711"/>
    </row>
    <row r="175" spans="2:58" ht="20.25" customHeight="1">
      <c r="B175" s="686">
        <f>B172+1</f>
        <v>52</v>
      </c>
      <c r="C175" s="736"/>
      <c r="D175" s="737"/>
      <c r="E175" s="738"/>
      <c r="F175" s="391"/>
      <c r="G175" s="696"/>
      <c r="H175" s="699"/>
      <c r="I175" s="700"/>
      <c r="J175" s="700"/>
      <c r="K175" s="701"/>
      <c r="L175" s="703"/>
      <c r="M175" s="704"/>
      <c r="N175" s="704"/>
      <c r="O175" s="705"/>
      <c r="P175" s="712" t="s">
        <v>1227</v>
      </c>
      <c r="Q175" s="713"/>
      <c r="R175" s="714"/>
      <c r="S175" s="380"/>
      <c r="T175" s="381"/>
      <c r="U175" s="381"/>
      <c r="V175" s="381"/>
      <c r="W175" s="381"/>
      <c r="X175" s="381"/>
      <c r="Y175" s="382"/>
      <c r="Z175" s="380"/>
      <c r="AA175" s="381"/>
      <c r="AB175" s="381"/>
      <c r="AC175" s="381"/>
      <c r="AD175" s="381"/>
      <c r="AE175" s="381"/>
      <c r="AF175" s="382"/>
      <c r="AG175" s="380"/>
      <c r="AH175" s="381"/>
      <c r="AI175" s="381"/>
      <c r="AJ175" s="381"/>
      <c r="AK175" s="381"/>
      <c r="AL175" s="381"/>
      <c r="AM175" s="382"/>
      <c r="AN175" s="380"/>
      <c r="AO175" s="381"/>
      <c r="AP175" s="381"/>
      <c r="AQ175" s="381"/>
      <c r="AR175" s="381"/>
      <c r="AS175" s="381"/>
      <c r="AT175" s="382"/>
      <c r="AU175" s="380"/>
      <c r="AV175" s="381"/>
      <c r="AW175" s="381"/>
      <c r="AX175" s="620"/>
      <c r="AY175" s="621"/>
      <c r="AZ175" s="622"/>
      <c r="BA175" s="623"/>
      <c r="BB175" s="745"/>
      <c r="BC175" s="704"/>
      <c r="BD175" s="704"/>
      <c r="BE175" s="704"/>
      <c r="BF175" s="705"/>
    </row>
    <row r="176" spans="2:58" ht="20.25" customHeight="1">
      <c r="B176" s="686"/>
      <c r="C176" s="739"/>
      <c r="D176" s="740"/>
      <c r="E176" s="741"/>
      <c r="F176" s="383"/>
      <c r="G176" s="697"/>
      <c r="H176" s="702"/>
      <c r="I176" s="700"/>
      <c r="J176" s="700"/>
      <c r="K176" s="701"/>
      <c r="L176" s="706"/>
      <c r="M176" s="707"/>
      <c r="N176" s="707"/>
      <c r="O176" s="708"/>
      <c r="P176" s="633" t="s">
        <v>1228</v>
      </c>
      <c r="Q176" s="634"/>
      <c r="R176" s="635"/>
      <c r="S176" s="384" t="str">
        <f>IF(S175="","",VLOOKUP(S175,'[1]シフト記号表（勤務時間帯）'!$C$6:$K$35,9,FALSE))</f>
        <v/>
      </c>
      <c r="T176" s="385" t="str">
        <f>IF(T175="","",VLOOKUP(T175,'[1]シフト記号表（勤務時間帯）'!$C$6:$K$35,9,FALSE))</f>
        <v/>
      </c>
      <c r="U176" s="385" t="str">
        <f>IF(U175="","",VLOOKUP(U175,'[1]シフト記号表（勤務時間帯）'!$C$6:$K$35,9,FALSE))</f>
        <v/>
      </c>
      <c r="V176" s="385" t="str">
        <f>IF(V175="","",VLOOKUP(V175,'[1]シフト記号表（勤務時間帯）'!$C$6:$K$35,9,FALSE))</f>
        <v/>
      </c>
      <c r="W176" s="385" t="str">
        <f>IF(W175="","",VLOOKUP(W175,'[1]シフト記号表（勤務時間帯）'!$C$6:$K$35,9,FALSE))</f>
        <v/>
      </c>
      <c r="X176" s="385" t="str">
        <f>IF(X175="","",VLOOKUP(X175,'[1]シフト記号表（勤務時間帯）'!$C$6:$K$35,9,FALSE))</f>
        <v/>
      </c>
      <c r="Y176" s="386" t="str">
        <f>IF(Y175="","",VLOOKUP(Y175,'[1]シフト記号表（勤務時間帯）'!$C$6:$K$35,9,FALSE))</f>
        <v/>
      </c>
      <c r="Z176" s="384" t="str">
        <f>IF(Z175="","",VLOOKUP(Z175,'[1]シフト記号表（勤務時間帯）'!$C$6:$K$35,9,FALSE))</f>
        <v/>
      </c>
      <c r="AA176" s="385" t="str">
        <f>IF(AA175="","",VLOOKUP(AA175,'[1]シフト記号表（勤務時間帯）'!$C$6:$K$35,9,FALSE))</f>
        <v/>
      </c>
      <c r="AB176" s="385" t="str">
        <f>IF(AB175="","",VLOOKUP(AB175,'[1]シフト記号表（勤務時間帯）'!$C$6:$K$35,9,FALSE))</f>
        <v/>
      </c>
      <c r="AC176" s="385" t="str">
        <f>IF(AC175="","",VLOOKUP(AC175,'[1]シフト記号表（勤務時間帯）'!$C$6:$K$35,9,FALSE))</f>
        <v/>
      </c>
      <c r="AD176" s="385" t="str">
        <f>IF(AD175="","",VLOOKUP(AD175,'[1]シフト記号表（勤務時間帯）'!$C$6:$K$35,9,FALSE))</f>
        <v/>
      </c>
      <c r="AE176" s="385" t="str">
        <f>IF(AE175="","",VLOOKUP(AE175,'[1]シフト記号表（勤務時間帯）'!$C$6:$K$35,9,FALSE))</f>
        <v/>
      </c>
      <c r="AF176" s="386" t="str">
        <f>IF(AF175="","",VLOOKUP(AF175,'[1]シフト記号表（勤務時間帯）'!$C$6:$K$35,9,FALSE))</f>
        <v/>
      </c>
      <c r="AG176" s="384" t="str">
        <f>IF(AG175="","",VLOOKUP(AG175,'[1]シフト記号表（勤務時間帯）'!$C$6:$K$35,9,FALSE))</f>
        <v/>
      </c>
      <c r="AH176" s="385" t="str">
        <f>IF(AH175="","",VLOOKUP(AH175,'[1]シフト記号表（勤務時間帯）'!$C$6:$K$35,9,FALSE))</f>
        <v/>
      </c>
      <c r="AI176" s="385" t="str">
        <f>IF(AI175="","",VLOOKUP(AI175,'[1]シフト記号表（勤務時間帯）'!$C$6:$K$35,9,FALSE))</f>
        <v/>
      </c>
      <c r="AJ176" s="385" t="str">
        <f>IF(AJ175="","",VLOOKUP(AJ175,'[1]シフト記号表（勤務時間帯）'!$C$6:$K$35,9,FALSE))</f>
        <v/>
      </c>
      <c r="AK176" s="385" t="str">
        <f>IF(AK175="","",VLOOKUP(AK175,'[1]シフト記号表（勤務時間帯）'!$C$6:$K$35,9,FALSE))</f>
        <v/>
      </c>
      <c r="AL176" s="385" t="str">
        <f>IF(AL175="","",VLOOKUP(AL175,'[1]シフト記号表（勤務時間帯）'!$C$6:$K$35,9,FALSE))</f>
        <v/>
      </c>
      <c r="AM176" s="386" t="str">
        <f>IF(AM175="","",VLOOKUP(AM175,'[1]シフト記号表（勤務時間帯）'!$C$6:$K$35,9,FALSE))</f>
        <v/>
      </c>
      <c r="AN176" s="384" t="str">
        <f>IF(AN175="","",VLOOKUP(AN175,'[1]シフト記号表（勤務時間帯）'!$C$6:$K$35,9,FALSE))</f>
        <v/>
      </c>
      <c r="AO176" s="385" t="str">
        <f>IF(AO175="","",VLOOKUP(AO175,'[1]シフト記号表（勤務時間帯）'!$C$6:$K$35,9,FALSE))</f>
        <v/>
      </c>
      <c r="AP176" s="385" t="str">
        <f>IF(AP175="","",VLOOKUP(AP175,'[1]シフト記号表（勤務時間帯）'!$C$6:$K$35,9,FALSE))</f>
        <v/>
      </c>
      <c r="AQ176" s="385" t="str">
        <f>IF(AQ175="","",VLOOKUP(AQ175,'[1]シフト記号表（勤務時間帯）'!$C$6:$K$35,9,FALSE))</f>
        <v/>
      </c>
      <c r="AR176" s="385" t="str">
        <f>IF(AR175="","",VLOOKUP(AR175,'[1]シフト記号表（勤務時間帯）'!$C$6:$K$35,9,FALSE))</f>
        <v/>
      </c>
      <c r="AS176" s="385" t="str">
        <f>IF(AS175="","",VLOOKUP(AS175,'[1]シフト記号表（勤務時間帯）'!$C$6:$K$35,9,FALSE))</f>
        <v/>
      </c>
      <c r="AT176" s="386" t="str">
        <f>IF(AT175="","",VLOOKUP(AT175,'[1]シフト記号表（勤務時間帯）'!$C$6:$K$35,9,FALSE))</f>
        <v/>
      </c>
      <c r="AU176" s="384" t="str">
        <f>IF(AU175="","",VLOOKUP(AU175,'[1]シフト記号表（勤務時間帯）'!$C$6:$K$35,9,FALSE))</f>
        <v/>
      </c>
      <c r="AV176" s="385" t="str">
        <f>IF(AV175="","",VLOOKUP(AV175,'[1]シフト記号表（勤務時間帯）'!$C$6:$K$35,9,FALSE))</f>
        <v/>
      </c>
      <c r="AW176" s="385" t="str">
        <f>IF(AW175="","",VLOOKUP(AW175,'[1]シフト記号表（勤務時間帯）'!$C$6:$K$35,9,FALSE))</f>
        <v/>
      </c>
      <c r="AX176" s="636">
        <f>IF($BB$3="４週",SUM(S176:AT176),IF($BB$3="暦月",SUM(S176:AW176),""))</f>
        <v>0</v>
      </c>
      <c r="AY176" s="637"/>
      <c r="AZ176" s="638">
        <f>IF($BB$3="４週",AX176/4,IF($BB$3="暦月",②勤務形態一覧表!AX176/(②勤務形態一覧表!$BB$8/7),""))</f>
        <v>0</v>
      </c>
      <c r="BA176" s="639"/>
      <c r="BB176" s="746"/>
      <c r="BC176" s="707"/>
      <c r="BD176" s="707"/>
      <c r="BE176" s="707"/>
      <c r="BF176" s="708"/>
    </row>
    <row r="177" spans="2:58" ht="20.25" customHeight="1">
      <c r="B177" s="686"/>
      <c r="C177" s="742"/>
      <c r="D177" s="743"/>
      <c r="E177" s="744"/>
      <c r="F177" s="392">
        <f>C175</f>
        <v>0</v>
      </c>
      <c r="G177" s="698"/>
      <c r="H177" s="702"/>
      <c r="I177" s="700"/>
      <c r="J177" s="700"/>
      <c r="K177" s="701"/>
      <c r="L177" s="709"/>
      <c r="M177" s="710"/>
      <c r="N177" s="710"/>
      <c r="O177" s="711"/>
      <c r="P177" s="640" t="s">
        <v>1229</v>
      </c>
      <c r="Q177" s="641"/>
      <c r="R177" s="642"/>
      <c r="S177" s="388" t="str">
        <f>IF(S175="","",VLOOKUP(S175,'[1]シフト記号表（勤務時間帯）'!$C$6:$U$35,19,FALSE))</f>
        <v/>
      </c>
      <c r="T177" s="389" t="str">
        <f>IF(T175="","",VLOOKUP(T175,'[1]シフト記号表（勤務時間帯）'!$C$6:$U$35,19,FALSE))</f>
        <v/>
      </c>
      <c r="U177" s="389" t="str">
        <f>IF(U175="","",VLOOKUP(U175,'[1]シフト記号表（勤務時間帯）'!$C$6:$U$35,19,FALSE))</f>
        <v/>
      </c>
      <c r="V177" s="389" t="str">
        <f>IF(V175="","",VLOOKUP(V175,'[1]シフト記号表（勤務時間帯）'!$C$6:$U$35,19,FALSE))</f>
        <v/>
      </c>
      <c r="W177" s="389" t="str">
        <f>IF(W175="","",VLOOKUP(W175,'[1]シフト記号表（勤務時間帯）'!$C$6:$U$35,19,FALSE))</f>
        <v/>
      </c>
      <c r="X177" s="389" t="str">
        <f>IF(X175="","",VLOOKUP(X175,'[1]シフト記号表（勤務時間帯）'!$C$6:$U$35,19,FALSE))</f>
        <v/>
      </c>
      <c r="Y177" s="390" t="str">
        <f>IF(Y175="","",VLOOKUP(Y175,'[1]シフト記号表（勤務時間帯）'!$C$6:$U$35,19,FALSE))</f>
        <v/>
      </c>
      <c r="Z177" s="388" t="str">
        <f>IF(Z175="","",VLOOKUP(Z175,'[1]シフト記号表（勤務時間帯）'!$C$6:$U$35,19,FALSE))</f>
        <v/>
      </c>
      <c r="AA177" s="389" t="str">
        <f>IF(AA175="","",VLOOKUP(AA175,'[1]シフト記号表（勤務時間帯）'!$C$6:$U$35,19,FALSE))</f>
        <v/>
      </c>
      <c r="AB177" s="389" t="str">
        <f>IF(AB175="","",VLOOKUP(AB175,'[1]シフト記号表（勤務時間帯）'!$C$6:$U$35,19,FALSE))</f>
        <v/>
      </c>
      <c r="AC177" s="389" t="str">
        <f>IF(AC175="","",VLOOKUP(AC175,'[1]シフト記号表（勤務時間帯）'!$C$6:$U$35,19,FALSE))</f>
        <v/>
      </c>
      <c r="AD177" s="389" t="str">
        <f>IF(AD175="","",VLOOKUP(AD175,'[1]シフト記号表（勤務時間帯）'!$C$6:$U$35,19,FALSE))</f>
        <v/>
      </c>
      <c r="AE177" s="389" t="str">
        <f>IF(AE175="","",VLOOKUP(AE175,'[1]シフト記号表（勤務時間帯）'!$C$6:$U$35,19,FALSE))</f>
        <v/>
      </c>
      <c r="AF177" s="390" t="str">
        <f>IF(AF175="","",VLOOKUP(AF175,'[1]シフト記号表（勤務時間帯）'!$C$6:$U$35,19,FALSE))</f>
        <v/>
      </c>
      <c r="AG177" s="388" t="str">
        <f>IF(AG175="","",VLOOKUP(AG175,'[1]シフト記号表（勤務時間帯）'!$C$6:$U$35,19,FALSE))</f>
        <v/>
      </c>
      <c r="AH177" s="389" t="str">
        <f>IF(AH175="","",VLOOKUP(AH175,'[1]シフト記号表（勤務時間帯）'!$C$6:$U$35,19,FALSE))</f>
        <v/>
      </c>
      <c r="AI177" s="389" t="str">
        <f>IF(AI175="","",VLOOKUP(AI175,'[1]シフト記号表（勤務時間帯）'!$C$6:$U$35,19,FALSE))</f>
        <v/>
      </c>
      <c r="AJ177" s="389" t="str">
        <f>IF(AJ175="","",VLOOKUP(AJ175,'[1]シフト記号表（勤務時間帯）'!$C$6:$U$35,19,FALSE))</f>
        <v/>
      </c>
      <c r="AK177" s="389" t="str">
        <f>IF(AK175="","",VLOOKUP(AK175,'[1]シフト記号表（勤務時間帯）'!$C$6:$U$35,19,FALSE))</f>
        <v/>
      </c>
      <c r="AL177" s="389" t="str">
        <f>IF(AL175="","",VLOOKUP(AL175,'[1]シフト記号表（勤務時間帯）'!$C$6:$U$35,19,FALSE))</f>
        <v/>
      </c>
      <c r="AM177" s="390" t="str">
        <f>IF(AM175="","",VLOOKUP(AM175,'[1]シフト記号表（勤務時間帯）'!$C$6:$U$35,19,FALSE))</f>
        <v/>
      </c>
      <c r="AN177" s="388" t="str">
        <f>IF(AN175="","",VLOOKUP(AN175,'[1]シフト記号表（勤務時間帯）'!$C$6:$U$35,19,FALSE))</f>
        <v/>
      </c>
      <c r="AO177" s="389" t="str">
        <f>IF(AO175="","",VLOOKUP(AO175,'[1]シフト記号表（勤務時間帯）'!$C$6:$U$35,19,FALSE))</f>
        <v/>
      </c>
      <c r="AP177" s="389" t="str">
        <f>IF(AP175="","",VLOOKUP(AP175,'[1]シフト記号表（勤務時間帯）'!$C$6:$U$35,19,FALSE))</f>
        <v/>
      </c>
      <c r="AQ177" s="389" t="str">
        <f>IF(AQ175="","",VLOOKUP(AQ175,'[1]シフト記号表（勤務時間帯）'!$C$6:$U$35,19,FALSE))</f>
        <v/>
      </c>
      <c r="AR177" s="389" t="str">
        <f>IF(AR175="","",VLOOKUP(AR175,'[1]シフト記号表（勤務時間帯）'!$C$6:$U$35,19,FALSE))</f>
        <v/>
      </c>
      <c r="AS177" s="389" t="str">
        <f>IF(AS175="","",VLOOKUP(AS175,'[1]シフト記号表（勤務時間帯）'!$C$6:$U$35,19,FALSE))</f>
        <v/>
      </c>
      <c r="AT177" s="390" t="str">
        <f>IF(AT175="","",VLOOKUP(AT175,'[1]シフト記号表（勤務時間帯）'!$C$6:$U$35,19,FALSE))</f>
        <v/>
      </c>
      <c r="AU177" s="388" t="str">
        <f>IF(AU175="","",VLOOKUP(AU175,'[1]シフト記号表（勤務時間帯）'!$C$6:$U$35,19,FALSE))</f>
        <v/>
      </c>
      <c r="AV177" s="389" t="str">
        <f>IF(AV175="","",VLOOKUP(AV175,'[1]シフト記号表（勤務時間帯）'!$C$6:$U$35,19,FALSE))</f>
        <v/>
      </c>
      <c r="AW177" s="389" t="str">
        <f>IF(AW175="","",VLOOKUP(AW175,'[1]シフト記号表（勤務時間帯）'!$C$6:$U$35,19,FALSE))</f>
        <v/>
      </c>
      <c r="AX177" s="643">
        <f>IF($BB$3="４週",SUM(S177:AT177),IF($BB$3="暦月",SUM(S177:AW177),""))</f>
        <v>0</v>
      </c>
      <c r="AY177" s="644"/>
      <c r="AZ177" s="645">
        <f>IF($BB$3="４週",AX177/4,IF($BB$3="暦月",②勤務形態一覧表!AX177/(②勤務形態一覧表!$BB$8/7),""))</f>
        <v>0</v>
      </c>
      <c r="BA177" s="646"/>
      <c r="BB177" s="747"/>
      <c r="BC177" s="710"/>
      <c r="BD177" s="710"/>
      <c r="BE177" s="710"/>
      <c r="BF177" s="711"/>
    </row>
    <row r="178" spans="2:58" ht="20.25" customHeight="1">
      <c r="B178" s="686">
        <f>B175+1</f>
        <v>53</v>
      </c>
      <c r="C178" s="736"/>
      <c r="D178" s="737"/>
      <c r="E178" s="738"/>
      <c r="F178" s="391"/>
      <c r="G178" s="696"/>
      <c r="H178" s="699"/>
      <c r="I178" s="700"/>
      <c r="J178" s="700"/>
      <c r="K178" s="701"/>
      <c r="L178" s="703"/>
      <c r="M178" s="704"/>
      <c r="N178" s="704"/>
      <c r="O178" s="705"/>
      <c r="P178" s="712" t="s">
        <v>1227</v>
      </c>
      <c r="Q178" s="713"/>
      <c r="R178" s="714"/>
      <c r="S178" s="380"/>
      <c r="T178" s="381"/>
      <c r="U178" s="381"/>
      <c r="V178" s="381"/>
      <c r="W178" s="381"/>
      <c r="X178" s="381"/>
      <c r="Y178" s="382"/>
      <c r="Z178" s="380"/>
      <c r="AA178" s="381"/>
      <c r="AB178" s="381"/>
      <c r="AC178" s="381"/>
      <c r="AD178" s="381"/>
      <c r="AE178" s="381"/>
      <c r="AF178" s="382"/>
      <c r="AG178" s="380"/>
      <c r="AH178" s="381"/>
      <c r="AI178" s="381"/>
      <c r="AJ178" s="381"/>
      <c r="AK178" s="381"/>
      <c r="AL178" s="381"/>
      <c r="AM178" s="382"/>
      <c r="AN178" s="380"/>
      <c r="AO178" s="381"/>
      <c r="AP178" s="381"/>
      <c r="AQ178" s="381"/>
      <c r="AR178" s="381"/>
      <c r="AS178" s="381"/>
      <c r="AT178" s="382"/>
      <c r="AU178" s="380"/>
      <c r="AV178" s="381"/>
      <c r="AW178" s="381"/>
      <c r="AX178" s="620"/>
      <c r="AY178" s="621"/>
      <c r="AZ178" s="622"/>
      <c r="BA178" s="623"/>
      <c r="BB178" s="745"/>
      <c r="BC178" s="704"/>
      <c r="BD178" s="704"/>
      <c r="BE178" s="704"/>
      <c r="BF178" s="705"/>
    </row>
    <row r="179" spans="2:58" ht="20.25" customHeight="1">
      <c r="B179" s="686"/>
      <c r="C179" s="739"/>
      <c r="D179" s="740"/>
      <c r="E179" s="741"/>
      <c r="F179" s="383"/>
      <c r="G179" s="697"/>
      <c r="H179" s="702"/>
      <c r="I179" s="700"/>
      <c r="J179" s="700"/>
      <c r="K179" s="701"/>
      <c r="L179" s="706"/>
      <c r="M179" s="707"/>
      <c r="N179" s="707"/>
      <c r="O179" s="708"/>
      <c r="P179" s="633" t="s">
        <v>1228</v>
      </c>
      <c r="Q179" s="634"/>
      <c r="R179" s="635"/>
      <c r="S179" s="384" t="str">
        <f>IF(S178="","",VLOOKUP(S178,'[1]シフト記号表（勤務時間帯）'!$C$6:$K$35,9,FALSE))</f>
        <v/>
      </c>
      <c r="T179" s="385" t="str">
        <f>IF(T178="","",VLOOKUP(T178,'[1]シフト記号表（勤務時間帯）'!$C$6:$K$35,9,FALSE))</f>
        <v/>
      </c>
      <c r="U179" s="385" t="str">
        <f>IF(U178="","",VLOOKUP(U178,'[1]シフト記号表（勤務時間帯）'!$C$6:$K$35,9,FALSE))</f>
        <v/>
      </c>
      <c r="V179" s="385" t="str">
        <f>IF(V178="","",VLOOKUP(V178,'[1]シフト記号表（勤務時間帯）'!$C$6:$K$35,9,FALSE))</f>
        <v/>
      </c>
      <c r="W179" s="385" t="str">
        <f>IF(W178="","",VLOOKUP(W178,'[1]シフト記号表（勤務時間帯）'!$C$6:$K$35,9,FALSE))</f>
        <v/>
      </c>
      <c r="X179" s="385" t="str">
        <f>IF(X178="","",VLOOKUP(X178,'[1]シフト記号表（勤務時間帯）'!$C$6:$K$35,9,FALSE))</f>
        <v/>
      </c>
      <c r="Y179" s="386" t="str">
        <f>IF(Y178="","",VLOOKUP(Y178,'[1]シフト記号表（勤務時間帯）'!$C$6:$K$35,9,FALSE))</f>
        <v/>
      </c>
      <c r="Z179" s="384" t="str">
        <f>IF(Z178="","",VLOOKUP(Z178,'[1]シフト記号表（勤務時間帯）'!$C$6:$K$35,9,FALSE))</f>
        <v/>
      </c>
      <c r="AA179" s="385" t="str">
        <f>IF(AA178="","",VLOOKUP(AA178,'[1]シフト記号表（勤務時間帯）'!$C$6:$K$35,9,FALSE))</f>
        <v/>
      </c>
      <c r="AB179" s="385" t="str">
        <f>IF(AB178="","",VLOOKUP(AB178,'[1]シフト記号表（勤務時間帯）'!$C$6:$K$35,9,FALSE))</f>
        <v/>
      </c>
      <c r="AC179" s="385" t="str">
        <f>IF(AC178="","",VLOOKUP(AC178,'[1]シフト記号表（勤務時間帯）'!$C$6:$K$35,9,FALSE))</f>
        <v/>
      </c>
      <c r="AD179" s="385" t="str">
        <f>IF(AD178="","",VLOOKUP(AD178,'[1]シフト記号表（勤務時間帯）'!$C$6:$K$35,9,FALSE))</f>
        <v/>
      </c>
      <c r="AE179" s="385" t="str">
        <f>IF(AE178="","",VLOOKUP(AE178,'[1]シフト記号表（勤務時間帯）'!$C$6:$K$35,9,FALSE))</f>
        <v/>
      </c>
      <c r="AF179" s="386" t="str">
        <f>IF(AF178="","",VLOOKUP(AF178,'[1]シフト記号表（勤務時間帯）'!$C$6:$K$35,9,FALSE))</f>
        <v/>
      </c>
      <c r="AG179" s="384" t="str">
        <f>IF(AG178="","",VLOOKUP(AG178,'[1]シフト記号表（勤務時間帯）'!$C$6:$K$35,9,FALSE))</f>
        <v/>
      </c>
      <c r="AH179" s="385" t="str">
        <f>IF(AH178="","",VLOOKUP(AH178,'[1]シフト記号表（勤務時間帯）'!$C$6:$K$35,9,FALSE))</f>
        <v/>
      </c>
      <c r="AI179" s="385" t="str">
        <f>IF(AI178="","",VLOOKUP(AI178,'[1]シフト記号表（勤務時間帯）'!$C$6:$K$35,9,FALSE))</f>
        <v/>
      </c>
      <c r="AJ179" s="385" t="str">
        <f>IF(AJ178="","",VLOOKUP(AJ178,'[1]シフト記号表（勤務時間帯）'!$C$6:$K$35,9,FALSE))</f>
        <v/>
      </c>
      <c r="AK179" s="385" t="str">
        <f>IF(AK178="","",VLOOKUP(AK178,'[1]シフト記号表（勤務時間帯）'!$C$6:$K$35,9,FALSE))</f>
        <v/>
      </c>
      <c r="AL179" s="385" t="str">
        <f>IF(AL178="","",VLOOKUP(AL178,'[1]シフト記号表（勤務時間帯）'!$C$6:$K$35,9,FALSE))</f>
        <v/>
      </c>
      <c r="AM179" s="386" t="str">
        <f>IF(AM178="","",VLOOKUP(AM178,'[1]シフト記号表（勤務時間帯）'!$C$6:$K$35,9,FALSE))</f>
        <v/>
      </c>
      <c r="AN179" s="384" t="str">
        <f>IF(AN178="","",VLOOKUP(AN178,'[1]シフト記号表（勤務時間帯）'!$C$6:$K$35,9,FALSE))</f>
        <v/>
      </c>
      <c r="AO179" s="385" t="str">
        <f>IF(AO178="","",VLOOKUP(AO178,'[1]シフト記号表（勤務時間帯）'!$C$6:$K$35,9,FALSE))</f>
        <v/>
      </c>
      <c r="AP179" s="385" t="str">
        <f>IF(AP178="","",VLOOKUP(AP178,'[1]シフト記号表（勤務時間帯）'!$C$6:$K$35,9,FALSE))</f>
        <v/>
      </c>
      <c r="AQ179" s="385" t="str">
        <f>IF(AQ178="","",VLOOKUP(AQ178,'[1]シフト記号表（勤務時間帯）'!$C$6:$K$35,9,FALSE))</f>
        <v/>
      </c>
      <c r="AR179" s="385" t="str">
        <f>IF(AR178="","",VLOOKUP(AR178,'[1]シフト記号表（勤務時間帯）'!$C$6:$K$35,9,FALSE))</f>
        <v/>
      </c>
      <c r="AS179" s="385" t="str">
        <f>IF(AS178="","",VLOOKUP(AS178,'[1]シフト記号表（勤務時間帯）'!$C$6:$K$35,9,FALSE))</f>
        <v/>
      </c>
      <c r="AT179" s="386" t="str">
        <f>IF(AT178="","",VLOOKUP(AT178,'[1]シフト記号表（勤務時間帯）'!$C$6:$K$35,9,FALSE))</f>
        <v/>
      </c>
      <c r="AU179" s="384" t="str">
        <f>IF(AU178="","",VLOOKUP(AU178,'[1]シフト記号表（勤務時間帯）'!$C$6:$K$35,9,FALSE))</f>
        <v/>
      </c>
      <c r="AV179" s="385" t="str">
        <f>IF(AV178="","",VLOOKUP(AV178,'[1]シフト記号表（勤務時間帯）'!$C$6:$K$35,9,FALSE))</f>
        <v/>
      </c>
      <c r="AW179" s="385" t="str">
        <f>IF(AW178="","",VLOOKUP(AW178,'[1]シフト記号表（勤務時間帯）'!$C$6:$K$35,9,FALSE))</f>
        <v/>
      </c>
      <c r="AX179" s="636">
        <f>IF($BB$3="４週",SUM(S179:AT179),IF($BB$3="暦月",SUM(S179:AW179),""))</f>
        <v>0</v>
      </c>
      <c r="AY179" s="637"/>
      <c r="AZ179" s="638">
        <f>IF($BB$3="４週",AX179/4,IF($BB$3="暦月",②勤務形態一覧表!AX179/(②勤務形態一覧表!$BB$8/7),""))</f>
        <v>0</v>
      </c>
      <c r="BA179" s="639"/>
      <c r="BB179" s="746"/>
      <c r="BC179" s="707"/>
      <c r="BD179" s="707"/>
      <c r="BE179" s="707"/>
      <c r="BF179" s="708"/>
    </row>
    <row r="180" spans="2:58" ht="20.25" customHeight="1">
      <c r="B180" s="686"/>
      <c r="C180" s="742"/>
      <c r="D180" s="743"/>
      <c r="E180" s="744"/>
      <c r="F180" s="392">
        <f>C178</f>
        <v>0</v>
      </c>
      <c r="G180" s="698"/>
      <c r="H180" s="702"/>
      <c r="I180" s="700"/>
      <c r="J180" s="700"/>
      <c r="K180" s="701"/>
      <c r="L180" s="709"/>
      <c r="M180" s="710"/>
      <c r="N180" s="710"/>
      <c r="O180" s="711"/>
      <c r="P180" s="640" t="s">
        <v>1229</v>
      </c>
      <c r="Q180" s="641"/>
      <c r="R180" s="642"/>
      <c r="S180" s="388" t="str">
        <f>IF(S178="","",VLOOKUP(S178,'[1]シフト記号表（勤務時間帯）'!$C$6:$U$35,19,FALSE))</f>
        <v/>
      </c>
      <c r="T180" s="389" t="str">
        <f>IF(T178="","",VLOOKUP(T178,'[1]シフト記号表（勤務時間帯）'!$C$6:$U$35,19,FALSE))</f>
        <v/>
      </c>
      <c r="U180" s="389" t="str">
        <f>IF(U178="","",VLOOKUP(U178,'[1]シフト記号表（勤務時間帯）'!$C$6:$U$35,19,FALSE))</f>
        <v/>
      </c>
      <c r="V180" s="389" t="str">
        <f>IF(V178="","",VLOOKUP(V178,'[1]シフト記号表（勤務時間帯）'!$C$6:$U$35,19,FALSE))</f>
        <v/>
      </c>
      <c r="W180" s="389" t="str">
        <f>IF(W178="","",VLOOKUP(W178,'[1]シフト記号表（勤務時間帯）'!$C$6:$U$35,19,FALSE))</f>
        <v/>
      </c>
      <c r="X180" s="389" t="str">
        <f>IF(X178="","",VLOOKUP(X178,'[1]シフト記号表（勤務時間帯）'!$C$6:$U$35,19,FALSE))</f>
        <v/>
      </c>
      <c r="Y180" s="390" t="str">
        <f>IF(Y178="","",VLOOKUP(Y178,'[1]シフト記号表（勤務時間帯）'!$C$6:$U$35,19,FALSE))</f>
        <v/>
      </c>
      <c r="Z180" s="388" t="str">
        <f>IF(Z178="","",VLOOKUP(Z178,'[1]シフト記号表（勤務時間帯）'!$C$6:$U$35,19,FALSE))</f>
        <v/>
      </c>
      <c r="AA180" s="389" t="str">
        <f>IF(AA178="","",VLOOKUP(AA178,'[1]シフト記号表（勤務時間帯）'!$C$6:$U$35,19,FALSE))</f>
        <v/>
      </c>
      <c r="AB180" s="389" t="str">
        <f>IF(AB178="","",VLOOKUP(AB178,'[1]シフト記号表（勤務時間帯）'!$C$6:$U$35,19,FALSE))</f>
        <v/>
      </c>
      <c r="AC180" s="389" t="str">
        <f>IF(AC178="","",VLOOKUP(AC178,'[1]シフト記号表（勤務時間帯）'!$C$6:$U$35,19,FALSE))</f>
        <v/>
      </c>
      <c r="AD180" s="389" t="str">
        <f>IF(AD178="","",VLOOKUP(AD178,'[1]シフト記号表（勤務時間帯）'!$C$6:$U$35,19,FALSE))</f>
        <v/>
      </c>
      <c r="AE180" s="389" t="str">
        <f>IF(AE178="","",VLOOKUP(AE178,'[1]シフト記号表（勤務時間帯）'!$C$6:$U$35,19,FALSE))</f>
        <v/>
      </c>
      <c r="AF180" s="390" t="str">
        <f>IF(AF178="","",VLOOKUP(AF178,'[1]シフト記号表（勤務時間帯）'!$C$6:$U$35,19,FALSE))</f>
        <v/>
      </c>
      <c r="AG180" s="388" t="str">
        <f>IF(AG178="","",VLOOKUP(AG178,'[1]シフト記号表（勤務時間帯）'!$C$6:$U$35,19,FALSE))</f>
        <v/>
      </c>
      <c r="AH180" s="389" t="str">
        <f>IF(AH178="","",VLOOKUP(AH178,'[1]シフト記号表（勤務時間帯）'!$C$6:$U$35,19,FALSE))</f>
        <v/>
      </c>
      <c r="AI180" s="389" t="str">
        <f>IF(AI178="","",VLOOKUP(AI178,'[1]シフト記号表（勤務時間帯）'!$C$6:$U$35,19,FALSE))</f>
        <v/>
      </c>
      <c r="AJ180" s="389" t="str">
        <f>IF(AJ178="","",VLOOKUP(AJ178,'[1]シフト記号表（勤務時間帯）'!$C$6:$U$35,19,FALSE))</f>
        <v/>
      </c>
      <c r="AK180" s="389" t="str">
        <f>IF(AK178="","",VLOOKUP(AK178,'[1]シフト記号表（勤務時間帯）'!$C$6:$U$35,19,FALSE))</f>
        <v/>
      </c>
      <c r="AL180" s="389" t="str">
        <f>IF(AL178="","",VLOOKUP(AL178,'[1]シフト記号表（勤務時間帯）'!$C$6:$U$35,19,FALSE))</f>
        <v/>
      </c>
      <c r="AM180" s="390" t="str">
        <f>IF(AM178="","",VLOOKUP(AM178,'[1]シフト記号表（勤務時間帯）'!$C$6:$U$35,19,FALSE))</f>
        <v/>
      </c>
      <c r="AN180" s="388" t="str">
        <f>IF(AN178="","",VLOOKUP(AN178,'[1]シフト記号表（勤務時間帯）'!$C$6:$U$35,19,FALSE))</f>
        <v/>
      </c>
      <c r="AO180" s="389" t="str">
        <f>IF(AO178="","",VLOOKUP(AO178,'[1]シフト記号表（勤務時間帯）'!$C$6:$U$35,19,FALSE))</f>
        <v/>
      </c>
      <c r="AP180" s="389" t="str">
        <f>IF(AP178="","",VLOOKUP(AP178,'[1]シフト記号表（勤務時間帯）'!$C$6:$U$35,19,FALSE))</f>
        <v/>
      </c>
      <c r="AQ180" s="389" t="str">
        <f>IF(AQ178="","",VLOOKUP(AQ178,'[1]シフト記号表（勤務時間帯）'!$C$6:$U$35,19,FALSE))</f>
        <v/>
      </c>
      <c r="AR180" s="389" t="str">
        <f>IF(AR178="","",VLOOKUP(AR178,'[1]シフト記号表（勤務時間帯）'!$C$6:$U$35,19,FALSE))</f>
        <v/>
      </c>
      <c r="AS180" s="389" t="str">
        <f>IF(AS178="","",VLOOKUP(AS178,'[1]シフト記号表（勤務時間帯）'!$C$6:$U$35,19,FALSE))</f>
        <v/>
      </c>
      <c r="AT180" s="390" t="str">
        <f>IF(AT178="","",VLOOKUP(AT178,'[1]シフト記号表（勤務時間帯）'!$C$6:$U$35,19,FALSE))</f>
        <v/>
      </c>
      <c r="AU180" s="388" t="str">
        <f>IF(AU178="","",VLOOKUP(AU178,'[1]シフト記号表（勤務時間帯）'!$C$6:$U$35,19,FALSE))</f>
        <v/>
      </c>
      <c r="AV180" s="389" t="str">
        <f>IF(AV178="","",VLOOKUP(AV178,'[1]シフト記号表（勤務時間帯）'!$C$6:$U$35,19,FALSE))</f>
        <v/>
      </c>
      <c r="AW180" s="389" t="str">
        <f>IF(AW178="","",VLOOKUP(AW178,'[1]シフト記号表（勤務時間帯）'!$C$6:$U$35,19,FALSE))</f>
        <v/>
      </c>
      <c r="AX180" s="643">
        <f>IF($BB$3="４週",SUM(S180:AT180),IF($BB$3="暦月",SUM(S180:AW180),""))</f>
        <v>0</v>
      </c>
      <c r="AY180" s="644"/>
      <c r="AZ180" s="645">
        <f>IF($BB$3="４週",AX180/4,IF($BB$3="暦月",②勤務形態一覧表!AX180/(②勤務形態一覧表!$BB$8/7),""))</f>
        <v>0</v>
      </c>
      <c r="BA180" s="646"/>
      <c r="BB180" s="747"/>
      <c r="BC180" s="710"/>
      <c r="BD180" s="710"/>
      <c r="BE180" s="710"/>
      <c r="BF180" s="711"/>
    </row>
    <row r="181" spans="2:58" ht="20.25" customHeight="1">
      <c r="B181" s="686">
        <f>B178+1</f>
        <v>54</v>
      </c>
      <c r="C181" s="736"/>
      <c r="D181" s="737"/>
      <c r="E181" s="738"/>
      <c r="F181" s="391"/>
      <c r="G181" s="696"/>
      <c r="H181" s="699"/>
      <c r="I181" s="700"/>
      <c r="J181" s="700"/>
      <c r="K181" s="701"/>
      <c r="L181" s="703"/>
      <c r="M181" s="704"/>
      <c r="N181" s="704"/>
      <c r="O181" s="705"/>
      <c r="P181" s="712" t="s">
        <v>1227</v>
      </c>
      <c r="Q181" s="713"/>
      <c r="R181" s="714"/>
      <c r="S181" s="380"/>
      <c r="T181" s="381"/>
      <c r="U181" s="381"/>
      <c r="V181" s="381"/>
      <c r="W181" s="381"/>
      <c r="X181" s="381"/>
      <c r="Y181" s="382"/>
      <c r="Z181" s="380"/>
      <c r="AA181" s="381"/>
      <c r="AB181" s="381"/>
      <c r="AC181" s="381"/>
      <c r="AD181" s="381"/>
      <c r="AE181" s="381"/>
      <c r="AF181" s="382"/>
      <c r="AG181" s="380"/>
      <c r="AH181" s="381"/>
      <c r="AI181" s="381"/>
      <c r="AJ181" s="381"/>
      <c r="AK181" s="381"/>
      <c r="AL181" s="381"/>
      <c r="AM181" s="382"/>
      <c r="AN181" s="380"/>
      <c r="AO181" s="381"/>
      <c r="AP181" s="381"/>
      <c r="AQ181" s="381"/>
      <c r="AR181" s="381"/>
      <c r="AS181" s="381"/>
      <c r="AT181" s="382"/>
      <c r="AU181" s="380"/>
      <c r="AV181" s="381"/>
      <c r="AW181" s="381"/>
      <c r="AX181" s="620"/>
      <c r="AY181" s="621"/>
      <c r="AZ181" s="622"/>
      <c r="BA181" s="623"/>
      <c r="BB181" s="745"/>
      <c r="BC181" s="704"/>
      <c r="BD181" s="704"/>
      <c r="BE181" s="704"/>
      <c r="BF181" s="705"/>
    </row>
    <row r="182" spans="2:58" ht="20.25" customHeight="1">
      <c r="B182" s="686"/>
      <c r="C182" s="739"/>
      <c r="D182" s="740"/>
      <c r="E182" s="741"/>
      <c r="F182" s="383"/>
      <c r="G182" s="697"/>
      <c r="H182" s="702"/>
      <c r="I182" s="700"/>
      <c r="J182" s="700"/>
      <c r="K182" s="701"/>
      <c r="L182" s="706"/>
      <c r="M182" s="707"/>
      <c r="N182" s="707"/>
      <c r="O182" s="708"/>
      <c r="P182" s="633" t="s">
        <v>1228</v>
      </c>
      <c r="Q182" s="634"/>
      <c r="R182" s="635"/>
      <c r="S182" s="384" t="str">
        <f>IF(S181="","",VLOOKUP(S181,'[1]シフト記号表（勤務時間帯）'!$C$6:$K$35,9,FALSE))</f>
        <v/>
      </c>
      <c r="T182" s="385" t="str">
        <f>IF(T181="","",VLOOKUP(T181,'[1]シフト記号表（勤務時間帯）'!$C$6:$K$35,9,FALSE))</f>
        <v/>
      </c>
      <c r="U182" s="385" t="str">
        <f>IF(U181="","",VLOOKUP(U181,'[1]シフト記号表（勤務時間帯）'!$C$6:$K$35,9,FALSE))</f>
        <v/>
      </c>
      <c r="V182" s="385" t="str">
        <f>IF(V181="","",VLOOKUP(V181,'[1]シフト記号表（勤務時間帯）'!$C$6:$K$35,9,FALSE))</f>
        <v/>
      </c>
      <c r="W182" s="385" t="str">
        <f>IF(W181="","",VLOOKUP(W181,'[1]シフト記号表（勤務時間帯）'!$C$6:$K$35,9,FALSE))</f>
        <v/>
      </c>
      <c r="X182" s="385" t="str">
        <f>IF(X181="","",VLOOKUP(X181,'[1]シフト記号表（勤務時間帯）'!$C$6:$K$35,9,FALSE))</f>
        <v/>
      </c>
      <c r="Y182" s="386" t="str">
        <f>IF(Y181="","",VLOOKUP(Y181,'[1]シフト記号表（勤務時間帯）'!$C$6:$K$35,9,FALSE))</f>
        <v/>
      </c>
      <c r="Z182" s="384" t="str">
        <f>IF(Z181="","",VLOOKUP(Z181,'[1]シフト記号表（勤務時間帯）'!$C$6:$K$35,9,FALSE))</f>
        <v/>
      </c>
      <c r="AA182" s="385" t="str">
        <f>IF(AA181="","",VLOOKUP(AA181,'[1]シフト記号表（勤務時間帯）'!$C$6:$K$35,9,FALSE))</f>
        <v/>
      </c>
      <c r="AB182" s="385" t="str">
        <f>IF(AB181="","",VLOOKUP(AB181,'[1]シフト記号表（勤務時間帯）'!$C$6:$K$35,9,FALSE))</f>
        <v/>
      </c>
      <c r="AC182" s="385" t="str">
        <f>IF(AC181="","",VLOOKUP(AC181,'[1]シフト記号表（勤務時間帯）'!$C$6:$K$35,9,FALSE))</f>
        <v/>
      </c>
      <c r="AD182" s="385" t="str">
        <f>IF(AD181="","",VLOOKUP(AD181,'[1]シフト記号表（勤務時間帯）'!$C$6:$K$35,9,FALSE))</f>
        <v/>
      </c>
      <c r="AE182" s="385" t="str">
        <f>IF(AE181="","",VLOOKUP(AE181,'[1]シフト記号表（勤務時間帯）'!$C$6:$K$35,9,FALSE))</f>
        <v/>
      </c>
      <c r="AF182" s="386" t="str">
        <f>IF(AF181="","",VLOOKUP(AF181,'[1]シフト記号表（勤務時間帯）'!$C$6:$K$35,9,FALSE))</f>
        <v/>
      </c>
      <c r="AG182" s="384" t="str">
        <f>IF(AG181="","",VLOOKUP(AG181,'[1]シフト記号表（勤務時間帯）'!$C$6:$K$35,9,FALSE))</f>
        <v/>
      </c>
      <c r="AH182" s="385" t="str">
        <f>IF(AH181="","",VLOOKUP(AH181,'[1]シフト記号表（勤務時間帯）'!$C$6:$K$35,9,FALSE))</f>
        <v/>
      </c>
      <c r="AI182" s="385" t="str">
        <f>IF(AI181="","",VLOOKUP(AI181,'[1]シフト記号表（勤務時間帯）'!$C$6:$K$35,9,FALSE))</f>
        <v/>
      </c>
      <c r="AJ182" s="385" t="str">
        <f>IF(AJ181="","",VLOOKUP(AJ181,'[1]シフト記号表（勤務時間帯）'!$C$6:$K$35,9,FALSE))</f>
        <v/>
      </c>
      <c r="AK182" s="385" t="str">
        <f>IF(AK181="","",VLOOKUP(AK181,'[1]シフト記号表（勤務時間帯）'!$C$6:$K$35,9,FALSE))</f>
        <v/>
      </c>
      <c r="AL182" s="385" t="str">
        <f>IF(AL181="","",VLOOKUP(AL181,'[1]シフト記号表（勤務時間帯）'!$C$6:$K$35,9,FALSE))</f>
        <v/>
      </c>
      <c r="AM182" s="386" t="str">
        <f>IF(AM181="","",VLOOKUP(AM181,'[1]シフト記号表（勤務時間帯）'!$C$6:$K$35,9,FALSE))</f>
        <v/>
      </c>
      <c r="AN182" s="384" t="str">
        <f>IF(AN181="","",VLOOKUP(AN181,'[1]シフト記号表（勤務時間帯）'!$C$6:$K$35,9,FALSE))</f>
        <v/>
      </c>
      <c r="AO182" s="385" t="str">
        <f>IF(AO181="","",VLOOKUP(AO181,'[1]シフト記号表（勤務時間帯）'!$C$6:$K$35,9,FALSE))</f>
        <v/>
      </c>
      <c r="AP182" s="385" t="str">
        <f>IF(AP181="","",VLOOKUP(AP181,'[1]シフト記号表（勤務時間帯）'!$C$6:$K$35,9,FALSE))</f>
        <v/>
      </c>
      <c r="AQ182" s="385" t="str">
        <f>IF(AQ181="","",VLOOKUP(AQ181,'[1]シフト記号表（勤務時間帯）'!$C$6:$K$35,9,FALSE))</f>
        <v/>
      </c>
      <c r="AR182" s="385" t="str">
        <f>IF(AR181="","",VLOOKUP(AR181,'[1]シフト記号表（勤務時間帯）'!$C$6:$K$35,9,FALSE))</f>
        <v/>
      </c>
      <c r="AS182" s="385" t="str">
        <f>IF(AS181="","",VLOOKUP(AS181,'[1]シフト記号表（勤務時間帯）'!$C$6:$K$35,9,FALSE))</f>
        <v/>
      </c>
      <c r="AT182" s="386" t="str">
        <f>IF(AT181="","",VLOOKUP(AT181,'[1]シフト記号表（勤務時間帯）'!$C$6:$K$35,9,FALSE))</f>
        <v/>
      </c>
      <c r="AU182" s="384" t="str">
        <f>IF(AU181="","",VLOOKUP(AU181,'[1]シフト記号表（勤務時間帯）'!$C$6:$K$35,9,FALSE))</f>
        <v/>
      </c>
      <c r="AV182" s="385" t="str">
        <f>IF(AV181="","",VLOOKUP(AV181,'[1]シフト記号表（勤務時間帯）'!$C$6:$K$35,9,FALSE))</f>
        <v/>
      </c>
      <c r="AW182" s="385" t="str">
        <f>IF(AW181="","",VLOOKUP(AW181,'[1]シフト記号表（勤務時間帯）'!$C$6:$K$35,9,FALSE))</f>
        <v/>
      </c>
      <c r="AX182" s="636">
        <f>IF($BB$3="４週",SUM(S182:AT182),IF($BB$3="暦月",SUM(S182:AW182),""))</f>
        <v>0</v>
      </c>
      <c r="AY182" s="637"/>
      <c r="AZ182" s="638">
        <f>IF($BB$3="４週",AX182/4,IF($BB$3="暦月",②勤務形態一覧表!AX182/(②勤務形態一覧表!$BB$8/7),""))</f>
        <v>0</v>
      </c>
      <c r="BA182" s="639"/>
      <c r="BB182" s="746"/>
      <c r="BC182" s="707"/>
      <c r="BD182" s="707"/>
      <c r="BE182" s="707"/>
      <c r="BF182" s="708"/>
    </row>
    <row r="183" spans="2:58" ht="20.25" customHeight="1">
      <c r="B183" s="686"/>
      <c r="C183" s="742"/>
      <c r="D183" s="743"/>
      <c r="E183" s="744"/>
      <c r="F183" s="392">
        <f>C181</f>
        <v>0</v>
      </c>
      <c r="G183" s="698"/>
      <c r="H183" s="702"/>
      <c r="I183" s="700"/>
      <c r="J183" s="700"/>
      <c r="K183" s="701"/>
      <c r="L183" s="709"/>
      <c r="M183" s="710"/>
      <c r="N183" s="710"/>
      <c r="O183" s="711"/>
      <c r="P183" s="640" t="s">
        <v>1229</v>
      </c>
      <c r="Q183" s="641"/>
      <c r="R183" s="642"/>
      <c r="S183" s="388" t="str">
        <f>IF(S181="","",VLOOKUP(S181,'[1]シフト記号表（勤務時間帯）'!$C$6:$U$35,19,FALSE))</f>
        <v/>
      </c>
      <c r="T183" s="389" t="str">
        <f>IF(T181="","",VLOOKUP(T181,'[1]シフト記号表（勤務時間帯）'!$C$6:$U$35,19,FALSE))</f>
        <v/>
      </c>
      <c r="U183" s="389" t="str">
        <f>IF(U181="","",VLOOKUP(U181,'[1]シフト記号表（勤務時間帯）'!$C$6:$U$35,19,FALSE))</f>
        <v/>
      </c>
      <c r="V183" s="389" t="str">
        <f>IF(V181="","",VLOOKUP(V181,'[1]シフト記号表（勤務時間帯）'!$C$6:$U$35,19,FALSE))</f>
        <v/>
      </c>
      <c r="W183" s="389" t="str">
        <f>IF(W181="","",VLOOKUP(W181,'[1]シフト記号表（勤務時間帯）'!$C$6:$U$35,19,FALSE))</f>
        <v/>
      </c>
      <c r="X183" s="389" t="str">
        <f>IF(X181="","",VLOOKUP(X181,'[1]シフト記号表（勤務時間帯）'!$C$6:$U$35,19,FALSE))</f>
        <v/>
      </c>
      <c r="Y183" s="390" t="str">
        <f>IF(Y181="","",VLOOKUP(Y181,'[1]シフト記号表（勤務時間帯）'!$C$6:$U$35,19,FALSE))</f>
        <v/>
      </c>
      <c r="Z183" s="388" t="str">
        <f>IF(Z181="","",VLOOKUP(Z181,'[1]シフト記号表（勤務時間帯）'!$C$6:$U$35,19,FALSE))</f>
        <v/>
      </c>
      <c r="AA183" s="389" t="str">
        <f>IF(AA181="","",VLOOKUP(AA181,'[1]シフト記号表（勤務時間帯）'!$C$6:$U$35,19,FALSE))</f>
        <v/>
      </c>
      <c r="AB183" s="389" t="str">
        <f>IF(AB181="","",VLOOKUP(AB181,'[1]シフト記号表（勤務時間帯）'!$C$6:$U$35,19,FALSE))</f>
        <v/>
      </c>
      <c r="AC183" s="389" t="str">
        <f>IF(AC181="","",VLOOKUP(AC181,'[1]シフト記号表（勤務時間帯）'!$C$6:$U$35,19,FALSE))</f>
        <v/>
      </c>
      <c r="AD183" s="389" t="str">
        <f>IF(AD181="","",VLOOKUP(AD181,'[1]シフト記号表（勤務時間帯）'!$C$6:$U$35,19,FALSE))</f>
        <v/>
      </c>
      <c r="AE183" s="389" t="str">
        <f>IF(AE181="","",VLOOKUP(AE181,'[1]シフト記号表（勤務時間帯）'!$C$6:$U$35,19,FALSE))</f>
        <v/>
      </c>
      <c r="AF183" s="390" t="str">
        <f>IF(AF181="","",VLOOKUP(AF181,'[1]シフト記号表（勤務時間帯）'!$C$6:$U$35,19,FALSE))</f>
        <v/>
      </c>
      <c r="AG183" s="388" t="str">
        <f>IF(AG181="","",VLOOKUP(AG181,'[1]シフト記号表（勤務時間帯）'!$C$6:$U$35,19,FALSE))</f>
        <v/>
      </c>
      <c r="AH183" s="389" t="str">
        <f>IF(AH181="","",VLOOKUP(AH181,'[1]シフト記号表（勤務時間帯）'!$C$6:$U$35,19,FALSE))</f>
        <v/>
      </c>
      <c r="AI183" s="389" t="str">
        <f>IF(AI181="","",VLOOKUP(AI181,'[1]シフト記号表（勤務時間帯）'!$C$6:$U$35,19,FALSE))</f>
        <v/>
      </c>
      <c r="AJ183" s="389" t="str">
        <f>IF(AJ181="","",VLOOKUP(AJ181,'[1]シフト記号表（勤務時間帯）'!$C$6:$U$35,19,FALSE))</f>
        <v/>
      </c>
      <c r="AK183" s="389" t="str">
        <f>IF(AK181="","",VLOOKUP(AK181,'[1]シフト記号表（勤務時間帯）'!$C$6:$U$35,19,FALSE))</f>
        <v/>
      </c>
      <c r="AL183" s="389" t="str">
        <f>IF(AL181="","",VLOOKUP(AL181,'[1]シフト記号表（勤務時間帯）'!$C$6:$U$35,19,FALSE))</f>
        <v/>
      </c>
      <c r="AM183" s="390" t="str">
        <f>IF(AM181="","",VLOOKUP(AM181,'[1]シフト記号表（勤務時間帯）'!$C$6:$U$35,19,FALSE))</f>
        <v/>
      </c>
      <c r="AN183" s="388" t="str">
        <f>IF(AN181="","",VLOOKUP(AN181,'[1]シフト記号表（勤務時間帯）'!$C$6:$U$35,19,FALSE))</f>
        <v/>
      </c>
      <c r="AO183" s="389" t="str">
        <f>IF(AO181="","",VLOOKUP(AO181,'[1]シフト記号表（勤務時間帯）'!$C$6:$U$35,19,FALSE))</f>
        <v/>
      </c>
      <c r="AP183" s="389" t="str">
        <f>IF(AP181="","",VLOOKUP(AP181,'[1]シフト記号表（勤務時間帯）'!$C$6:$U$35,19,FALSE))</f>
        <v/>
      </c>
      <c r="AQ183" s="389" t="str">
        <f>IF(AQ181="","",VLOOKUP(AQ181,'[1]シフト記号表（勤務時間帯）'!$C$6:$U$35,19,FALSE))</f>
        <v/>
      </c>
      <c r="AR183" s="389" t="str">
        <f>IF(AR181="","",VLOOKUP(AR181,'[1]シフト記号表（勤務時間帯）'!$C$6:$U$35,19,FALSE))</f>
        <v/>
      </c>
      <c r="AS183" s="389" t="str">
        <f>IF(AS181="","",VLOOKUP(AS181,'[1]シフト記号表（勤務時間帯）'!$C$6:$U$35,19,FALSE))</f>
        <v/>
      </c>
      <c r="AT183" s="390" t="str">
        <f>IF(AT181="","",VLOOKUP(AT181,'[1]シフト記号表（勤務時間帯）'!$C$6:$U$35,19,FALSE))</f>
        <v/>
      </c>
      <c r="AU183" s="388" t="str">
        <f>IF(AU181="","",VLOOKUP(AU181,'[1]シフト記号表（勤務時間帯）'!$C$6:$U$35,19,FALSE))</f>
        <v/>
      </c>
      <c r="AV183" s="389" t="str">
        <f>IF(AV181="","",VLOOKUP(AV181,'[1]シフト記号表（勤務時間帯）'!$C$6:$U$35,19,FALSE))</f>
        <v/>
      </c>
      <c r="AW183" s="389" t="str">
        <f>IF(AW181="","",VLOOKUP(AW181,'[1]シフト記号表（勤務時間帯）'!$C$6:$U$35,19,FALSE))</f>
        <v/>
      </c>
      <c r="AX183" s="643">
        <f>IF($BB$3="４週",SUM(S183:AT183),IF($BB$3="暦月",SUM(S183:AW183),""))</f>
        <v>0</v>
      </c>
      <c r="AY183" s="644"/>
      <c r="AZ183" s="645">
        <f>IF($BB$3="４週",AX183/4,IF($BB$3="暦月",②勤務形態一覧表!AX183/(②勤務形態一覧表!$BB$8/7),""))</f>
        <v>0</v>
      </c>
      <c r="BA183" s="646"/>
      <c r="BB183" s="747"/>
      <c r="BC183" s="710"/>
      <c r="BD183" s="710"/>
      <c r="BE183" s="710"/>
      <c r="BF183" s="711"/>
    </row>
    <row r="184" spans="2:58" ht="20.25" customHeight="1">
      <c r="B184" s="686">
        <f>B181+1</f>
        <v>55</v>
      </c>
      <c r="C184" s="736"/>
      <c r="D184" s="737"/>
      <c r="E184" s="738"/>
      <c r="F184" s="391"/>
      <c r="G184" s="696"/>
      <c r="H184" s="699"/>
      <c r="I184" s="700"/>
      <c r="J184" s="700"/>
      <c r="K184" s="701"/>
      <c r="L184" s="703"/>
      <c r="M184" s="704"/>
      <c r="N184" s="704"/>
      <c r="O184" s="705"/>
      <c r="P184" s="712" t="s">
        <v>1227</v>
      </c>
      <c r="Q184" s="713"/>
      <c r="R184" s="714"/>
      <c r="S184" s="380"/>
      <c r="T184" s="381"/>
      <c r="U184" s="381"/>
      <c r="V184" s="381"/>
      <c r="W184" s="381"/>
      <c r="X184" s="381"/>
      <c r="Y184" s="382"/>
      <c r="Z184" s="380"/>
      <c r="AA184" s="381"/>
      <c r="AB184" s="381"/>
      <c r="AC184" s="381"/>
      <c r="AD184" s="381"/>
      <c r="AE184" s="381"/>
      <c r="AF184" s="382"/>
      <c r="AG184" s="380"/>
      <c r="AH184" s="381"/>
      <c r="AI184" s="381"/>
      <c r="AJ184" s="381"/>
      <c r="AK184" s="381"/>
      <c r="AL184" s="381"/>
      <c r="AM184" s="382"/>
      <c r="AN184" s="380"/>
      <c r="AO184" s="381"/>
      <c r="AP184" s="381"/>
      <c r="AQ184" s="381"/>
      <c r="AR184" s="381"/>
      <c r="AS184" s="381"/>
      <c r="AT184" s="382"/>
      <c r="AU184" s="380"/>
      <c r="AV184" s="381"/>
      <c r="AW184" s="381"/>
      <c r="AX184" s="620"/>
      <c r="AY184" s="621"/>
      <c r="AZ184" s="622"/>
      <c r="BA184" s="623"/>
      <c r="BB184" s="745"/>
      <c r="BC184" s="704"/>
      <c r="BD184" s="704"/>
      <c r="BE184" s="704"/>
      <c r="BF184" s="705"/>
    </row>
    <row r="185" spans="2:58" ht="20.25" customHeight="1">
      <c r="B185" s="686"/>
      <c r="C185" s="739"/>
      <c r="D185" s="740"/>
      <c r="E185" s="741"/>
      <c r="F185" s="383"/>
      <c r="G185" s="697"/>
      <c r="H185" s="702"/>
      <c r="I185" s="700"/>
      <c r="J185" s="700"/>
      <c r="K185" s="701"/>
      <c r="L185" s="706"/>
      <c r="M185" s="707"/>
      <c r="N185" s="707"/>
      <c r="O185" s="708"/>
      <c r="P185" s="633" t="s">
        <v>1228</v>
      </c>
      <c r="Q185" s="634"/>
      <c r="R185" s="635"/>
      <c r="S185" s="384" t="str">
        <f>IF(S184="","",VLOOKUP(S184,'[1]シフト記号表（勤務時間帯）'!$C$6:$K$35,9,FALSE))</f>
        <v/>
      </c>
      <c r="T185" s="385" t="str">
        <f>IF(T184="","",VLOOKUP(T184,'[1]シフト記号表（勤務時間帯）'!$C$6:$K$35,9,FALSE))</f>
        <v/>
      </c>
      <c r="U185" s="385" t="str">
        <f>IF(U184="","",VLOOKUP(U184,'[1]シフト記号表（勤務時間帯）'!$C$6:$K$35,9,FALSE))</f>
        <v/>
      </c>
      <c r="V185" s="385" t="str">
        <f>IF(V184="","",VLOOKUP(V184,'[1]シフト記号表（勤務時間帯）'!$C$6:$K$35,9,FALSE))</f>
        <v/>
      </c>
      <c r="W185" s="385" t="str">
        <f>IF(W184="","",VLOOKUP(W184,'[1]シフト記号表（勤務時間帯）'!$C$6:$K$35,9,FALSE))</f>
        <v/>
      </c>
      <c r="X185" s="385" t="str">
        <f>IF(X184="","",VLOOKUP(X184,'[1]シフト記号表（勤務時間帯）'!$C$6:$K$35,9,FALSE))</f>
        <v/>
      </c>
      <c r="Y185" s="386" t="str">
        <f>IF(Y184="","",VLOOKUP(Y184,'[1]シフト記号表（勤務時間帯）'!$C$6:$K$35,9,FALSE))</f>
        <v/>
      </c>
      <c r="Z185" s="384" t="str">
        <f>IF(Z184="","",VLOOKUP(Z184,'[1]シフト記号表（勤務時間帯）'!$C$6:$K$35,9,FALSE))</f>
        <v/>
      </c>
      <c r="AA185" s="385" t="str">
        <f>IF(AA184="","",VLOOKUP(AA184,'[1]シフト記号表（勤務時間帯）'!$C$6:$K$35,9,FALSE))</f>
        <v/>
      </c>
      <c r="AB185" s="385" t="str">
        <f>IF(AB184="","",VLOOKUP(AB184,'[1]シフト記号表（勤務時間帯）'!$C$6:$K$35,9,FALSE))</f>
        <v/>
      </c>
      <c r="AC185" s="385" t="str">
        <f>IF(AC184="","",VLOOKUP(AC184,'[1]シフト記号表（勤務時間帯）'!$C$6:$K$35,9,FALSE))</f>
        <v/>
      </c>
      <c r="AD185" s="385" t="str">
        <f>IF(AD184="","",VLOOKUP(AD184,'[1]シフト記号表（勤務時間帯）'!$C$6:$K$35,9,FALSE))</f>
        <v/>
      </c>
      <c r="AE185" s="385" t="str">
        <f>IF(AE184="","",VLOOKUP(AE184,'[1]シフト記号表（勤務時間帯）'!$C$6:$K$35,9,FALSE))</f>
        <v/>
      </c>
      <c r="AF185" s="386" t="str">
        <f>IF(AF184="","",VLOOKUP(AF184,'[1]シフト記号表（勤務時間帯）'!$C$6:$K$35,9,FALSE))</f>
        <v/>
      </c>
      <c r="AG185" s="384" t="str">
        <f>IF(AG184="","",VLOOKUP(AG184,'[1]シフト記号表（勤務時間帯）'!$C$6:$K$35,9,FALSE))</f>
        <v/>
      </c>
      <c r="AH185" s="385" t="str">
        <f>IF(AH184="","",VLOOKUP(AH184,'[1]シフト記号表（勤務時間帯）'!$C$6:$K$35,9,FALSE))</f>
        <v/>
      </c>
      <c r="AI185" s="385" t="str">
        <f>IF(AI184="","",VLOOKUP(AI184,'[1]シフト記号表（勤務時間帯）'!$C$6:$K$35,9,FALSE))</f>
        <v/>
      </c>
      <c r="AJ185" s="385" t="str">
        <f>IF(AJ184="","",VLOOKUP(AJ184,'[1]シフト記号表（勤務時間帯）'!$C$6:$K$35,9,FALSE))</f>
        <v/>
      </c>
      <c r="AK185" s="385" t="str">
        <f>IF(AK184="","",VLOOKUP(AK184,'[1]シフト記号表（勤務時間帯）'!$C$6:$K$35,9,FALSE))</f>
        <v/>
      </c>
      <c r="AL185" s="385" t="str">
        <f>IF(AL184="","",VLOOKUP(AL184,'[1]シフト記号表（勤務時間帯）'!$C$6:$K$35,9,FALSE))</f>
        <v/>
      </c>
      <c r="AM185" s="386" t="str">
        <f>IF(AM184="","",VLOOKUP(AM184,'[1]シフト記号表（勤務時間帯）'!$C$6:$K$35,9,FALSE))</f>
        <v/>
      </c>
      <c r="AN185" s="384" t="str">
        <f>IF(AN184="","",VLOOKUP(AN184,'[1]シフト記号表（勤務時間帯）'!$C$6:$K$35,9,FALSE))</f>
        <v/>
      </c>
      <c r="AO185" s="385" t="str">
        <f>IF(AO184="","",VLOOKUP(AO184,'[1]シフト記号表（勤務時間帯）'!$C$6:$K$35,9,FALSE))</f>
        <v/>
      </c>
      <c r="AP185" s="385" t="str">
        <f>IF(AP184="","",VLOOKUP(AP184,'[1]シフト記号表（勤務時間帯）'!$C$6:$K$35,9,FALSE))</f>
        <v/>
      </c>
      <c r="AQ185" s="385" t="str">
        <f>IF(AQ184="","",VLOOKUP(AQ184,'[1]シフト記号表（勤務時間帯）'!$C$6:$K$35,9,FALSE))</f>
        <v/>
      </c>
      <c r="AR185" s="385" t="str">
        <f>IF(AR184="","",VLOOKUP(AR184,'[1]シフト記号表（勤務時間帯）'!$C$6:$K$35,9,FALSE))</f>
        <v/>
      </c>
      <c r="AS185" s="385" t="str">
        <f>IF(AS184="","",VLOOKUP(AS184,'[1]シフト記号表（勤務時間帯）'!$C$6:$K$35,9,FALSE))</f>
        <v/>
      </c>
      <c r="AT185" s="386" t="str">
        <f>IF(AT184="","",VLOOKUP(AT184,'[1]シフト記号表（勤務時間帯）'!$C$6:$K$35,9,FALSE))</f>
        <v/>
      </c>
      <c r="AU185" s="384" t="str">
        <f>IF(AU184="","",VLOOKUP(AU184,'[1]シフト記号表（勤務時間帯）'!$C$6:$K$35,9,FALSE))</f>
        <v/>
      </c>
      <c r="AV185" s="385" t="str">
        <f>IF(AV184="","",VLOOKUP(AV184,'[1]シフト記号表（勤務時間帯）'!$C$6:$K$35,9,FALSE))</f>
        <v/>
      </c>
      <c r="AW185" s="385" t="str">
        <f>IF(AW184="","",VLOOKUP(AW184,'[1]シフト記号表（勤務時間帯）'!$C$6:$K$35,9,FALSE))</f>
        <v/>
      </c>
      <c r="AX185" s="636">
        <f>IF($BB$3="４週",SUM(S185:AT185),IF($BB$3="暦月",SUM(S185:AW185),""))</f>
        <v>0</v>
      </c>
      <c r="AY185" s="637"/>
      <c r="AZ185" s="638">
        <f>IF($BB$3="４週",AX185/4,IF($BB$3="暦月",②勤務形態一覧表!AX185/(②勤務形態一覧表!$BB$8/7),""))</f>
        <v>0</v>
      </c>
      <c r="BA185" s="639"/>
      <c r="BB185" s="746"/>
      <c r="BC185" s="707"/>
      <c r="BD185" s="707"/>
      <c r="BE185" s="707"/>
      <c r="BF185" s="708"/>
    </row>
    <row r="186" spans="2:58" ht="20.25" customHeight="1">
      <c r="B186" s="686"/>
      <c r="C186" s="742"/>
      <c r="D186" s="743"/>
      <c r="E186" s="744"/>
      <c r="F186" s="392">
        <f>C184</f>
        <v>0</v>
      </c>
      <c r="G186" s="698"/>
      <c r="H186" s="702"/>
      <c r="I186" s="700"/>
      <c r="J186" s="700"/>
      <c r="K186" s="701"/>
      <c r="L186" s="709"/>
      <c r="M186" s="710"/>
      <c r="N186" s="710"/>
      <c r="O186" s="711"/>
      <c r="P186" s="640" t="s">
        <v>1229</v>
      </c>
      <c r="Q186" s="641"/>
      <c r="R186" s="642"/>
      <c r="S186" s="388" t="str">
        <f>IF(S184="","",VLOOKUP(S184,'[1]シフト記号表（勤務時間帯）'!$C$6:$U$35,19,FALSE))</f>
        <v/>
      </c>
      <c r="T186" s="389" t="str">
        <f>IF(T184="","",VLOOKUP(T184,'[1]シフト記号表（勤務時間帯）'!$C$6:$U$35,19,FALSE))</f>
        <v/>
      </c>
      <c r="U186" s="389" t="str">
        <f>IF(U184="","",VLOOKUP(U184,'[1]シフト記号表（勤務時間帯）'!$C$6:$U$35,19,FALSE))</f>
        <v/>
      </c>
      <c r="V186" s="389" t="str">
        <f>IF(V184="","",VLOOKUP(V184,'[1]シフト記号表（勤務時間帯）'!$C$6:$U$35,19,FALSE))</f>
        <v/>
      </c>
      <c r="W186" s="389" t="str">
        <f>IF(W184="","",VLOOKUP(W184,'[1]シフト記号表（勤務時間帯）'!$C$6:$U$35,19,FALSE))</f>
        <v/>
      </c>
      <c r="X186" s="389" t="str">
        <f>IF(X184="","",VLOOKUP(X184,'[1]シフト記号表（勤務時間帯）'!$C$6:$U$35,19,FALSE))</f>
        <v/>
      </c>
      <c r="Y186" s="390" t="str">
        <f>IF(Y184="","",VLOOKUP(Y184,'[1]シフト記号表（勤務時間帯）'!$C$6:$U$35,19,FALSE))</f>
        <v/>
      </c>
      <c r="Z186" s="388" t="str">
        <f>IF(Z184="","",VLOOKUP(Z184,'[1]シフト記号表（勤務時間帯）'!$C$6:$U$35,19,FALSE))</f>
        <v/>
      </c>
      <c r="AA186" s="389" t="str">
        <f>IF(AA184="","",VLOOKUP(AA184,'[1]シフト記号表（勤務時間帯）'!$C$6:$U$35,19,FALSE))</f>
        <v/>
      </c>
      <c r="AB186" s="389" t="str">
        <f>IF(AB184="","",VLOOKUP(AB184,'[1]シフト記号表（勤務時間帯）'!$C$6:$U$35,19,FALSE))</f>
        <v/>
      </c>
      <c r="AC186" s="389" t="str">
        <f>IF(AC184="","",VLOOKUP(AC184,'[1]シフト記号表（勤務時間帯）'!$C$6:$U$35,19,FALSE))</f>
        <v/>
      </c>
      <c r="AD186" s="389" t="str">
        <f>IF(AD184="","",VLOOKUP(AD184,'[1]シフト記号表（勤務時間帯）'!$C$6:$U$35,19,FALSE))</f>
        <v/>
      </c>
      <c r="AE186" s="389" t="str">
        <f>IF(AE184="","",VLOOKUP(AE184,'[1]シフト記号表（勤務時間帯）'!$C$6:$U$35,19,FALSE))</f>
        <v/>
      </c>
      <c r="AF186" s="390" t="str">
        <f>IF(AF184="","",VLOOKUP(AF184,'[1]シフト記号表（勤務時間帯）'!$C$6:$U$35,19,FALSE))</f>
        <v/>
      </c>
      <c r="AG186" s="388" t="str">
        <f>IF(AG184="","",VLOOKUP(AG184,'[1]シフト記号表（勤務時間帯）'!$C$6:$U$35,19,FALSE))</f>
        <v/>
      </c>
      <c r="AH186" s="389" t="str">
        <f>IF(AH184="","",VLOOKUP(AH184,'[1]シフト記号表（勤務時間帯）'!$C$6:$U$35,19,FALSE))</f>
        <v/>
      </c>
      <c r="AI186" s="389" t="str">
        <f>IF(AI184="","",VLOOKUP(AI184,'[1]シフト記号表（勤務時間帯）'!$C$6:$U$35,19,FALSE))</f>
        <v/>
      </c>
      <c r="AJ186" s="389" t="str">
        <f>IF(AJ184="","",VLOOKUP(AJ184,'[1]シフト記号表（勤務時間帯）'!$C$6:$U$35,19,FALSE))</f>
        <v/>
      </c>
      <c r="AK186" s="389" t="str">
        <f>IF(AK184="","",VLOOKUP(AK184,'[1]シフト記号表（勤務時間帯）'!$C$6:$U$35,19,FALSE))</f>
        <v/>
      </c>
      <c r="AL186" s="389" t="str">
        <f>IF(AL184="","",VLOOKUP(AL184,'[1]シフト記号表（勤務時間帯）'!$C$6:$U$35,19,FALSE))</f>
        <v/>
      </c>
      <c r="AM186" s="390" t="str">
        <f>IF(AM184="","",VLOOKUP(AM184,'[1]シフト記号表（勤務時間帯）'!$C$6:$U$35,19,FALSE))</f>
        <v/>
      </c>
      <c r="AN186" s="388" t="str">
        <f>IF(AN184="","",VLOOKUP(AN184,'[1]シフト記号表（勤務時間帯）'!$C$6:$U$35,19,FALSE))</f>
        <v/>
      </c>
      <c r="AO186" s="389" t="str">
        <f>IF(AO184="","",VLOOKUP(AO184,'[1]シフト記号表（勤務時間帯）'!$C$6:$U$35,19,FALSE))</f>
        <v/>
      </c>
      <c r="AP186" s="389" t="str">
        <f>IF(AP184="","",VLOOKUP(AP184,'[1]シフト記号表（勤務時間帯）'!$C$6:$U$35,19,FALSE))</f>
        <v/>
      </c>
      <c r="AQ186" s="389" t="str">
        <f>IF(AQ184="","",VLOOKUP(AQ184,'[1]シフト記号表（勤務時間帯）'!$C$6:$U$35,19,FALSE))</f>
        <v/>
      </c>
      <c r="AR186" s="389" t="str">
        <f>IF(AR184="","",VLOOKUP(AR184,'[1]シフト記号表（勤務時間帯）'!$C$6:$U$35,19,FALSE))</f>
        <v/>
      </c>
      <c r="AS186" s="389" t="str">
        <f>IF(AS184="","",VLOOKUP(AS184,'[1]シフト記号表（勤務時間帯）'!$C$6:$U$35,19,FALSE))</f>
        <v/>
      </c>
      <c r="AT186" s="390" t="str">
        <f>IF(AT184="","",VLOOKUP(AT184,'[1]シフト記号表（勤務時間帯）'!$C$6:$U$35,19,FALSE))</f>
        <v/>
      </c>
      <c r="AU186" s="388" t="str">
        <f>IF(AU184="","",VLOOKUP(AU184,'[1]シフト記号表（勤務時間帯）'!$C$6:$U$35,19,FALSE))</f>
        <v/>
      </c>
      <c r="AV186" s="389" t="str">
        <f>IF(AV184="","",VLOOKUP(AV184,'[1]シフト記号表（勤務時間帯）'!$C$6:$U$35,19,FALSE))</f>
        <v/>
      </c>
      <c r="AW186" s="389" t="str">
        <f>IF(AW184="","",VLOOKUP(AW184,'[1]シフト記号表（勤務時間帯）'!$C$6:$U$35,19,FALSE))</f>
        <v/>
      </c>
      <c r="AX186" s="643">
        <f>IF($BB$3="４週",SUM(S186:AT186),IF($BB$3="暦月",SUM(S186:AW186),""))</f>
        <v>0</v>
      </c>
      <c r="AY186" s="644"/>
      <c r="AZ186" s="645">
        <f>IF($BB$3="４週",AX186/4,IF($BB$3="暦月",②勤務形態一覧表!AX186/(②勤務形態一覧表!$BB$8/7),""))</f>
        <v>0</v>
      </c>
      <c r="BA186" s="646"/>
      <c r="BB186" s="747"/>
      <c r="BC186" s="710"/>
      <c r="BD186" s="710"/>
      <c r="BE186" s="710"/>
      <c r="BF186" s="711"/>
    </row>
    <row r="187" spans="2:58" ht="20.25" customHeight="1">
      <c r="B187" s="686">
        <f>B184+1</f>
        <v>56</v>
      </c>
      <c r="C187" s="736"/>
      <c r="D187" s="737"/>
      <c r="E187" s="738"/>
      <c r="F187" s="391"/>
      <c r="G187" s="696"/>
      <c r="H187" s="699"/>
      <c r="I187" s="700"/>
      <c r="J187" s="700"/>
      <c r="K187" s="701"/>
      <c r="L187" s="703"/>
      <c r="M187" s="704"/>
      <c r="N187" s="704"/>
      <c r="O187" s="705"/>
      <c r="P187" s="712" t="s">
        <v>1227</v>
      </c>
      <c r="Q187" s="713"/>
      <c r="R187" s="714"/>
      <c r="S187" s="380"/>
      <c r="T187" s="381"/>
      <c r="U187" s="381"/>
      <c r="V187" s="381"/>
      <c r="W187" s="381"/>
      <c r="X187" s="381"/>
      <c r="Y187" s="382"/>
      <c r="Z187" s="380"/>
      <c r="AA187" s="381"/>
      <c r="AB187" s="381"/>
      <c r="AC187" s="381"/>
      <c r="AD187" s="381"/>
      <c r="AE187" s="381"/>
      <c r="AF187" s="382"/>
      <c r="AG187" s="380"/>
      <c r="AH187" s="381"/>
      <c r="AI187" s="381"/>
      <c r="AJ187" s="381"/>
      <c r="AK187" s="381"/>
      <c r="AL187" s="381"/>
      <c r="AM187" s="382"/>
      <c r="AN187" s="380"/>
      <c r="AO187" s="381"/>
      <c r="AP187" s="381"/>
      <c r="AQ187" s="381"/>
      <c r="AR187" s="381"/>
      <c r="AS187" s="381"/>
      <c r="AT187" s="382"/>
      <c r="AU187" s="380"/>
      <c r="AV187" s="381"/>
      <c r="AW187" s="381"/>
      <c r="AX187" s="620"/>
      <c r="AY187" s="621"/>
      <c r="AZ187" s="622"/>
      <c r="BA187" s="623"/>
      <c r="BB187" s="745"/>
      <c r="BC187" s="704"/>
      <c r="BD187" s="704"/>
      <c r="BE187" s="704"/>
      <c r="BF187" s="705"/>
    </row>
    <row r="188" spans="2:58" ht="20.25" customHeight="1">
      <c r="B188" s="686"/>
      <c r="C188" s="739"/>
      <c r="D188" s="740"/>
      <c r="E188" s="741"/>
      <c r="F188" s="383"/>
      <c r="G188" s="697"/>
      <c r="H188" s="702"/>
      <c r="I188" s="700"/>
      <c r="J188" s="700"/>
      <c r="K188" s="701"/>
      <c r="L188" s="706"/>
      <c r="M188" s="707"/>
      <c r="N188" s="707"/>
      <c r="O188" s="708"/>
      <c r="P188" s="633" t="s">
        <v>1228</v>
      </c>
      <c r="Q188" s="634"/>
      <c r="R188" s="635"/>
      <c r="S188" s="384" t="str">
        <f>IF(S187="","",VLOOKUP(S187,'[1]シフト記号表（勤務時間帯）'!$C$6:$K$35,9,FALSE))</f>
        <v/>
      </c>
      <c r="T188" s="385" t="str">
        <f>IF(T187="","",VLOOKUP(T187,'[1]シフト記号表（勤務時間帯）'!$C$6:$K$35,9,FALSE))</f>
        <v/>
      </c>
      <c r="U188" s="385" t="str">
        <f>IF(U187="","",VLOOKUP(U187,'[1]シフト記号表（勤務時間帯）'!$C$6:$K$35,9,FALSE))</f>
        <v/>
      </c>
      <c r="V188" s="385" t="str">
        <f>IF(V187="","",VLOOKUP(V187,'[1]シフト記号表（勤務時間帯）'!$C$6:$K$35,9,FALSE))</f>
        <v/>
      </c>
      <c r="W188" s="385" t="str">
        <f>IF(W187="","",VLOOKUP(W187,'[1]シフト記号表（勤務時間帯）'!$C$6:$K$35,9,FALSE))</f>
        <v/>
      </c>
      <c r="X188" s="385" t="str">
        <f>IF(X187="","",VLOOKUP(X187,'[1]シフト記号表（勤務時間帯）'!$C$6:$K$35,9,FALSE))</f>
        <v/>
      </c>
      <c r="Y188" s="386" t="str">
        <f>IF(Y187="","",VLOOKUP(Y187,'[1]シフト記号表（勤務時間帯）'!$C$6:$K$35,9,FALSE))</f>
        <v/>
      </c>
      <c r="Z188" s="384" t="str">
        <f>IF(Z187="","",VLOOKUP(Z187,'[1]シフト記号表（勤務時間帯）'!$C$6:$K$35,9,FALSE))</f>
        <v/>
      </c>
      <c r="AA188" s="385" t="str">
        <f>IF(AA187="","",VLOOKUP(AA187,'[1]シフト記号表（勤務時間帯）'!$C$6:$K$35,9,FALSE))</f>
        <v/>
      </c>
      <c r="AB188" s="385" t="str">
        <f>IF(AB187="","",VLOOKUP(AB187,'[1]シフト記号表（勤務時間帯）'!$C$6:$K$35,9,FALSE))</f>
        <v/>
      </c>
      <c r="AC188" s="385" t="str">
        <f>IF(AC187="","",VLOOKUP(AC187,'[1]シフト記号表（勤務時間帯）'!$C$6:$K$35,9,FALSE))</f>
        <v/>
      </c>
      <c r="AD188" s="385" t="str">
        <f>IF(AD187="","",VLOOKUP(AD187,'[1]シフト記号表（勤務時間帯）'!$C$6:$K$35,9,FALSE))</f>
        <v/>
      </c>
      <c r="AE188" s="385" t="str">
        <f>IF(AE187="","",VLOOKUP(AE187,'[1]シフト記号表（勤務時間帯）'!$C$6:$K$35,9,FALSE))</f>
        <v/>
      </c>
      <c r="AF188" s="386" t="str">
        <f>IF(AF187="","",VLOOKUP(AF187,'[1]シフト記号表（勤務時間帯）'!$C$6:$K$35,9,FALSE))</f>
        <v/>
      </c>
      <c r="AG188" s="384" t="str">
        <f>IF(AG187="","",VLOOKUP(AG187,'[1]シフト記号表（勤務時間帯）'!$C$6:$K$35,9,FALSE))</f>
        <v/>
      </c>
      <c r="AH188" s="385" t="str">
        <f>IF(AH187="","",VLOOKUP(AH187,'[1]シフト記号表（勤務時間帯）'!$C$6:$K$35,9,FALSE))</f>
        <v/>
      </c>
      <c r="AI188" s="385" t="str">
        <f>IF(AI187="","",VLOOKUP(AI187,'[1]シフト記号表（勤務時間帯）'!$C$6:$K$35,9,FALSE))</f>
        <v/>
      </c>
      <c r="AJ188" s="385" t="str">
        <f>IF(AJ187="","",VLOOKUP(AJ187,'[1]シフト記号表（勤務時間帯）'!$C$6:$K$35,9,FALSE))</f>
        <v/>
      </c>
      <c r="AK188" s="385" t="str">
        <f>IF(AK187="","",VLOOKUP(AK187,'[1]シフト記号表（勤務時間帯）'!$C$6:$K$35,9,FALSE))</f>
        <v/>
      </c>
      <c r="AL188" s="385" t="str">
        <f>IF(AL187="","",VLOOKUP(AL187,'[1]シフト記号表（勤務時間帯）'!$C$6:$K$35,9,FALSE))</f>
        <v/>
      </c>
      <c r="AM188" s="386" t="str">
        <f>IF(AM187="","",VLOOKUP(AM187,'[1]シフト記号表（勤務時間帯）'!$C$6:$K$35,9,FALSE))</f>
        <v/>
      </c>
      <c r="AN188" s="384" t="str">
        <f>IF(AN187="","",VLOOKUP(AN187,'[1]シフト記号表（勤務時間帯）'!$C$6:$K$35,9,FALSE))</f>
        <v/>
      </c>
      <c r="AO188" s="385" t="str">
        <f>IF(AO187="","",VLOOKUP(AO187,'[1]シフト記号表（勤務時間帯）'!$C$6:$K$35,9,FALSE))</f>
        <v/>
      </c>
      <c r="AP188" s="385" t="str">
        <f>IF(AP187="","",VLOOKUP(AP187,'[1]シフト記号表（勤務時間帯）'!$C$6:$K$35,9,FALSE))</f>
        <v/>
      </c>
      <c r="AQ188" s="385" t="str">
        <f>IF(AQ187="","",VLOOKUP(AQ187,'[1]シフト記号表（勤務時間帯）'!$C$6:$K$35,9,FALSE))</f>
        <v/>
      </c>
      <c r="AR188" s="385" t="str">
        <f>IF(AR187="","",VLOOKUP(AR187,'[1]シフト記号表（勤務時間帯）'!$C$6:$K$35,9,FALSE))</f>
        <v/>
      </c>
      <c r="AS188" s="385" t="str">
        <f>IF(AS187="","",VLOOKUP(AS187,'[1]シフト記号表（勤務時間帯）'!$C$6:$K$35,9,FALSE))</f>
        <v/>
      </c>
      <c r="AT188" s="386" t="str">
        <f>IF(AT187="","",VLOOKUP(AT187,'[1]シフト記号表（勤務時間帯）'!$C$6:$K$35,9,FALSE))</f>
        <v/>
      </c>
      <c r="AU188" s="384" t="str">
        <f>IF(AU187="","",VLOOKUP(AU187,'[1]シフト記号表（勤務時間帯）'!$C$6:$K$35,9,FALSE))</f>
        <v/>
      </c>
      <c r="AV188" s="385" t="str">
        <f>IF(AV187="","",VLOOKUP(AV187,'[1]シフト記号表（勤務時間帯）'!$C$6:$K$35,9,FALSE))</f>
        <v/>
      </c>
      <c r="AW188" s="385" t="str">
        <f>IF(AW187="","",VLOOKUP(AW187,'[1]シフト記号表（勤務時間帯）'!$C$6:$K$35,9,FALSE))</f>
        <v/>
      </c>
      <c r="AX188" s="636">
        <f>IF($BB$3="４週",SUM(S188:AT188),IF($BB$3="暦月",SUM(S188:AW188),""))</f>
        <v>0</v>
      </c>
      <c r="AY188" s="637"/>
      <c r="AZ188" s="638">
        <f>IF($BB$3="４週",AX188/4,IF($BB$3="暦月",②勤務形態一覧表!AX188/(②勤務形態一覧表!$BB$8/7),""))</f>
        <v>0</v>
      </c>
      <c r="BA188" s="639"/>
      <c r="BB188" s="746"/>
      <c r="BC188" s="707"/>
      <c r="BD188" s="707"/>
      <c r="BE188" s="707"/>
      <c r="BF188" s="708"/>
    </row>
    <row r="189" spans="2:58" ht="20.25" customHeight="1">
      <c r="B189" s="686"/>
      <c r="C189" s="742"/>
      <c r="D189" s="743"/>
      <c r="E189" s="744"/>
      <c r="F189" s="392">
        <f>C187</f>
        <v>0</v>
      </c>
      <c r="G189" s="698"/>
      <c r="H189" s="702"/>
      <c r="I189" s="700"/>
      <c r="J189" s="700"/>
      <c r="K189" s="701"/>
      <c r="L189" s="709"/>
      <c r="M189" s="710"/>
      <c r="N189" s="710"/>
      <c r="O189" s="711"/>
      <c r="P189" s="640" t="s">
        <v>1229</v>
      </c>
      <c r="Q189" s="641"/>
      <c r="R189" s="642"/>
      <c r="S189" s="388" t="str">
        <f>IF(S187="","",VLOOKUP(S187,'[1]シフト記号表（勤務時間帯）'!$C$6:$U$35,19,FALSE))</f>
        <v/>
      </c>
      <c r="T189" s="389" t="str">
        <f>IF(T187="","",VLOOKUP(T187,'[1]シフト記号表（勤務時間帯）'!$C$6:$U$35,19,FALSE))</f>
        <v/>
      </c>
      <c r="U189" s="389" t="str">
        <f>IF(U187="","",VLOOKUP(U187,'[1]シフト記号表（勤務時間帯）'!$C$6:$U$35,19,FALSE))</f>
        <v/>
      </c>
      <c r="V189" s="389" t="str">
        <f>IF(V187="","",VLOOKUP(V187,'[1]シフト記号表（勤務時間帯）'!$C$6:$U$35,19,FALSE))</f>
        <v/>
      </c>
      <c r="W189" s="389" t="str">
        <f>IF(W187="","",VLOOKUP(W187,'[1]シフト記号表（勤務時間帯）'!$C$6:$U$35,19,FALSE))</f>
        <v/>
      </c>
      <c r="X189" s="389" t="str">
        <f>IF(X187="","",VLOOKUP(X187,'[1]シフト記号表（勤務時間帯）'!$C$6:$U$35,19,FALSE))</f>
        <v/>
      </c>
      <c r="Y189" s="390" t="str">
        <f>IF(Y187="","",VLOOKUP(Y187,'[1]シフト記号表（勤務時間帯）'!$C$6:$U$35,19,FALSE))</f>
        <v/>
      </c>
      <c r="Z189" s="388" t="str">
        <f>IF(Z187="","",VLOOKUP(Z187,'[1]シフト記号表（勤務時間帯）'!$C$6:$U$35,19,FALSE))</f>
        <v/>
      </c>
      <c r="AA189" s="389" t="str">
        <f>IF(AA187="","",VLOOKUP(AA187,'[1]シフト記号表（勤務時間帯）'!$C$6:$U$35,19,FALSE))</f>
        <v/>
      </c>
      <c r="AB189" s="389" t="str">
        <f>IF(AB187="","",VLOOKUP(AB187,'[1]シフト記号表（勤務時間帯）'!$C$6:$U$35,19,FALSE))</f>
        <v/>
      </c>
      <c r="AC189" s="389" t="str">
        <f>IF(AC187="","",VLOOKUP(AC187,'[1]シフト記号表（勤務時間帯）'!$C$6:$U$35,19,FALSE))</f>
        <v/>
      </c>
      <c r="AD189" s="389" t="str">
        <f>IF(AD187="","",VLOOKUP(AD187,'[1]シフト記号表（勤務時間帯）'!$C$6:$U$35,19,FALSE))</f>
        <v/>
      </c>
      <c r="AE189" s="389" t="str">
        <f>IF(AE187="","",VLOOKUP(AE187,'[1]シフト記号表（勤務時間帯）'!$C$6:$U$35,19,FALSE))</f>
        <v/>
      </c>
      <c r="AF189" s="390" t="str">
        <f>IF(AF187="","",VLOOKUP(AF187,'[1]シフト記号表（勤務時間帯）'!$C$6:$U$35,19,FALSE))</f>
        <v/>
      </c>
      <c r="AG189" s="388" t="str">
        <f>IF(AG187="","",VLOOKUP(AG187,'[1]シフト記号表（勤務時間帯）'!$C$6:$U$35,19,FALSE))</f>
        <v/>
      </c>
      <c r="AH189" s="389" t="str">
        <f>IF(AH187="","",VLOOKUP(AH187,'[1]シフト記号表（勤務時間帯）'!$C$6:$U$35,19,FALSE))</f>
        <v/>
      </c>
      <c r="AI189" s="389" t="str">
        <f>IF(AI187="","",VLOOKUP(AI187,'[1]シフト記号表（勤務時間帯）'!$C$6:$U$35,19,FALSE))</f>
        <v/>
      </c>
      <c r="AJ189" s="389" t="str">
        <f>IF(AJ187="","",VLOOKUP(AJ187,'[1]シフト記号表（勤務時間帯）'!$C$6:$U$35,19,FALSE))</f>
        <v/>
      </c>
      <c r="AK189" s="389" t="str">
        <f>IF(AK187="","",VLOOKUP(AK187,'[1]シフト記号表（勤務時間帯）'!$C$6:$U$35,19,FALSE))</f>
        <v/>
      </c>
      <c r="AL189" s="389" t="str">
        <f>IF(AL187="","",VLOOKUP(AL187,'[1]シフト記号表（勤務時間帯）'!$C$6:$U$35,19,FALSE))</f>
        <v/>
      </c>
      <c r="AM189" s="390" t="str">
        <f>IF(AM187="","",VLOOKUP(AM187,'[1]シフト記号表（勤務時間帯）'!$C$6:$U$35,19,FALSE))</f>
        <v/>
      </c>
      <c r="AN189" s="388" t="str">
        <f>IF(AN187="","",VLOOKUP(AN187,'[1]シフト記号表（勤務時間帯）'!$C$6:$U$35,19,FALSE))</f>
        <v/>
      </c>
      <c r="AO189" s="389" t="str">
        <f>IF(AO187="","",VLOOKUP(AO187,'[1]シフト記号表（勤務時間帯）'!$C$6:$U$35,19,FALSE))</f>
        <v/>
      </c>
      <c r="AP189" s="389" t="str">
        <f>IF(AP187="","",VLOOKUP(AP187,'[1]シフト記号表（勤務時間帯）'!$C$6:$U$35,19,FALSE))</f>
        <v/>
      </c>
      <c r="AQ189" s="389" t="str">
        <f>IF(AQ187="","",VLOOKUP(AQ187,'[1]シフト記号表（勤務時間帯）'!$C$6:$U$35,19,FALSE))</f>
        <v/>
      </c>
      <c r="AR189" s="389" t="str">
        <f>IF(AR187="","",VLOOKUP(AR187,'[1]シフト記号表（勤務時間帯）'!$C$6:$U$35,19,FALSE))</f>
        <v/>
      </c>
      <c r="AS189" s="389" t="str">
        <f>IF(AS187="","",VLOOKUP(AS187,'[1]シフト記号表（勤務時間帯）'!$C$6:$U$35,19,FALSE))</f>
        <v/>
      </c>
      <c r="AT189" s="390" t="str">
        <f>IF(AT187="","",VLOOKUP(AT187,'[1]シフト記号表（勤務時間帯）'!$C$6:$U$35,19,FALSE))</f>
        <v/>
      </c>
      <c r="AU189" s="388" t="str">
        <f>IF(AU187="","",VLOOKUP(AU187,'[1]シフト記号表（勤務時間帯）'!$C$6:$U$35,19,FALSE))</f>
        <v/>
      </c>
      <c r="AV189" s="389" t="str">
        <f>IF(AV187="","",VLOOKUP(AV187,'[1]シフト記号表（勤務時間帯）'!$C$6:$U$35,19,FALSE))</f>
        <v/>
      </c>
      <c r="AW189" s="389" t="str">
        <f>IF(AW187="","",VLOOKUP(AW187,'[1]シフト記号表（勤務時間帯）'!$C$6:$U$35,19,FALSE))</f>
        <v/>
      </c>
      <c r="AX189" s="643">
        <f>IF($BB$3="４週",SUM(S189:AT189),IF($BB$3="暦月",SUM(S189:AW189),""))</f>
        <v>0</v>
      </c>
      <c r="AY189" s="644"/>
      <c r="AZ189" s="645">
        <f>IF($BB$3="４週",AX189/4,IF($BB$3="暦月",②勤務形態一覧表!AX189/(②勤務形態一覧表!$BB$8/7),""))</f>
        <v>0</v>
      </c>
      <c r="BA189" s="646"/>
      <c r="BB189" s="747"/>
      <c r="BC189" s="710"/>
      <c r="BD189" s="710"/>
      <c r="BE189" s="710"/>
      <c r="BF189" s="711"/>
    </row>
    <row r="190" spans="2:58" ht="20.25" customHeight="1">
      <c r="B190" s="686">
        <f>B187+1</f>
        <v>57</v>
      </c>
      <c r="C190" s="736"/>
      <c r="D190" s="737"/>
      <c r="E190" s="738"/>
      <c r="F190" s="391"/>
      <c r="G190" s="696"/>
      <c r="H190" s="699"/>
      <c r="I190" s="700"/>
      <c r="J190" s="700"/>
      <c r="K190" s="701"/>
      <c r="L190" s="703"/>
      <c r="M190" s="704"/>
      <c r="N190" s="704"/>
      <c r="O190" s="705"/>
      <c r="P190" s="712" t="s">
        <v>1227</v>
      </c>
      <c r="Q190" s="713"/>
      <c r="R190" s="714"/>
      <c r="S190" s="380"/>
      <c r="T190" s="381"/>
      <c r="U190" s="381"/>
      <c r="V190" s="381"/>
      <c r="W190" s="381"/>
      <c r="X190" s="381"/>
      <c r="Y190" s="382"/>
      <c r="Z190" s="380"/>
      <c r="AA190" s="381"/>
      <c r="AB190" s="381"/>
      <c r="AC190" s="381"/>
      <c r="AD190" s="381"/>
      <c r="AE190" s="381"/>
      <c r="AF190" s="382"/>
      <c r="AG190" s="380"/>
      <c r="AH190" s="381"/>
      <c r="AI190" s="381"/>
      <c r="AJ190" s="381"/>
      <c r="AK190" s="381"/>
      <c r="AL190" s="381"/>
      <c r="AM190" s="382"/>
      <c r="AN190" s="380"/>
      <c r="AO190" s="381"/>
      <c r="AP190" s="381"/>
      <c r="AQ190" s="381"/>
      <c r="AR190" s="381"/>
      <c r="AS190" s="381"/>
      <c r="AT190" s="382"/>
      <c r="AU190" s="380"/>
      <c r="AV190" s="381"/>
      <c r="AW190" s="381"/>
      <c r="AX190" s="620"/>
      <c r="AY190" s="621"/>
      <c r="AZ190" s="622"/>
      <c r="BA190" s="623"/>
      <c r="BB190" s="745"/>
      <c r="BC190" s="704"/>
      <c r="BD190" s="704"/>
      <c r="BE190" s="704"/>
      <c r="BF190" s="705"/>
    </row>
    <row r="191" spans="2:58" ht="20.25" customHeight="1">
      <c r="B191" s="686"/>
      <c r="C191" s="739"/>
      <c r="D191" s="740"/>
      <c r="E191" s="741"/>
      <c r="F191" s="383"/>
      <c r="G191" s="697"/>
      <c r="H191" s="702"/>
      <c r="I191" s="700"/>
      <c r="J191" s="700"/>
      <c r="K191" s="701"/>
      <c r="L191" s="706"/>
      <c r="M191" s="707"/>
      <c r="N191" s="707"/>
      <c r="O191" s="708"/>
      <c r="P191" s="633" t="s">
        <v>1228</v>
      </c>
      <c r="Q191" s="634"/>
      <c r="R191" s="635"/>
      <c r="S191" s="384" t="str">
        <f>IF(S190="","",VLOOKUP(S190,'[1]シフト記号表（勤務時間帯）'!$C$6:$K$35,9,FALSE))</f>
        <v/>
      </c>
      <c r="T191" s="385" t="str">
        <f>IF(T190="","",VLOOKUP(T190,'[1]シフト記号表（勤務時間帯）'!$C$6:$K$35,9,FALSE))</f>
        <v/>
      </c>
      <c r="U191" s="385" t="str">
        <f>IF(U190="","",VLOOKUP(U190,'[1]シフト記号表（勤務時間帯）'!$C$6:$K$35,9,FALSE))</f>
        <v/>
      </c>
      <c r="V191" s="385" t="str">
        <f>IF(V190="","",VLOOKUP(V190,'[1]シフト記号表（勤務時間帯）'!$C$6:$K$35,9,FALSE))</f>
        <v/>
      </c>
      <c r="W191" s="385" t="str">
        <f>IF(W190="","",VLOOKUP(W190,'[1]シフト記号表（勤務時間帯）'!$C$6:$K$35,9,FALSE))</f>
        <v/>
      </c>
      <c r="X191" s="385" t="str">
        <f>IF(X190="","",VLOOKUP(X190,'[1]シフト記号表（勤務時間帯）'!$C$6:$K$35,9,FALSE))</f>
        <v/>
      </c>
      <c r="Y191" s="386" t="str">
        <f>IF(Y190="","",VLOOKUP(Y190,'[1]シフト記号表（勤務時間帯）'!$C$6:$K$35,9,FALSE))</f>
        <v/>
      </c>
      <c r="Z191" s="384" t="str">
        <f>IF(Z190="","",VLOOKUP(Z190,'[1]シフト記号表（勤務時間帯）'!$C$6:$K$35,9,FALSE))</f>
        <v/>
      </c>
      <c r="AA191" s="385" t="str">
        <f>IF(AA190="","",VLOOKUP(AA190,'[1]シフト記号表（勤務時間帯）'!$C$6:$K$35,9,FALSE))</f>
        <v/>
      </c>
      <c r="AB191" s="385" t="str">
        <f>IF(AB190="","",VLOOKUP(AB190,'[1]シフト記号表（勤務時間帯）'!$C$6:$K$35,9,FALSE))</f>
        <v/>
      </c>
      <c r="AC191" s="385" t="str">
        <f>IF(AC190="","",VLOOKUP(AC190,'[1]シフト記号表（勤務時間帯）'!$C$6:$K$35,9,FALSE))</f>
        <v/>
      </c>
      <c r="AD191" s="385" t="str">
        <f>IF(AD190="","",VLOOKUP(AD190,'[1]シフト記号表（勤務時間帯）'!$C$6:$K$35,9,FALSE))</f>
        <v/>
      </c>
      <c r="AE191" s="385" t="str">
        <f>IF(AE190="","",VLOOKUP(AE190,'[1]シフト記号表（勤務時間帯）'!$C$6:$K$35,9,FALSE))</f>
        <v/>
      </c>
      <c r="AF191" s="386" t="str">
        <f>IF(AF190="","",VLOOKUP(AF190,'[1]シフト記号表（勤務時間帯）'!$C$6:$K$35,9,FALSE))</f>
        <v/>
      </c>
      <c r="AG191" s="384" t="str">
        <f>IF(AG190="","",VLOOKUP(AG190,'[1]シフト記号表（勤務時間帯）'!$C$6:$K$35,9,FALSE))</f>
        <v/>
      </c>
      <c r="AH191" s="385" t="str">
        <f>IF(AH190="","",VLOOKUP(AH190,'[1]シフト記号表（勤務時間帯）'!$C$6:$K$35,9,FALSE))</f>
        <v/>
      </c>
      <c r="AI191" s="385" t="str">
        <f>IF(AI190="","",VLOOKUP(AI190,'[1]シフト記号表（勤務時間帯）'!$C$6:$K$35,9,FALSE))</f>
        <v/>
      </c>
      <c r="AJ191" s="385" t="str">
        <f>IF(AJ190="","",VLOOKUP(AJ190,'[1]シフト記号表（勤務時間帯）'!$C$6:$K$35,9,FALSE))</f>
        <v/>
      </c>
      <c r="AK191" s="385" t="str">
        <f>IF(AK190="","",VLOOKUP(AK190,'[1]シフト記号表（勤務時間帯）'!$C$6:$K$35,9,FALSE))</f>
        <v/>
      </c>
      <c r="AL191" s="385" t="str">
        <f>IF(AL190="","",VLOOKUP(AL190,'[1]シフト記号表（勤務時間帯）'!$C$6:$K$35,9,FALSE))</f>
        <v/>
      </c>
      <c r="AM191" s="386" t="str">
        <f>IF(AM190="","",VLOOKUP(AM190,'[1]シフト記号表（勤務時間帯）'!$C$6:$K$35,9,FALSE))</f>
        <v/>
      </c>
      <c r="AN191" s="384" t="str">
        <f>IF(AN190="","",VLOOKUP(AN190,'[1]シフト記号表（勤務時間帯）'!$C$6:$K$35,9,FALSE))</f>
        <v/>
      </c>
      <c r="AO191" s="385" t="str">
        <f>IF(AO190="","",VLOOKUP(AO190,'[1]シフト記号表（勤務時間帯）'!$C$6:$K$35,9,FALSE))</f>
        <v/>
      </c>
      <c r="AP191" s="385" t="str">
        <f>IF(AP190="","",VLOOKUP(AP190,'[1]シフト記号表（勤務時間帯）'!$C$6:$K$35,9,FALSE))</f>
        <v/>
      </c>
      <c r="AQ191" s="385" t="str">
        <f>IF(AQ190="","",VLOOKUP(AQ190,'[1]シフト記号表（勤務時間帯）'!$C$6:$K$35,9,FALSE))</f>
        <v/>
      </c>
      <c r="AR191" s="385" t="str">
        <f>IF(AR190="","",VLOOKUP(AR190,'[1]シフト記号表（勤務時間帯）'!$C$6:$K$35,9,FALSE))</f>
        <v/>
      </c>
      <c r="AS191" s="385" t="str">
        <f>IF(AS190="","",VLOOKUP(AS190,'[1]シフト記号表（勤務時間帯）'!$C$6:$K$35,9,FALSE))</f>
        <v/>
      </c>
      <c r="AT191" s="386" t="str">
        <f>IF(AT190="","",VLOOKUP(AT190,'[1]シフト記号表（勤務時間帯）'!$C$6:$K$35,9,FALSE))</f>
        <v/>
      </c>
      <c r="AU191" s="384" t="str">
        <f>IF(AU190="","",VLOOKUP(AU190,'[1]シフト記号表（勤務時間帯）'!$C$6:$K$35,9,FALSE))</f>
        <v/>
      </c>
      <c r="AV191" s="385" t="str">
        <f>IF(AV190="","",VLOOKUP(AV190,'[1]シフト記号表（勤務時間帯）'!$C$6:$K$35,9,FALSE))</f>
        <v/>
      </c>
      <c r="AW191" s="385" t="str">
        <f>IF(AW190="","",VLOOKUP(AW190,'[1]シフト記号表（勤務時間帯）'!$C$6:$K$35,9,FALSE))</f>
        <v/>
      </c>
      <c r="AX191" s="636">
        <f>IF($BB$3="４週",SUM(S191:AT191),IF($BB$3="暦月",SUM(S191:AW191),""))</f>
        <v>0</v>
      </c>
      <c r="AY191" s="637"/>
      <c r="AZ191" s="638">
        <f>IF($BB$3="４週",AX191/4,IF($BB$3="暦月",②勤務形態一覧表!AX191/(②勤務形態一覧表!$BB$8/7),""))</f>
        <v>0</v>
      </c>
      <c r="BA191" s="639"/>
      <c r="BB191" s="746"/>
      <c r="BC191" s="707"/>
      <c r="BD191" s="707"/>
      <c r="BE191" s="707"/>
      <c r="BF191" s="708"/>
    </row>
    <row r="192" spans="2:58" ht="20.25" customHeight="1">
      <c r="B192" s="686"/>
      <c r="C192" s="742"/>
      <c r="D192" s="743"/>
      <c r="E192" s="744"/>
      <c r="F192" s="392">
        <f>C190</f>
        <v>0</v>
      </c>
      <c r="G192" s="698"/>
      <c r="H192" s="702"/>
      <c r="I192" s="700"/>
      <c r="J192" s="700"/>
      <c r="K192" s="701"/>
      <c r="L192" s="709"/>
      <c r="M192" s="710"/>
      <c r="N192" s="710"/>
      <c r="O192" s="711"/>
      <c r="P192" s="640" t="s">
        <v>1229</v>
      </c>
      <c r="Q192" s="641"/>
      <c r="R192" s="642"/>
      <c r="S192" s="388" t="str">
        <f>IF(S190="","",VLOOKUP(S190,'[1]シフト記号表（勤務時間帯）'!$C$6:$U$35,19,FALSE))</f>
        <v/>
      </c>
      <c r="T192" s="389" t="str">
        <f>IF(T190="","",VLOOKUP(T190,'[1]シフト記号表（勤務時間帯）'!$C$6:$U$35,19,FALSE))</f>
        <v/>
      </c>
      <c r="U192" s="389" t="str">
        <f>IF(U190="","",VLOOKUP(U190,'[1]シフト記号表（勤務時間帯）'!$C$6:$U$35,19,FALSE))</f>
        <v/>
      </c>
      <c r="V192" s="389" t="str">
        <f>IF(V190="","",VLOOKUP(V190,'[1]シフト記号表（勤務時間帯）'!$C$6:$U$35,19,FALSE))</f>
        <v/>
      </c>
      <c r="W192" s="389" t="str">
        <f>IF(W190="","",VLOOKUP(W190,'[1]シフト記号表（勤務時間帯）'!$C$6:$U$35,19,FALSE))</f>
        <v/>
      </c>
      <c r="X192" s="389" t="str">
        <f>IF(X190="","",VLOOKUP(X190,'[1]シフト記号表（勤務時間帯）'!$C$6:$U$35,19,FALSE))</f>
        <v/>
      </c>
      <c r="Y192" s="390" t="str">
        <f>IF(Y190="","",VLOOKUP(Y190,'[1]シフト記号表（勤務時間帯）'!$C$6:$U$35,19,FALSE))</f>
        <v/>
      </c>
      <c r="Z192" s="388" t="str">
        <f>IF(Z190="","",VLOOKUP(Z190,'[1]シフト記号表（勤務時間帯）'!$C$6:$U$35,19,FALSE))</f>
        <v/>
      </c>
      <c r="AA192" s="389" t="str">
        <f>IF(AA190="","",VLOOKUP(AA190,'[1]シフト記号表（勤務時間帯）'!$C$6:$U$35,19,FALSE))</f>
        <v/>
      </c>
      <c r="AB192" s="389" t="str">
        <f>IF(AB190="","",VLOOKUP(AB190,'[1]シフト記号表（勤務時間帯）'!$C$6:$U$35,19,FALSE))</f>
        <v/>
      </c>
      <c r="AC192" s="389" t="str">
        <f>IF(AC190="","",VLOOKUP(AC190,'[1]シフト記号表（勤務時間帯）'!$C$6:$U$35,19,FALSE))</f>
        <v/>
      </c>
      <c r="AD192" s="389" t="str">
        <f>IF(AD190="","",VLOOKUP(AD190,'[1]シフト記号表（勤務時間帯）'!$C$6:$U$35,19,FALSE))</f>
        <v/>
      </c>
      <c r="AE192" s="389" t="str">
        <f>IF(AE190="","",VLOOKUP(AE190,'[1]シフト記号表（勤務時間帯）'!$C$6:$U$35,19,FALSE))</f>
        <v/>
      </c>
      <c r="AF192" s="390" t="str">
        <f>IF(AF190="","",VLOOKUP(AF190,'[1]シフト記号表（勤務時間帯）'!$C$6:$U$35,19,FALSE))</f>
        <v/>
      </c>
      <c r="AG192" s="388" t="str">
        <f>IF(AG190="","",VLOOKUP(AG190,'[1]シフト記号表（勤務時間帯）'!$C$6:$U$35,19,FALSE))</f>
        <v/>
      </c>
      <c r="AH192" s="389" t="str">
        <f>IF(AH190="","",VLOOKUP(AH190,'[1]シフト記号表（勤務時間帯）'!$C$6:$U$35,19,FALSE))</f>
        <v/>
      </c>
      <c r="AI192" s="389" t="str">
        <f>IF(AI190="","",VLOOKUP(AI190,'[1]シフト記号表（勤務時間帯）'!$C$6:$U$35,19,FALSE))</f>
        <v/>
      </c>
      <c r="AJ192" s="389" t="str">
        <f>IF(AJ190="","",VLOOKUP(AJ190,'[1]シフト記号表（勤務時間帯）'!$C$6:$U$35,19,FALSE))</f>
        <v/>
      </c>
      <c r="AK192" s="389" t="str">
        <f>IF(AK190="","",VLOOKUP(AK190,'[1]シフト記号表（勤務時間帯）'!$C$6:$U$35,19,FALSE))</f>
        <v/>
      </c>
      <c r="AL192" s="389" t="str">
        <f>IF(AL190="","",VLOOKUP(AL190,'[1]シフト記号表（勤務時間帯）'!$C$6:$U$35,19,FALSE))</f>
        <v/>
      </c>
      <c r="AM192" s="390" t="str">
        <f>IF(AM190="","",VLOOKUP(AM190,'[1]シフト記号表（勤務時間帯）'!$C$6:$U$35,19,FALSE))</f>
        <v/>
      </c>
      <c r="AN192" s="388" t="str">
        <f>IF(AN190="","",VLOOKUP(AN190,'[1]シフト記号表（勤務時間帯）'!$C$6:$U$35,19,FALSE))</f>
        <v/>
      </c>
      <c r="AO192" s="389" t="str">
        <f>IF(AO190="","",VLOOKUP(AO190,'[1]シフト記号表（勤務時間帯）'!$C$6:$U$35,19,FALSE))</f>
        <v/>
      </c>
      <c r="AP192" s="389" t="str">
        <f>IF(AP190="","",VLOOKUP(AP190,'[1]シフト記号表（勤務時間帯）'!$C$6:$U$35,19,FALSE))</f>
        <v/>
      </c>
      <c r="AQ192" s="389" t="str">
        <f>IF(AQ190="","",VLOOKUP(AQ190,'[1]シフト記号表（勤務時間帯）'!$C$6:$U$35,19,FALSE))</f>
        <v/>
      </c>
      <c r="AR192" s="389" t="str">
        <f>IF(AR190="","",VLOOKUP(AR190,'[1]シフト記号表（勤務時間帯）'!$C$6:$U$35,19,FALSE))</f>
        <v/>
      </c>
      <c r="AS192" s="389" t="str">
        <f>IF(AS190="","",VLOOKUP(AS190,'[1]シフト記号表（勤務時間帯）'!$C$6:$U$35,19,FALSE))</f>
        <v/>
      </c>
      <c r="AT192" s="390" t="str">
        <f>IF(AT190="","",VLOOKUP(AT190,'[1]シフト記号表（勤務時間帯）'!$C$6:$U$35,19,FALSE))</f>
        <v/>
      </c>
      <c r="AU192" s="388" t="str">
        <f>IF(AU190="","",VLOOKUP(AU190,'[1]シフト記号表（勤務時間帯）'!$C$6:$U$35,19,FALSE))</f>
        <v/>
      </c>
      <c r="AV192" s="389" t="str">
        <f>IF(AV190="","",VLOOKUP(AV190,'[1]シフト記号表（勤務時間帯）'!$C$6:$U$35,19,FALSE))</f>
        <v/>
      </c>
      <c r="AW192" s="389" t="str">
        <f>IF(AW190="","",VLOOKUP(AW190,'[1]シフト記号表（勤務時間帯）'!$C$6:$U$35,19,FALSE))</f>
        <v/>
      </c>
      <c r="AX192" s="643">
        <f>IF($BB$3="４週",SUM(S192:AT192),IF($BB$3="暦月",SUM(S192:AW192),""))</f>
        <v>0</v>
      </c>
      <c r="AY192" s="644"/>
      <c r="AZ192" s="645">
        <f>IF($BB$3="４週",AX192/4,IF($BB$3="暦月",②勤務形態一覧表!AX192/(②勤務形態一覧表!$BB$8/7),""))</f>
        <v>0</v>
      </c>
      <c r="BA192" s="646"/>
      <c r="BB192" s="747"/>
      <c r="BC192" s="710"/>
      <c r="BD192" s="710"/>
      <c r="BE192" s="710"/>
      <c r="BF192" s="711"/>
    </row>
    <row r="193" spans="2:58" ht="20.25" customHeight="1">
      <c r="B193" s="686">
        <f>B190+1</f>
        <v>58</v>
      </c>
      <c r="C193" s="736"/>
      <c r="D193" s="737"/>
      <c r="E193" s="738"/>
      <c r="F193" s="391"/>
      <c r="G193" s="696"/>
      <c r="H193" s="699"/>
      <c r="I193" s="700"/>
      <c r="J193" s="700"/>
      <c r="K193" s="701"/>
      <c r="L193" s="703"/>
      <c r="M193" s="704"/>
      <c r="N193" s="704"/>
      <c r="O193" s="705"/>
      <c r="P193" s="712" t="s">
        <v>1227</v>
      </c>
      <c r="Q193" s="713"/>
      <c r="R193" s="714"/>
      <c r="S193" s="380"/>
      <c r="T193" s="381"/>
      <c r="U193" s="381"/>
      <c r="V193" s="381"/>
      <c r="W193" s="381"/>
      <c r="X193" s="381"/>
      <c r="Y193" s="382"/>
      <c r="Z193" s="380"/>
      <c r="AA193" s="381"/>
      <c r="AB193" s="381"/>
      <c r="AC193" s="381"/>
      <c r="AD193" s="381"/>
      <c r="AE193" s="381"/>
      <c r="AF193" s="382"/>
      <c r="AG193" s="380"/>
      <c r="AH193" s="381"/>
      <c r="AI193" s="381"/>
      <c r="AJ193" s="381"/>
      <c r="AK193" s="381"/>
      <c r="AL193" s="381"/>
      <c r="AM193" s="382"/>
      <c r="AN193" s="380"/>
      <c r="AO193" s="381"/>
      <c r="AP193" s="381"/>
      <c r="AQ193" s="381"/>
      <c r="AR193" s="381"/>
      <c r="AS193" s="381"/>
      <c r="AT193" s="382"/>
      <c r="AU193" s="380"/>
      <c r="AV193" s="381"/>
      <c r="AW193" s="381"/>
      <c r="AX193" s="620"/>
      <c r="AY193" s="621"/>
      <c r="AZ193" s="622"/>
      <c r="BA193" s="623"/>
      <c r="BB193" s="745"/>
      <c r="BC193" s="704"/>
      <c r="BD193" s="704"/>
      <c r="BE193" s="704"/>
      <c r="BF193" s="705"/>
    </row>
    <row r="194" spans="2:58" ht="20.25" customHeight="1">
      <c r="B194" s="686"/>
      <c r="C194" s="739"/>
      <c r="D194" s="740"/>
      <c r="E194" s="741"/>
      <c r="F194" s="383"/>
      <c r="G194" s="697"/>
      <c r="H194" s="702"/>
      <c r="I194" s="700"/>
      <c r="J194" s="700"/>
      <c r="K194" s="701"/>
      <c r="L194" s="706"/>
      <c r="M194" s="707"/>
      <c r="N194" s="707"/>
      <c r="O194" s="708"/>
      <c r="P194" s="633" t="s">
        <v>1228</v>
      </c>
      <c r="Q194" s="634"/>
      <c r="R194" s="635"/>
      <c r="S194" s="384" t="str">
        <f>IF(S193="","",VLOOKUP(S193,'[1]シフト記号表（勤務時間帯）'!$C$6:$K$35,9,FALSE))</f>
        <v/>
      </c>
      <c r="T194" s="385" t="str">
        <f>IF(T193="","",VLOOKUP(T193,'[1]シフト記号表（勤務時間帯）'!$C$6:$K$35,9,FALSE))</f>
        <v/>
      </c>
      <c r="U194" s="385" t="str">
        <f>IF(U193="","",VLOOKUP(U193,'[1]シフト記号表（勤務時間帯）'!$C$6:$K$35,9,FALSE))</f>
        <v/>
      </c>
      <c r="V194" s="385" t="str">
        <f>IF(V193="","",VLOOKUP(V193,'[1]シフト記号表（勤務時間帯）'!$C$6:$K$35,9,FALSE))</f>
        <v/>
      </c>
      <c r="W194" s="385" t="str">
        <f>IF(W193="","",VLOOKUP(W193,'[1]シフト記号表（勤務時間帯）'!$C$6:$K$35,9,FALSE))</f>
        <v/>
      </c>
      <c r="X194" s="385" t="str">
        <f>IF(X193="","",VLOOKUP(X193,'[1]シフト記号表（勤務時間帯）'!$C$6:$K$35,9,FALSE))</f>
        <v/>
      </c>
      <c r="Y194" s="386" t="str">
        <f>IF(Y193="","",VLOOKUP(Y193,'[1]シフト記号表（勤務時間帯）'!$C$6:$K$35,9,FALSE))</f>
        <v/>
      </c>
      <c r="Z194" s="384" t="str">
        <f>IF(Z193="","",VLOOKUP(Z193,'[1]シフト記号表（勤務時間帯）'!$C$6:$K$35,9,FALSE))</f>
        <v/>
      </c>
      <c r="AA194" s="385" t="str">
        <f>IF(AA193="","",VLOOKUP(AA193,'[1]シフト記号表（勤務時間帯）'!$C$6:$K$35,9,FALSE))</f>
        <v/>
      </c>
      <c r="AB194" s="385" t="str">
        <f>IF(AB193="","",VLOOKUP(AB193,'[1]シフト記号表（勤務時間帯）'!$C$6:$K$35,9,FALSE))</f>
        <v/>
      </c>
      <c r="AC194" s="385" t="str">
        <f>IF(AC193="","",VLOOKUP(AC193,'[1]シフト記号表（勤務時間帯）'!$C$6:$K$35,9,FALSE))</f>
        <v/>
      </c>
      <c r="AD194" s="385" t="str">
        <f>IF(AD193="","",VLOOKUP(AD193,'[1]シフト記号表（勤務時間帯）'!$C$6:$K$35,9,FALSE))</f>
        <v/>
      </c>
      <c r="AE194" s="385" t="str">
        <f>IF(AE193="","",VLOOKUP(AE193,'[1]シフト記号表（勤務時間帯）'!$C$6:$K$35,9,FALSE))</f>
        <v/>
      </c>
      <c r="AF194" s="386" t="str">
        <f>IF(AF193="","",VLOOKUP(AF193,'[1]シフト記号表（勤務時間帯）'!$C$6:$K$35,9,FALSE))</f>
        <v/>
      </c>
      <c r="AG194" s="384" t="str">
        <f>IF(AG193="","",VLOOKUP(AG193,'[1]シフト記号表（勤務時間帯）'!$C$6:$K$35,9,FALSE))</f>
        <v/>
      </c>
      <c r="AH194" s="385" t="str">
        <f>IF(AH193="","",VLOOKUP(AH193,'[1]シフト記号表（勤務時間帯）'!$C$6:$K$35,9,FALSE))</f>
        <v/>
      </c>
      <c r="AI194" s="385" t="str">
        <f>IF(AI193="","",VLOOKUP(AI193,'[1]シフト記号表（勤務時間帯）'!$C$6:$K$35,9,FALSE))</f>
        <v/>
      </c>
      <c r="AJ194" s="385" t="str">
        <f>IF(AJ193="","",VLOOKUP(AJ193,'[1]シフト記号表（勤務時間帯）'!$C$6:$K$35,9,FALSE))</f>
        <v/>
      </c>
      <c r="AK194" s="385" t="str">
        <f>IF(AK193="","",VLOOKUP(AK193,'[1]シフト記号表（勤務時間帯）'!$C$6:$K$35,9,FALSE))</f>
        <v/>
      </c>
      <c r="AL194" s="385" t="str">
        <f>IF(AL193="","",VLOOKUP(AL193,'[1]シフト記号表（勤務時間帯）'!$C$6:$K$35,9,FALSE))</f>
        <v/>
      </c>
      <c r="AM194" s="386" t="str">
        <f>IF(AM193="","",VLOOKUP(AM193,'[1]シフト記号表（勤務時間帯）'!$C$6:$K$35,9,FALSE))</f>
        <v/>
      </c>
      <c r="AN194" s="384" t="str">
        <f>IF(AN193="","",VLOOKUP(AN193,'[1]シフト記号表（勤務時間帯）'!$C$6:$K$35,9,FALSE))</f>
        <v/>
      </c>
      <c r="AO194" s="385" t="str">
        <f>IF(AO193="","",VLOOKUP(AO193,'[1]シフト記号表（勤務時間帯）'!$C$6:$K$35,9,FALSE))</f>
        <v/>
      </c>
      <c r="AP194" s="385" t="str">
        <f>IF(AP193="","",VLOOKUP(AP193,'[1]シフト記号表（勤務時間帯）'!$C$6:$K$35,9,FALSE))</f>
        <v/>
      </c>
      <c r="AQ194" s="385" t="str">
        <f>IF(AQ193="","",VLOOKUP(AQ193,'[1]シフト記号表（勤務時間帯）'!$C$6:$K$35,9,FALSE))</f>
        <v/>
      </c>
      <c r="AR194" s="385" t="str">
        <f>IF(AR193="","",VLOOKUP(AR193,'[1]シフト記号表（勤務時間帯）'!$C$6:$K$35,9,FALSE))</f>
        <v/>
      </c>
      <c r="AS194" s="385" t="str">
        <f>IF(AS193="","",VLOOKUP(AS193,'[1]シフト記号表（勤務時間帯）'!$C$6:$K$35,9,FALSE))</f>
        <v/>
      </c>
      <c r="AT194" s="386" t="str">
        <f>IF(AT193="","",VLOOKUP(AT193,'[1]シフト記号表（勤務時間帯）'!$C$6:$K$35,9,FALSE))</f>
        <v/>
      </c>
      <c r="AU194" s="384" t="str">
        <f>IF(AU193="","",VLOOKUP(AU193,'[1]シフト記号表（勤務時間帯）'!$C$6:$K$35,9,FALSE))</f>
        <v/>
      </c>
      <c r="AV194" s="385" t="str">
        <f>IF(AV193="","",VLOOKUP(AV193,'[1]シフト記号表（勤務時間帯）'!$C$6:$K$35,9,FALSE))</f>
        <v/>
      </c>
      <c r="AW194" s="385" t="str">
        <f>IF(AW193="","",VLOOKUP(AW193,'[1]シフト記号表（勤務時間帯）'!$C$6:$K$35,9,FALSE))</f>
        <v/>
      </c>
      <c r="AX194" s="636">
        <f>IF($BB$3="４週",SUM(S194:AT194),IF($BB$3="暦月",SUM(S194:AW194),""))</f>
        <v>0</v>
      </c>
      <c r="AY194" s="637"/>
      <c r="AZ194" s="638">
        <f>IF($BB$3="４週",AX194/4,IF($BB$3="暦月",②勤務形態一覧表!AX194/(②勤務形態一覧表!$BB$8/7),""))</f>
        <v>0</v>
      </c>
      <c r="BA194" s="639"/>
      <c r="BB194" s="746"/>
      <c r="BC194" s="707"/>
      <c r="BD194" s="707"/>
      <c r="BE194" s="707"/>
      <c r="BF194" s="708"/>
    </row>
    <row r="195" spans="2:58" ht="20.25" customHeight="1">
      <c r="B195" s="686"/>
      <c r="C195" s="742"/>
      <c r="D195" s="743"/>
      <c r="E195" s="744"/>
      <c r="F195" s="392">
        <f>C193</f>
        <v>0</v>
      </c>
      <c r="G195" s="698"/>
      <c r="H195" s="702"/>
      <c r="I195" s="700"/>
      <c r="J195" s="700"/>
      <c r="K195" s="701"/>
      <c r="L195" s="709"/>
      <c r="M195" s="710"/>
      <c r="N195" s="710"/>
      <c r="O195" s="711"/>
      <c r="P195" s="640" t="s">
        <v>1229</v>
      </c>
      <c r="Q195" s="641"/>
      <c r="R195" s="642"/>
      <c r="S195" s="388" t="str">
        <f>IF(S193="","",VLOOKUP(S193,'[1]シフト記号表（勤務時間帯）'!$C$6:$U$35,19,FALSE))</f>
        <v/>
      </c>
      <c r="T195" s="389" t="str">
        <f>IF(T193="","",VLOOKUP(T193,'[1]シフト記号表（勤務時間帯）'!$C$6:$U$35,19,FALSE))</f>
        <v/>
      </c>
      <c r="U195" s="389" t="str">
        <f>IF(U193="","",VLOOKUP(U193,'[1]シフト記号表（勤務時間帯）'!$C$6:$U$35,19,FALSE))</f>
        <v/>
      </c>
      <c r="V195" s="389" t="str">
        <f>IF(V193="","",VLOOKUP(V193,'[1]シフト記号表（勤務時間帯）'!$C$6:$U$35,19,FALSE))</f>
        <v/>
      </c>
      <c r="W195" s="389" t="str">
        <f>IF(W193="","",VLOOKUP(W193,'[1]シフト記号表（勤務時間帯）'!$C$6:$U$35,19,FALSE))</f>
        <v/>
      </c>
      <c r="X195" s="389" t="str">
        <f>IF(X193="","",VLOOKUP(X193,'[1]シフト記号表（勤務時間帯）'!$C$6:$U$35,19,FALSE))</f>
        <v/>
      </c>
      <c r="Y195" s="390" t="str">
        <f>IF(Y193="","",VLOOKUP(Y193,'[1]シフト記号表（勤務時間帯）'!$C$6:$U$35,19,FALSE))</f>
        <v/>
      </c>
      <c r="Z195" s="388" t="str">
        <f>IF(Z193="","",VLOOKUP(Z193,'[1]シフト記号表（勤務時間帯）'!$C$6:$U$35,19,FALSE))</f>
        <v/>
      </c>
      <c r="AA195" s="389" t="str">
        <f>IF(AA193="","",VLOOKUP(AA193,'[1]シフト記号表（勤務時間帯）'!$C$6:$U$35,19,FALSE))</f>
        <v/>
      </c>
      <c r="AB195" s="389" t="str">
        <f>IF(AB193="","",VLOOKUP(AB193,'[1]シフト記号表（勤務時間帯）'!$C$6:$U$35,19,FALSE))</f>
        <v/>
      </c>
      <c r="AC195" s="389" t="str">
        <f>IF(AC193="","",VLOOKUP(AC193,'[1]シフト記号表（勤務時間帯）'!$C$6:$U$35,19,FALSE))</f>
        <v/>
      </c>
      <c r="AD195" s="389" t="str">
        <f>IF(AD193="","",VLOOKUP(AD193,'[1]シフト記号表（勤務時間帯）'!$C$6:$U$35,19,FALSE))</f>
        <v/>
      </c>
      <c r="AE195" s="389" t="str">
        <f>IF(AE193="","",VLOOKUP(AE193,'[1]シフト記号表（勤務時間帯）'!$C$6:$U$35,19,FALSE))</f>
        <v/>
      </c>
      <c r="AF195" s="390" t="str">
        <f>IF(AF193="","",VLOOKUP(AF193,'[1]シフト記号表（勤務時間帯）'!$C$6:$U$35,19,FALSE))</f>
        <v/>
      </c>
      <c r="AG195" s="388" t="str">
        <f>IF(AG193="","",VLOOKUP(AG193,'[1]シフト記号表（勤務時間帯）'!$C$6:$U$35,19,FALSE))</f>
        <v/>
      </c>
      <c r="AH195" s="389" t="str">
        <f>IF(AH193="","",VLOOKUP(AH193,'[1]シフト記号表（勤務時間帯）'!$C$6:$U$35,19,FALSE))</f>
        <v/>
      </c>
      <c r="AI195" s="389" t="str">
        <f>IF(AI193="","",VLOOKUP(AI193,'[1]シフト記号表（勤務時間帯）'!$C$6:$U$35,19,FALSE))</f>
        <v/>
      </c>
      <c r="AJ195" s="389" t="str">
        <f>IF(AJ193="","",VLOOKUP(AJ193,'[1]シフト記号表（勤務時間帯）'!$C$6:$U$35,19,FALSE))</f>
        <v/>
      </c>
      <c r="AK195" s="389" t="str">
        <f>IF(AK193="","",VLOOKUP(AK193,'[1]シフト記号表（勤務時間帯）'!$C$6:$U$35,19,FALSE))</f>
        <v/>
      </c>
      <c r="AL195" s="389" t="str">
        <f>IF(AL193="","",VLOOKUP(AL193,'[1]シフト記号表（勤務時間帯）'!$C$6:$U$35,19,FALSE))</f>
        <v/>
      </c>
      <c r="AM195" s="390" t="str">
        <f>IF(AM193="","",VLOOKUP(AM193,'[1]シフト記号表（勤務時間帯）'!$C$6:$U$35,19,FALSE))</f>
        <v/>
      </c>
      <c r="AN195" s="388" t="str">
        <f>IF(AN193="","",VLOOKUP(AN193,'[1]シフト記号表（勤務時間帯）'!$C$6:$U$35,19,FALSE))</f>
        <v/>
      </c>
      <c r="AO195" s="389" t="str">
        <f>IF(AO193="","",VLOOKUP(AO193,'[1]シフト記号表（勤務時間帯）'!$C$6:$U$35,19,FALSE))</f>
        <v/>
      </c>
      <c r="AP195" s="389" t="str">
        <f>IF(AP193="","",VLOOKUP(AP193,'[1]シフト記号表（勤務時間帯）'!$C$6:$U$35,19,FALSE))</f>
        <v/>
      </c>
      <c r="AQ195" s="389" t="str">
        <f>IF(AQ193="","",VLOOKUP(AQ193,'[1]シフト記号表（勤務時間帯）'!$C$6:$U$35,19,FALSE))</f>
        <v/>
      </c>
      <c r="AR195" s="389" t="str">
        <f>IF(AR193="","",VLOOKUP(AR193,'[1]シフト記号表（勤務時間帯）'!$C$6:$U$35,19,FALSE))</f>
        <v/>
      </c>
      <c r="AS195" s="389" t="str">
        <f>IF(AS193="","",VLOOKUP(AS193,'[1]シフト記号表（勤務時間帯）'!$C$6:$U$35,19,FALSE))</f>
        <v/>
      </c>
      <c r="AT195" s="390" t="str">
        <f>IF(AT193="","",VLOOKUP(AT193,'[1]シフト記号表（勤務時間帯）'!$C$6:$U$35,19,FALSE))</f>
        <v/>
      </c>
      <c r="AU195" s="388" t="str">
        <f>IF(AU193="","",VLOOKUP(AU193,'[1]シフト記号表（勤務時間帯）'!$C$6:$U$35,19,FALSE))</f>
        <v/>
      </c>
      <c r="AV195" s="389" t="str">
        <f>IF(AV193="","",VLOOKUP(AV193,'[1]シフト記号表（勤務時間帯）'!$C$6:$U$35,19,FALSE))</f>
        <v/>
      </c>
      <c r="AW195" s="389" t="str">
        <f>IF(AW193="","",VLOOKUP(AW193,'[1]シフト記号表（勤務時間帯）'!$C$6:$U$35,19,FALSE))</f>
        <v/>
      </c>
      <c r="AX195" s="643">
        <f>IF($BB$3="４週",SUM(S195:AT195),IF($BB$3="暦月",SUM(S195:AW195),""))</f>
        <v>0</v>
      </c>
      <c r="AY195" s="644"/>
      <c r="AZ195" s="645">
        <f>IF($BB$3="４週",AX195/4,IF($BB$3="暦月",②勤務形態一覧表!AX195/(②勤務形態一覧表!$BB$8/7),""))</f>
        <v>0</v>
      </c>
      <c r="BA195" s="646"/>
      <c r="BB195" s="747"/>
      <c r="BC195" s="710"/>
      <c r="BD195" s="710"/>
      <c r="BE195" s="710"/>
      <c r="BF195" s="711"/>
    </row>
    <row r="196" spans="2:58" ht="20.25" customHeight="1">
      <c r="B196" s="686">
        <f>B193+1</f>
        <v>59</v>
      </c>
      <c r="C196" s="736"/>
      <c r="D196" s="737"/>
      <c r="E196" s="738"/>
      <c r="F196" s="391"/>
      <c r="G196" s="696"/>
      <c r="H196" s="699"/>
      <c r="I196" s="700"/>
      <c r="J196" s="700"/>
      <c r="K196" s="701"/>
      <c r="L196" s="703"/>
      <c r="M196" s="704"/>
      <c r="N196" s="704"/>
      <c r="O196" s="705"/>
      <c r="P196" s="712" t="s">
        <v>1227</v>
      </c>
      <c r="Q196" s="713"/>
      <c r="R196" s="714"/>
      <c r="S196" s="380"/>
      <c r="T196" s="381"/>
      <c r="U196" s="381"/>
      <c r="V196" s="381"/>
      <c r="W196" s="381"/>
      <c r="X196" s="381"/>
      <c r="Y196" s="382"/>
      <c r="Z196" s="380"/>
      <c r="AA196" s="381"/>
      <c r="AB196" s="381"/>
      <c r="AC196" s="381"/>
      <c r="AD196" s="381"/>
      <c r="AE196" s="381"/>
      <c r="AF196" s="382"/>
      <c r="AG196" s="380"/>
      <c r="AH196" s="381"/>
      <c r="AI196" s="381"/>
      <c r="AJ196" s="381"/>
      <c r="AK196" s="381"/>
      <c r="AL196" s="381"/>
      <c r="AM196" s="382"/>
      <c r="AN196" s="380"/>
      <c r="AO196" s="381"/>
      <c r="AP196" s="381"/>
      <c r="AQ196" s="381"/>
      <c r="AR196" s="381"/>
      <c r="AS196" s="381"/>
      <c r="AT196" s="382"/>
      <c r="AU196" s="380"/>
      <c r="AV196" s="381"/>
      <c r="AW196" s="381"/>
      <c r="AX196" s="620"/>
      <c r="AY196" s="621"/>
      <c r="AZ196" s="622"/>
      <c r="BA196" s="623"/>
      <c r="BB196" s="745"/>
      <c r="BC196" s="704"/>
      <c r="BD196" s="704"/>
      <c r="BE196" s="704"/>
      <c r="BF196" s="705"/>
    </row>
    <row r="197" spans="2:58" ht="20.25" customHeight="1">
      <c r="B197" s="686"/>
      <c r="C197" s="739"/>
      <c r="D197" s="740"/>
      <c r="E197" s="741"/>
      <c r="F197" s="383"/>
      <c r="G197" s="697"/>
      <c r="H197" s="702"/>
      <c r="I197" s="700"/>
      <c r="J197" s="700"/>
      <c r="K197" s="701"/>
      <c r="L197" s="706"/>
      <c r="M197" s="707"/>
      <c r="N197" s="707"/>
      <c r="O197" s="708"/>
      <c r="P197" s="633" t="s">
        <v>1228</v>
      </c>
      <c r="Q197" s="634"/>
      <c r="R197" s="635"/>
      <c r="S197" s="384" t="str">
        <f>IF(S196="","",VLOOKUP(S196,'[1]シフト記号表（勤務時間帯）'!$C$6:$K$35,9,FALSE))</f>
        <v/>
      </c>
      <c r="T197" s="385" t="str">
        <f>IF(T196="","",VLOOKUP(T196,'[1]シフト記号表（勤務時間帯）'!$C$6:$K$35,9,FALSE))</f>
        <v/>
      </c>
      <c r="U197" s="385" t="str">
        <f>IF(U196="","",VLOOKUP(U196,'[1]シフト記号表（勤務時間帯）'!$C$6:$K$35,9,FALSE))</f>
        <v/>
      </c>
      <c r="V197" s="385" t="str">
        <f>IF(V196="","",VLOOKUP(V196,'[1]シフト記号表（勤務時間帯）'!$C$6:$K$35,9,FALSE))</f>
        <v/>
      </c>
      <c r="W197" s="385" t="str">
        <f>IF(W196="","",VLOOKUP(W196,'[1]シフト記号表（勤務時間帯）'!$C$6:$K$35,9,FALSE))</f>
        <v/>
      </c>
      <c r="X197" s="385" t="str">
        <f>IF(X196="","",VLOOKUP(X196,'[1]シフト記号表（勤務時間帯）'!$C$6:$K$35,9,FALSE))</f>
        <v/>
      </c>
      <c r="Y197" s="386" t="str">
        <f>IF(Y196="","",VLOOKUP(Y196,'[1]シフト記号表（勤務時間帯）'!$C$6:$K$35,9,FALSE))</f>
        <v/>
      </c>
      <c r="Z197" s="384" t="str">
        <f>IF(Z196="","",VLOOKUP(Z196,'[1]シフト記号表（勤務時間帯）'!$C$6:$K$35,9,FALSE))</f>
        <v/>
      </c>
      <c r="AA197" s="385" t="str">
        <f>IF(AA196="","",VLOOKUP(AA196,'[1]シフト記号表（勤務時間帯）'!$C$6:$K$35,9,FALSE))</f>
        <v/>
      </c>
      <c r="AB197" s="385" t="str">
        <f>IF(AB196="","",VLOOKUP(AB196,'[1]シフト記号表（勤務時間帯）'!$C$6:$K$35,9,FALSE))</f>
        <v/>
      </c>
      <c r="AC197" s="385" t="str">
        <f>IF(AC196="","",VLOOKUP(AC196,'[1]シフト記号表（勤務時間帯）'!$C$6:$K$35,9,FALSE))</f>
        <v/>
      </c>
      <c r="AD197" s="385" t="str">
        <f>IF(AD196="","",VLOOKUP(AD196,'[1]シフト記号表（勤務時間帯）'!$C$6:$K$35,9,FALSE))</f>
        <v/>
      </c>
      <c r="AE197" s="385" t="str">
        <f>IF(AE196="","",VLOOKUP(AE196,'[1]シフト記号表（勤務時間帯）'!$C$6:$K$35,9,FALSE))</f>
        <v/>
      </c>
      <c r="AF197" s="386" t="str">
        <f>IF(AF196="","",VLOOKUP(AF196,'[1]シフト記号表（勤務時間帯）'!$C$6:$K$35,9,FALSE))</f>
        <v/>
      </c>
      <c r="AG197" s="384" t="str">
        <f>IF(AG196="","",VLOOKUP(AG196,'[1]シフト記号表（勤務時間帯）'!$C$6:$K$35,9,FALSE))</f>
        <v/>
      </c>
      <c r="AH197" s="385" t="str">
        <f>IF(AH196="","",VLOOKUP(AH196,'[1]シフト記号表（勤務時間帯）'!$C$6:$K$35,9,FALSE))</f>
        <v/>
      </c>
      <c r="AI197" s="385" t="str">
        <f>IF(AI196="","",VLOOKUP(AI196,'[1]シフト記号表（勤務時間帯）'!$C$6:$K$35,9,FALSE))</f>
        <v/>
      </c>
      <c r="AJ197" s="385" t="str">
        <f>IF(AJ196="","",VLOOKUP(AJ196,'[1]シフト記号表（勤務時間帯）'!$C$6:$K$35,9,FALSE))</f>
        <v/>
      </c>
      <c r="AK197" s="385" t="str">
        <f>IF(AK196="","",VLOOKUP(AK196,'[1]シフト記号表（勤務時間帯）'!$C$6:$K$35,9,FALSE))</f>
        <v/>
      </c>
      <c r="AL197" s="385" t="str">
        <f>IF(AL196="","",VLOOKUP(AL196,'[1]シフト記号表（勤務時間帯）'!$C$6:$K$35,9,FALSE))</f>
        <v/>
      </c>
      <c r="AM197" s="386" t="str">
        <f>IF(AM196="","",VLOOKUP(AM196,'[1]シフト記号表（勤務時間帯）'!$C$6:$K$35,9,FALSE))</f>
        <v/>
      </c>
      <c r="AN197" s="384" t="str">
        <f>IF(AN196="","",VLOOKUP(AN196,'[1]シフト記号表（勤務時間帯）'!$C$6:$K$35,9,FALSE))</f>
        <v/>
      </c>
      <c r="AO197" s="385" t="str">
        <f>IF(AO196="","",VLOOKUP(AO196,'[1]シフト記号表（勤務時間帯）'!$C$6:$K$35,9,FALSE))</f>
        <v/>
      </c>
      <c r="AP197" s="385" t="str">
        <f>IF(AP196="","",VLOOKUP(AP196,'[1]シフト記号表（勤務時間帯）'!$C$6:$K$35,9,FALSE))</f>
        <v/>
      </c>
      <c r="AQ197" s="385" t="str">
        <f>IF(AQ196="","",VLOOKUP(AQ196,'[1]シフト記号表（勤務時間帯）'!$C$6:$K$35,9,FALSE))</f>
        <v/>
      </c>
      <c r="AR197" s="385" t="str">
        <f>IF(AR196="","",VLOOKUP(AR196,'[1]シフト記号表（勤務時間帯）'!$C$6:$K$35,9,FALSE))</f>
        <v/>
      </c>
      <c r="AS197" s="385" t="str">
        <f>IF(AS196="","",VLOOKUP(AS196,'[1]シフト記号表（勤務時間帯）'!$C$6:$K$35,9,FALSE))</f>
        <v/>
      </c>
      <c r="AT197" s="386" t="str">
        <f>IF(AT196="","",VLOOKUP(AT196,'[1]シフト記号表（勤務時間帯）'!$C$6:$K$35,9,FALSE))</f>
        <v/>
      </c>
      <c r="AU197" s="384" t="str">
        <f>IF(AU196="","",VLOOKUP(AU196,'[1]シフト記号表（勤務時間帯）'!$C$6:$K$35,9,FALSE))</f>
        <v/>
      </c>
      <c r="AV197" s="385" t="str">
        <f>IF(AV196="","",VLOOKUP(AV196,'[1]シフト記号表（勤務時間帯）'!$C$6:$K$35,9,FALSE))</f>
        <v/>
      </c>
      <c r="AW197" s="385" t="str">
        <f>IF(AW196="","",VLOOKUP(AW196,'[1]シフト記号表（勤務時間帯）'!$C$6:$K$35,9,FALSE))</f>
        <v/>
      </c>
      <c r="AX197" s="636">
        <f>IF($BB$3="４週",SUM(S197:AT197),IF($BB$3="暦月",SUM(S197:AW197),""))</f>
        <v>0</v>
      </c>
      <c r="AY197" s="637"/>
      <c r="AZ197" s="638">
        <f>IF($BB$3="４週",AX197/4,IF($BB$3="暦月",②勤務形態一覧表!AX197/(②勤務形態一覧表!$BB$8/7),""))</f>
        <v>0</v>
      </c>
      <c r="BA197" s="639"/>
      <c r="BB197" s="746"/>
      <c r="BC197" s="707"/>
      <c r="BD197" s="707"/>
      <c r="BE197" s="707"/>
      <c r="BF197" s="708"/>
    </row>
    <row r="198" spans="2:58" ht="20.25" customHeight="1">
      <c r="B198" s="686"/>
      <c r="C198" s="742"/>
      <c r="D198" s="743"/>
      <c r="E198" s="744"/>
      <c r="F198" s="392">
        <f>C196</f>
        <v>0</v>
      </c>
      <c r="G198" s="698"/>
      <c r="H198" s="702"/>
      <c r="I198" s="700"/>
      <c r="J198" s="700"/>
      <c r="K198" s="701"/>
      <c r="L198" s="709"/>
      <c r="M198" s="710"/>
      <c r="N198" s="710"/>
      <c r="O198" s="711"/>
      <c r="P198" s="640" t="s">
        <v>1229</v>
      </c>
      <c r="Q198" s="641"/>
      <c r="R198" s="642"/>
      <c r="S198" s="388" t="str">
        <f>IF(S196="","",VLOOKUP(S196,'[1]シフト記号表（勤務時間帯）'!$C$6:$U$35,19,FALSE))</f>
        <v/>
      </c>
      <c r="T198" s="389" t="str">
        <f>IF(T196="","",VLOOKUP(T196,'[1]シフト記号表（勤務時間帯）'!$C$6:$U$35,19,FALSE))</f>
        <v/>
      </c>
      <c r="U198" s="389" t="str">
        <f>IF(U196="","",VLOOKUP(U196,'[1]シフト記号表（勤務時間帯）'!$C$6:$U$35,19,FALSE))</f>
        <v/>
      </c>
      <c r="V198" s="389" t="str">
        <f>IF(V196="","",VLOOKUP(V196,'[1]シフト記号表（勤務時間帯）'!$C$6:$U$35,19,FALSE))</f>
        <v/>
      </c>
      <c r="W198" s="389" t="str">
        <f>IF(W196="","",VLOOKUP(W196,'[1]シフト記号表（勤務時間帯）'!$C$6:$U$35,19,FALSE))</f>
        <v/>
      </c>
      <c r="X198" s="389" t="str">
        <f>IF(X196="","",VLOOKUP(X196,'[1]シフト記号表（勤務時間帯）'!$C$6:$U$35,19,FALSE))</f>
        <v/>
      </c>
      <c r="Y198" s="390" t="str">
        <f>IF(Y196="","",VLOOKUP(Y196,'[1]シフト記号表（勤務時間帯）'!$C$6:$U$35,19,FALSE))</f>
        <v/>
      </c>
      <c r="Z198" s="388" t="str">
        <f>IF(Z196="","",VLOOKUP(Z196,'[1]シフト記号表（勤務時間帯）'!$C$6:$U$35,19,FALSE))</f>
        <v/>
      </c>
      <c r="AA198" s="389" t="str">
        <f>IF(AA196="","",VLOOKUP(AA196,'[1]シフト記号表（勤務時間帯）'!$C$6:$U$35,19,FALSE))</f>
        <v/>
      </c>
      <c r="AB198" s="389" t="str">
        <f>IF(AB196="","",VLOOKUP(AB196,'[1]シフト記号表（勤務時間帯）'!$C$6:$U$35,19,FALSE))</f>
        <v/>
      </c>
      <c r="AC198" s="389" t="str">
        <f>IF(AC196="","",VLOOKUP(AC196,'[1]シフト記号表（勤務時間帯）'!$C$6:$U$35,19,FALSE))</f>
        <v/>
      </c>
      <c r="AD198" s="389" t="str">
        <f>IF(AD196="","",VLOOKUP(AD196,'[1]シフト記号表（勤務時間帯）'!$C$6:$U$35,19,FALSE))</f>
        <v/>
      </c>
      <c r="AE198" s="389" t="str">
        <f>IF(AE196="","",VLOOKUP(AE196,'[1]シフト記号表（勤務時間帯）'!$C$6:$U$35,19,FALSE))</f>
        <v/>
      </c>
      <c r="AF198" s="390" t="str">
        <f>IF(AF196="","",VLOOKUP(AF196,'[1]シフト記号表（勤務時間帯）'!$C$6:$U$35,19,FALSE))</f>
        <v/>
      </c>
      <c r="AG198" s="388" t="str">
        <f>IF(AG196="","",VLOOKUP(AG196,'[1]シフト記号表（勤務時間帯）'!$C$6:$U$35,19,FALSE))</f>
        <v/>
      </c>
      <c r="AH198" s="389" t="str">
        <f>IF(AH196="","",VLOOKUP(AH196,'[1]シフト記号表（勤務時間帯）'!$C$6:$U$35,19,FALSE))</f>
        <v/>
      </c>
      <c r="AI198" s="389" t="str">
        <f>IF(AI196="","",VLOOKUP(AI196,'[1]シフト記号表（勤務時間帯）'!$C$6:$U$35,19,FALSE))</f>
        <v/>
      </c>
      <c r="AJ198" s="389" t="str">
        <f>IF(AJ196="","",VLOOKUP(AJ196,'[1]シフト記号表（勤務時間帯）'!$C$6:$U$35,19,FALSE))</f>
        <v/>
      </c>
      <c r="AK198" s="389" t="str">
        <f>IF(AK196="","",VLOOKUP(AK196,'[1]シフト記号表（勤務時間帯）'!$C$6:$U$35,19,FALSE))</f>
        <v/>
      </c>
      <c r="AL198" s="389" t="str">
        <f>IF(AL196="","",VLOOKUP(AL196,'[1]シフト記号表（勤務時間帯）'!$C$6:$U$35,19,FALSE))</f>
        <v/>
      </c>
      <c r="AM198" s="390" t="str">
        <f>IF(AM196="","",VLOOKUP(AM196,'[1]シフト記号表（勤務時間帯）'!$C$6:$U$35,19,FALSE))</f>
        <v/>
      </c>
      <c r="AN198" s="388" t="str">
        <f>IF(AN196="","",VLOOKUP(AN196,'[1]シフト記号表（勤務時間帯）'!$C$6:$U$35,19,FALSE))</f>
        <v/>
      </c>
      <c r="AO198" s="389" t="str">
        <f>IF(AO196="","",VLOOKUP(AO196,'[1]シフト記号表（勤務時間帯）'!$C$6:$U$35,19,FALSE))</f>
        <v/>
      </c>
      <c r="AP198" s="389" t="str">
        <f>IF(AP196="","",VLOOKUP(AP196,'[1]シフト記号表（勤務時間帯）'!$C$6:$U$35,19,FALSE))</f>
        <v/>
      </c>
      <c r="AQ198" s="389" t="str">
        <f>IF(AQ196="","",VLOOKUP(AQ196,'[1]シフト記号表（勤務時間帯）'!$C$6:$U$35,19,FALSE))</f>
        <v/>
      </c>
      <c r="AR198" s="389" t="str">
        <f>IF(AR196="","",VLOOKUP(AR196,'[1]シフト記号表（勤務時間帯）'!$C$6:$U$35,19,FALSE))</f>
        <v/>
      </c>
      <c r="AS198" s="389" t="str">
        <f>IF(AS196="","",VLOOKUP(AS196,'[1]シフト記号表（勤務時間帯）'!$C$6:$U$35,19,FALSE))</f>
        <v/>
      </c>
      <c r="AT198" s="390" t="str">
        <f>IF(AT196="","",VLOOKUP(AT196,'[1]シフト記号表（勤務時間帯）'!$C$6:$U$35,19,FALSE))</f>
        <v/>
      </c>
      <c r="AU198" s="388" t="str">
        <f>IF(AU196="","",VLOOKUP(AU196,'[1]シフト記号表（勤務時間帯）'!$C$6:$U$35,19,FALSE))</f>
        <v/>
      </c>
      <c r="AV198" s="389" t="str">
        <f>IF(AV196="","",VLOOKUP(AV196,'[1]シフト記号表（勤務時間帯）'!$C$6:$U$35,19,FALSE))</f>
        <v/>
      </c>
      <c r="AW198" s="389" t="str">
        <f>IF(AW196="","",VLOOKUP(AW196,'[1]シフト記号表（勤務時間帯）'!$C$6:$U$35,19,FALSE))</f>
        <v/>
      </c>
      <c r="AX198" s="643">
        <f>IF($BB$3="４週",SUM(S198:AT198),IF($BB$3="暦月",SUM(S198:AW198),""))</f>
        <v>0</v>
      </c>
      <c r="AY198" s="644"/>
      <c r="AZ198" s="645">
        <f>IF($BB$3="４週",AX198/4,IF($BB$3="暦月",②勤務形態一覧表!AX198/(②勤務形態一覧表!$BB$8/7),""))</f>
        <v>0</v>
      </c>
      <c r="BA198" s="646"/>
      <c r="BB198" s="747"/>
      <c r="BC198" s="710"/>
      <c r="BD198" s="710"/>
      <c r="BE198" s="710"/>
      <c r="BF198" s="711"/>
    </row>
    <row r="199" spans="2:58" ht="20.25" customHeight="1">
      <c r="B199" s="686">
        <f>B196+1</f>
        <v>60</v>
      </c>
      <c r="C199" s="736"/>
      <c r="D199" s="737"/>
      <c r="E199" s="738"/>
      <c r="F199" s="391"/>
      <c r="G199" s="696"/>
      <c r="H199" s="699"/>
      <c r="I199" s="700"/>
      <c r="J199" s="700"/>
      <c r="K199" s="701"/>
      <c r="L199" s="703"/>
      <c r="M199" s="704"/>
      <c r="N199" s="704"/>
      <c r="O199" s="705"/>
      <c r="P199" s="712" t="s">
        <v>1227</v>
      </c>
      <c r="Q199" s="713"/>
      <c r="R199" s="714"/>
      <c r="S199" s="380"/>
      <c r="T199" s="381"/>
      <c r="U199" s="381"/>
      <c r="V199" s="381"/>
      <c r="W199" s="381"/>
      <c r="X199" s="381"/>
      <c r="Y199" s="382"/>
      <c r="Z199" s="380"/>
      <c r="AA199" s="381"/>
      <c r="AB199" s="381"/>
      <c r="AC199" s="381"/>
      <c r="AD199" s="381"/>
      <c r="AE199" s="381"/>
      <c r="AF199" s="382"/>
      <c r="AG199" s="380"/>
      <c r="AH199" s="381"/>
      <c r="AI199" s="381"/>
      <c r="AJ199" s="381"/>
      <c r="AK199" s="381"/>
      <c r="AL199" s="381"/>
      <c r="AM199" s="382"/>
      <c r="AN199" s="380"/>
      <c r="AO199" s="381"/>
      <c r="AP199" s="381"/>
      <c r="AQ199" s="381"/>
      <c r="AR199" s="381"/>
      <c r="AS199" s="381"/>
      <c r="AT199" s="382"/>
      <c r="AU199" s="380"/>
      <c r="AV199" s="381"/>
      <c r="AW199" s="381"/>
      <c r="AX199" s="620"/>
      <c r="AY199" s="621"/>
      <c r="AZ199" s="622"/>
      <c r="BA199" s="623"/>
      <c r="BB199" s="745"/>
      <c r="BC199" s="704"/>
      <c r="BD199" s="704"/>
      <c r="BE199" s="704"/>
      <c r="BF199" s="705"/>
    </row>
    <row r="200" spans="2:58" ht="20.25" customHeight="1">
      <c r="B200" s="686"/>
      <c r="C200" s="739"/>
      <c r="D200" s="740"/>
      <c r="E200" s="741"/>
      <c r="F200" s="383"/>
      <c r="G200" s="697"/>
      <c r="H200" s="702"/>
      <c r="I200" s="700"/>
      <c r="J200" s="700"/>
      <c r="K200" s="701"/>
      <c r="L200" s="706"/>
      <c r="M200" s="707"/>
      <c r="N200" s="707"/>
      <c r="O200" s="708"/>
      <c r="P200" s="633" t="s">
        <v>1228</v>
      </c>
      <c r="Q200" s="634"/>
      <c r="R200" s="635"/>
      <c r="S200" s="384" t="str">
        <f>IF(S199="","",VLOOKUP(S199,'[1]シフト記号表（勤務時間帯）'!$C$6:$K$35,9,FALSE))</f>
        <v/>
      </c>
      <c r="T200" s="385" t="str">
        <f>IF(T199="","",VLOOKUP(T199,'[1]シフト記号表（勤務時間帯）'!$C$6:$K$35,9,FALSE))</f>
        <v/>
      </c>
      <c r="U200" s="385" t="str">
        <f>IF(U199="","",VLOOKUP(U199,'[1]シフト記号表（勤務時間帯）'!$C$6:$K$35,9,FALSE))</f>
        <v/>
      </c>
      <c r="V200" s="385" t="str">
        <f>IF(V199="","",VLOOKUP(V199,'[1]シフト記号表（勤務時間帯）'!$C$6:$K$35,9,FALSE))</f>
        <v/>
      </c>
      <c r="W200" s="385" t="str">
        <f>IF(W199="","",VLOOKUP(W199,'[1]シフト記号表（勤務時間帯）'!$C$6:$K$35,9,FALSE))</f>
        <v/>
      </c>
      <c r="X200" s="385" t="str">
        <f>IF(X199="","",VLOOKUP(X199,'[1]シフト記号表（勤務時間帯）'!$C$6:$K$35,9,FALSE))</f>
        <v/>
      </c>
      <c r="Y200" s="386" t="str">
        <f>IF(Y199="","",VLOOKUP(Y199,'[1]シフト記号表（勤務時間帯）'!$C$6:$K$35,9,FALSE))</f>
        <v/>
      </c>
      <c r="Z200" s="384" t="str">
        <f>IF(Z199="","",VLOOKUP(Z199,'[1]シフト記号表（勤務時間帯）'!$C$6:$K$35,9,FALSE))</f>
        <v/>
      </c>
      <c r="AA200" s="385" t="str">
        <f>IF(AA199="","",VLOOKUP(AA199,'[1]シフト記号表（勤務時間帯）'!$C$6:$K$35,9,FALSE))</f>
        <v/>
      </c>
      <c r="AB200" s="385" t="str">
        <f>IF(AB199="","",VLOOKUP(AB199,'[1]シフト記号表（勤務時間帯）'!$C$6:$K$35,9,FALSE))</f>
        <v/>
      </c>
      <c r="AC200" s="385" t="str">
        <f>IF(AC199="","",VLOOKUP(AC199,'[1]シフト記号表（勤務時間帯）'!$C$6:$K$35,9,FALSE))</f>
        <v/>
      </c>
      <c r="AD200" s="385" t="str">
        <f>IF(AD199="","",VLOOKUP(AD199,'[1]シフト記号表（勤務時間帯）'!$C$6:$K$35,9,FALSE))</f>
        <v/>
      </c>
      <c r="AE200" s="385" t="str">
        <f>IF(AE199="","",VLOOKUP(AE199,'[1]シフト記号表（勤務時間帯）'!$C$6:$K$35,9,FALSE))</f>
        <v/>
      </c>
      <c r="AF200" s="386" t="str">
        <f>IF(AF199="","",VLOOKUP(AF199,'[1]シフト記号表（勤務時間帯）'!$C$6:$K$35,9,FALSE))</f>
        <v/>
      </c>
      <c r="AG200" s="384" t="str">
        <f>IF(AG199="","",VLOOKUP(AG199,'[1]シフト記号表（勤務時間帯）'!$C$6:$K$35,9,FALSE))</f>
        <v/>
      </c>
      <c r="AH200" s="385" t="str">
        <f>IF(AH199="","",VLOOKUP(AH199,'[1]シフト記号表（勤務時間帯）'!$C$6:$K$35,9,FALSE))</f>
        <v/>
      </c>
      <c r="AI200" s="385" t="str">
        <f>IF(AI199="","",VLOOKUP(AI199,'[1]シフト記号表（勤務時間帯）'!$C$6:$K$35,9,FALSE))</f>
        <v/>
      </c>
      <c r="AJ200" s="385" t="str">
        <f>IF(AJ199="","",VLOOKUP(AJ199,'[1]シフト記号表（勤務時間帯）'!$C$6:$K$35,9,FALSE))</f>
        <v/>
      </c>
      <c r="AK200" s="385" t="str">
        <f>IF(AK199="","",VLOOKUP(AK199,'[1]シフト記号表（勤務時間帯）'!$C$6:$K$35,9,FALSE))</f>
        <v/>
      </c>
      <c r="AL200" s="385" t="str">
        <f>IF(AL199="","",VLOOKUP(AL199,'[1]シフト記号表（勤務時間帯）'!$C$6:$K$35,9,FALSE))</f>
        <v/>
      </c>
      <c r="AM200" s="386" t="str">
        <f>IF(AM199="","",VLOOKUP(AM199,'[1]シフト記号表（勤務時間帯）'!$C$6:$K$35,9,FALSE))</f>
        <v/>
      </c>
      <c r="AN200" s="384" t="str">
        <f>IF(AN199="","",VLOOKUP(AN199,'[1]シフト記号表（勤務時間帯）'!$C$6:$K$35,9,FALSE))</f>
        <v/>
      </c>
      <c r="AO200" s="385" t="str">
        <f>IF(AO199="","",VLOOKUP(AO199,'[1]シフト記号表（勤務時間帯）'!$C$6:$K$35,9,FALSE))</f>
        <v/>
      </c>
      <c r="AP200" s="385" t="str">
        <f>IF(AP199="","",VLOOKUP(AP199,'[1]シフト記号表（勤務時間帯）'!$C$6:$K$35,9,FALSE))</f>
        <v/>
      </c>
      <c r="AQ200" s="385" t="str">
        <f>IF(AQ199="","",VLOOKUP(AQ199,'[1]シフト記号表（勤務時間帯）'!$C$6:$K$35,9,FALSE))</f>
        <v/>
      </c>
      <c r="AR200" s="385" t="str">
        <f>IF(AR199="","",VLOOKUP(AR199,'[1]シフト記号表（勤務時間帯）'!$C$6:$K$35,9,FALSE))</f>
        <v/>
      </c>
      <c r="AS200" s="385" t="str">
        <f>IF(AS199="","",VLOOKUP(AS199,'[1]シフト記号表（勤務時間帯）'!$C$6:$K$35,9,FALSE))</f>
        <v/>
      </c>
      <c r="AT200" s="386" t="str">
        <f>IF(AT199="","",VLOOKUP(AT199,'[1]シフト記号表（勤務時間帯）'!$C$6:$K$35,9,FALSE))</f>
        <v/>
      </c>
      <c r="AU200" s="384" t="str">
        <f>IF(AU199="","",VLOOKUP(AU199,'[1]シフト記号表（勤務時間帯）'!$C$6:$K$35,9,FALSE))</f>
        <v/>
      </c>
      <c r="AV200" s="385" t="str">
        <f>IF(AV199="","",VLOOKUP(AV199,'[1]シフト記号表（勤務時間帯）'!$C$6:$K$35,9,FALSE))</f>
        <v/>
      </c>
      <c r="AW200" s="385" t="str">
        <f>IF(AW199="","",VLOOKUP(AW199,'[1]シフト記号表（勤務時間帯）'!$C$6:$K$35,9,FALSE))</f>
        <v/>
      </c>
      <c r="AX200" s="636">
        <f>IF($BB$3="４週",SUM(S200:AT200),IF($BB$3="暦月",SUM(S200:AW200),""))</f>
        <v>0</v>
      </c>
      <c r="AY200" s="637"/>
      <c r="AZ200" s="638">
        <f>IF($BB$3="４週",AX200/4,IF($BB$3="暦月",②勤務形態一覧表!AX200/(②勤務形態一覧表!$BB$8/7),""))</f>
        <v>0</v>
      </c>
      <c r="BA200" s="639"/>
      <c r="BB200" s="746"/>
      <c r="BC200" s="707"/>
      <c r="BD200" s="707"/>
      <c r="BE200" s="707"/>
      <c r="BF200" s="708"/>
    </row>
    <row r="201" spans="2:58" ht="20.25" customHeight="1">
      <c r="B201" s="686"/>
      <c r="C201" s="742"/>
      <c r="D201" s="743"/>
      <c r="E201" s="744"/>
      <c r="F201" s="392">
        <f>C199</f>
        <v>0</v>
      </c>
      <c r="G201" s="698"/>
      <c r="H201" s="702"/>
      <c r="I201" s="700"/>
      <c r="J201" s="700"/>
      <c r="K201" s="701"/>
      <c r="L201" s="709"/>
      <c r="M201" s="710"/>
      <c r="N201" s="710"/>
      <c r="O201" s="711"/>
      <c r="P201" s="640" t="s">
        <v>1229</v>
      </c>
      <c r="Q201" s="641"/>
      <c r="R201" s="642"/>
      <c r="S201" s="388" t="str">
        <f>IF(S199="","",VLOOKUP(S199,'[1]シフト記号表（勤務時間帯）'!$C$6:$U$35,19,FALSE))</f>
        <v/>
      </c>
      <c r="T201" s="389" t="str">
        <f>IF(T199="","",VLOOKUP(T199,'[1]シフト記号表（勤務時間帯）'!$C$6:$U$35,19,FALSE))</f>
        <v/>
      </c>
      <c r="U201" s="389" t="str">
        <f>IF(U199="","",VLOOKUP(U199,'[1]シフト記号表（勤務時間帯）'!$C$6:$U$35,19,FALSE))</f>
        <v/>
      </c>
      <c r="V201" s="389" t="str">
        <f>IF(V199="","",VLOOKUP(V199,'[1]シフト記号表（勤務時間帯）'!$C$6:$U$35,19,FALSE))</f>
        <v/>
      </c>
      <c r="W201" s="389" t="str">
        <f>IF(W199="","",VLOOKUP(W199,'[1]シフト記号表（勤務時間帯）'!$C$6:$U$35,19,FALSE))</f>
        <v/>
      </c>
      <c r="X201" s="389" t="str">
        <f>IF(X199="","",VLOOKUP(X199,'[1]シフト記号表（勤務時間帯）'!$C$6:$U$35,19,FALSE))</f>
        <v/>
      </c>
      <c r="Y201" s="390" t="str">
        <f>IF(Y199="","",VLOOKUP(Y199,'[1]シフト記号表（勤務時間帯）'!$C$6:$U$35,19,FALSE))</f>
        <v/>
      </c>
      <c r="Z201" s="388" t="str">
        <f>IF(Z199="","",VLOOKUP(Z199,'[1]シフト記号表（勤務時間帯）'!$C$6:$U$35,19,FALSE))</f>
        <v/>
      </c>
      <c r="AA201" s="389" t="str">
        <f>IF(AA199="","",VLOOKUP(AA199,'[1]シフト記号表（勤務時間帯）'!$C$6:$U$35,19,FALSE))</f>
        <v/>
      </c>
      <c r="AB201" s="389" t="str">
        <f>IF(AB199="","",VLOOKUP(AB199,'[1]シフト記号表（勤務時間帯）'!$C$6:$U$35,19,FALSE))</f>
        <v/>
      </c>
      <c r="AC201" s="389" t="str">
        <f>IF(AC199="","",VLOOKUP(AC199,'[1]シフト記号表（勤務時間帯）'!$C$6:$U$35,19,FALSE))</f>
        <v/>
      </c>
      <c r="AD201" s="389" t="str">
        <f>IF(AD199="","",VLOOKUP(AD199,'[1]シフト記号表（勤務時間帯）'!$C$6:$U$35,19,FALSE))</f>
        <v/>
      </c>
      <c r="AE201" s="389" t="str">
        <f>IF(AE199="","",VLOOKUP(AE199,'[1]シフト記号表（勤務時間帯）'!$C$6:$U$35,19,FALSE))</f>
        <v/>
      </c>
      <c r="AF201" s="390" t="str">
        <f>IF(AF199="","",VLOOKUP(AF199,'[1]シフト記号表（勤務時間帯）'!$C$6:$U$35,19,FALSE))</f>
        <v/>
      </c>
      <c r="AG201" s="388" t="str">
        <f>IF(AG199="","",VLOOKUP(AG199,'[1]シフト記号表（勤務時間帯）'!$C$6:$U$35,19,FALSE))</f>
        <v/>
      </c>
      <c r="AH201" s="389" t="str">
        <f>IF(AH199="","",VLOOKUP(AH199,'[1]シフト記号表（勤務時間帯）'!$C$6:$U$35,19,FALSE))</f>
        <v/>
      </c>
      <c r="AI201" s="389" t="str">
        <f>IF(AI199="","",VLOOKUP(AI199,'[1]シフト記号表（勤務時間帯）'!$C$6:$U$35,19,FALSE))</f>
        <v/>
      </c>
      <c r="AJ201" s="389" t="str">
        <f>IF(AJ199="","",VLOOKUP(AJ199,'[1]シフト記号表（勤務時間帯）'!$C$6:$U$35,19,FALSE))</f>
        <v/>
      </c>
      <c r="AK201" s="389" t="str">
        <f>IF(AK199="","",VLOOKUP(AK199,'[1]シフト記号表（勤務時間帯）'!$C$6:$U$35,19,FALSE))</f>
        <v/>
      </c>
      <c r="AL201" s="389" t="str">
        <f>IF(AL199="","",VLOOKUP(AL199,'[1]シフト記号表（勤務時間帯）'!$C$6:$U$35,19,FALSE))</f>
        <v/>
      </c>
      <c r="AM201" s="390" t="str">
        <f>IF(AM199="","",VLOOKUP(AM199,'[1]シフト記号表（勤務時間帯）'!$C$6:$U$35,19,FALSE))</f>
        <v/>
      </c>
      <c r="AN201" s="388" t="str">
        <f>IF(AN199="","",VLOOKUP(AN199,'[1]シフト記号表（勤務時間帯）'!$C$6:$U$35,19,FALSE))</f>
        <v/>
      </c>
      <c r="AO201" s="389" t="str">
        <f>IF(AO199="","",VLOOKUP(AO199,'[1]シフト記号表（勤務時間帯）'!$C$6:$U$35,19,FALSE))</f>
        <v/>
      </c>
      <c r="AP201" s="389" t="str">
        <f>IF(AP199="","",VLOOKUP(AP199,'[1]シフト記号表（勤務時間帯）'!$C$6:$U$35,19,FALSE))</f>
        <v/>
      </c>
      <c r="AQ201" s="389" t="str">
        <f>IF(AQ199="","",VLOOKUP(AQ199,'[1]シフト記号表（勤務時間帯）'!$C$6:$U$35,19,FALSE))</f>
        <v/>
      </c>
      <c r="AR201" s="389" t="str">
        <f>IF(AR199="","",VLOOKUP(AR199,'[1]シフト記号表（勤務時間帯）'!$C$6:$U$35,19,FALSE))</f>
        <v/>
      </c>
      <c r="AS201" s="389" t="str">
        <f>IF(AS199="","",VLOOKUP(AS199,'[1]シフト記号表（勤務時間帯）'!$C$6:$U$35,19,FALSE))</f>
        <v/>
      </c>
      <c r="AT201" s="390" t="str">
        <f>IF(AT199="","",VLOOKUP(AT199,'[1]シフト記号表（勤務時間帯）'!$C$6:$U$35,19,FALSE))</f>
        <v/>
      </c>
      <c r="AU201" s="388" t="str">
        <f>IF(AU199="","",VLOOKUP(AU199,'[1]シフト記号表（勤務時間帯）'!$C$6:$U$35,19,FALSE))</f>
        <v/>
      </c>
      <c r="AV201" s="389" t="str">
        <f>IF(AV199="","",VLOOKUP(AV199,'[1]シフト記号表（勤務時間帯）'!$C$6:$U$35,19,FALSE))</f>
        <v/>
      </c>
      <c r="AW201" s="389" t="str">
        <f>IF(AW199="","",VLOOKUP(AW199,'[1]シフト記号表（勤務時間帯）'!$C$6:$U$35,19,FALSE))</f>
        <v/>
      </c>
      <c r="AX201" s="643">
        <f>IF($BB$3="４週",SUM(S201:AT201),IF($BB$3="暦月",SUM(S201:AW201),""))</f>
        <v>0</v>
      </c>
      <c r="AY201" s="644"/>
      <c r="AZ201" s="645">
        <f>IF($BB$3="４週",AX201/4,IF($BB$3="暦月",②勤務形態一覧表!AX201/(②勤務形態一覧表!$BB$8/7),""))</f>
        <v>0</v>
      </c>
      <c r="BA201" s="646"/>
      <c r="BB201" s="747"/>
      <c r="BC201" s="710"/>
      <c r="BD201" s="710"/>
      <c r="BE201" s="710"/>
      <c r="BF201" s="711"/>
    </row>
    <row r="202" spans="2:58" ht="20.25" customHeight="1">
      <c r="B202" s="686">
        <f>B199+1</f>
        <v>61</v>
      </c>
      <c r="C202" s="736"/>
      <c r="D202" s="737"/>
      <c r="E202" s="738"/>
      <c r="F202" s="391"/>
      <c r="G202" s="696"/>
      <c r="H202" s="699"/>
      <c r="I202" s="700"/>
      <c r="J202" s="700"/>
      <c r="K202" s="701"/>
      <c r="L202" s="703"/>
      <c r="M202" s="704"/>
      <c r="N202" s="704"/>
      <c r="O202" s="705"/>
      <c r="P202" s="712" t="s">
        <v>1227</v>
      </c>
      <c r="Q202" s="713"/>
      <c r="R202" s="714"/>
      <c r="S202" s="380"/>
      <c r="T202" s="381"/>
      <c r="U202" s="381"/>
      <c r="V202" s="381"/>
      <c r="W202" s="381"/>
      <c r="X202" s="381"/>
      <c r="Y202" s="382"/>
      <c r="Z202" s="380"/>
      <c r="AA202" s="381"/>
      <c r="AB202" s="381"/>
      <c r="AC202" s="381"/>
      <c r="AD202" s="381"/>
      <c r="AE202" s="381"/>
      <c r="AF202" s="382"/>
      <c r="AG202" s="380"/>
      <c r="AH202" s="381"/>
      <c r="AI202" s="381"/>
      <c r="AJ202" s="381"/>
      <c r="AK202" s="381"/>
      <c r="AL202" s="381"/>
      <c r="AM202" s="382"/>
      <c r="AN202" s="380"/>
      <c r="AO202" s="381"/>
      <c r="AP202" s="381"/>
      <c r="AQ202" s="381"/>
      <c r="AR202" s="381"/>
      <c r="AS202" s="381"/>
      <c r="AT202" s="382"/>
      <c r="AU202" s="380"/>
      <c r="AV202" s="381"/>
      <c r="AW202" s="381"/>
      <c r="AX202" s="620"/>
      <c r="AY202" s="621"/>
      <c r="AZ202" s="622"/>
      <c r="BA202" s="623"/>
      <c r="BB202" s="745"/>
      <c r="BC202" s="704"/>
      <c r="BD202" s="704"/>
      <c r="BE202" s="704"/>
      <c r="BF202" s="705"/>
    </row>
    <row r="203" spans="2:58" ht="20.25" customHeight="1">
      <c r="B203" s="686"/>
      <c r="C203" s="739"/>
      <c r="D203" s="740"/>
      <c r="E203" s="741"/>
      <c r="F203" s="383"/>
      <c r="G203" s="697"/>
      <c r="H203" s="702"/>
      <c r="I203" s="700"/>
      <c r="J203" s="700"/>
      <c r="K203" s="701"/>
      <c r="L203" s="706"/>
      <c r="M203" s="707"/>
      <c r="N203" s="707"/>
      <c r="O203" s="708"/>
      <c r="P203" s="633" t="s">
        <v>1228</v>
      </c>
      <c r="Q203" s="634"/>
      <c r="R203" s="635"/>
      <c r="S203" s="384" t="str">
        <f>IF(S202="","",VLOOKUP(S202,'[1]シフト記号表（勤務時間帯）'!$C$6:$K$35,9,FALSE))</f>
        <v/>
      </c>
      <c r="T203" s="385" t="str">
        <f>IF(T202="","",VLOOKUP(T202,'[1]シフト記号表（勤務時間帯）'!$C$6:$K$35,9,FALSE))</f>
        <v/>
      </c>
      <c r="U203" s="385" t="str">
        <f>IF(U202="","",VLOOKUP(U202,'[1]シフト記号表（勤務時間帯）'!$C$6:$K$35,9,FALSE))</f>
        <v/>
      </c>
      <c r="V203" s="385" t="str">
        <f>IF(V202="","",VLOOKUP(V202,'[1]シフト記号表（勤務時間帯）'!$C$6:$K$35,9,FALSE))</f>
        <v/>
      </c>
      <c r="W203" s="385" t="str">
        <f>IF(W202="","",VLOOKUP(W202,'[1]シフト記号表（勤務時間帯）'!$C$6:$K$35,9,FALSE))</f>
        <v/>
      </c>
      <c r="X203" s="385" t="str">
        <f>IF(X202="","",VLOOKUP(X202,'[1]シフト記号表（勤務時間帯）'!$C$6:$K$35,9,FALSE))</f>
        <v/>
      </c>
      <c r="Y203" s="386" t="str">
        <f>IF(Y202="","",VLOOKUP(Y202,'[1]シフト記号表（勤務時間帯）'!$C$6:$K$35,9,FALSE))</f>
        <v/>
      </c>
      <c r="Z203" s="384" t="str">
        <f>IF(Z202="","",VLOOKUP(Z202,'[1]シフト記号表（勤務時間帯）'!$C$6:$K$35,9,FALSE))</f>
        <v/>
      </c>
      <c r="AA203" s="385" t="str">
        <f>IF(AA202="","",VLOOKUP(AA202,'[1]シフト記号表（勤務時間帯）'!$C$6:$K$35,9,FALSE))</f>
        <v/>
      </c>
      <c r="AB203" s="385" t="str">
        <f>IF(AB202="","",VLOOKUP(AB202,'[1]シフト記号表（勤務時間帯）'!$C$6:$K$35,9,FALSE))</f>
        <v/>
      </c>
      <c r="AC203" s="385" t="str">
        <f>IF(AC202="","",VLOOKUP(AC202,'[1]シフト記号表（勤務時間帯）'!$C$6:$K$35,9,FALSE))</f>
        <v/>
      </c>
      <c r="AD203" s="385" t="str">
        <f>IF(AD202="","",VLOOKUP(AD202,'[1]シフト記号表（勤務時間帯）'!$C$6:$K$35,9,FALSE))</f>
        <v/>
      </c>
      <c r="AE203" s="385" t="str">
        <f>IF(AE202="","",VLOOKUP(AE202,'[1]シフト記号表（勤務時間帯）'!$C$6:$K$35,9,FALSE))</f>
        <v/>
      </c>
      <c r="AF203" s="386" t="str">
        <f>IF(AF202="","",VLOOKUP(AF202,'[1]シフト記号表（勤務時間帯）'!$C$6:$K$35,9,FALSE))</f>
        <v/>
      </c>
      <c r="AG203" s="384" t="str">
        <f>IF(AG202="","",VLOOKUP(AG202,'[1]シフト記号表（勤務時間帯）'!$C$6:$K$35,9,FALSE))</f>
        <v/>
      </c>
      <c r="AH203" s="385" t="str">
        <f>IF(AH202="","",VLOOKUP(AH202,'[1]シフト記号表（勤務時間帯）'!$C$6:$K$35,9,FALSE))</f>
        <v/>
      </c>
      <c r="AI203" s="385" t="str">
        <f>IF(AI202="","",VLOOKUP(AI202,'[1]シフト記号表（勤務時間帯）'!$C$6:$K$35,9,FALSE))</f>
        <v/>
      </c>
      <c r="AJ203" s="385" t="str">
        <f>IF(AJ202="","",VLOOKUP(AJ202,'[1]シフト記号表（勤務時間帯）'!$C$6:$K$35,9,FALSE))</f>
        <v/>
      </c>
      <c r="AK203" s="385" t="str">
        <f>IF(AK202="","",VLOOKUP(AK202,'[1]シフト記号表（勤務時間帯）'!$C$6:$K$35,9,FALSE))</f>
        <v/>
      </c>
      <c r="AL203" s="385" t="str">
        <f>IF(AL202="","",VLOOKUP(AL202,'[1]シフト記号表（勤務時間帯）'!$C$6:$K$35,9,FALSE))</f>
        <v/>
      </c>
      <c r="AM203" s="386" t="str">
        <f>IF(AM202="","",VLOOKUP(AM202,'[1]シフト記号表（勤務時間帯）'!$C$6:$K$35,9,FALSE))</f>
        <v/>
      </c>
      <c r="AN203" s="384" t="str">
        <f>IF(AN202="","",VLOOKUP(AN202,'[1]シフト記号表（勤務時間帯）'!$C$6:$K$35,9,FALSE))</f>
        <v/>
      </c>
      <c r="AO203" s="385" t="str">
        <f>IF(AO202="","",VLOOKUP(AO202,'[1]シフト記号表（勤務時間帯）'!$C$6:$K$35,9,FALSE))</f>
        <v/>
      </c>
      <c r="AP203" s="385" t="str">
        <f>IF(AP202="","",VLOOKUP(AP202,'[1]シフト記号表（勤務時間帯）'!$C$6:$K$35,9,FALSE))</f>
        <v/>
      </c>
      <c r="AQ203" s="385" t="str">
        <f>IF(AQ202="","",VLOOKUP(AQ202,'[1]シフト記号表（勤務時間帯）'!$C$6:$K$35,9,FALSE))</f>
        <v/>
      </c>
      <c r="AR203" s="385" t="str">
        <f>IF(AR202="","",VLOOKUP(AR202,'[1]シフト記号表（勤務時間帯）'!$C$6:$K$35,9,FALSE))</f>
        <v/>
      </c>
      <c r="AS203" s="385" t="str">
        <f>IF(AS202="","",VLOOKUP(AS202,'[1]シフト記号表（勤務時間帯）'!$C$6:$K$35,9,FALSE))</f>
        <v/>
      </c>
      <c r="AT203" s="386" t="str">
        <f>IF(AT202="","",VLOOKUP(AT202,'[1]シフト記号表（勤務時間帯）'!$C$6:$K$35,9,FALSE))</f>
        <v/>
      </c>
      <c r="AU203" s="384" t="str">
        <f>IF(AU202="","",VLOOKUP(AU202,'[1]シフト記号表（勤務時間帯）'!$C$6:$K$35,9,FALSE))</f>
        <v/>
      </c>
      <c r="AV203" s="385" t="str">
        <f>IF(AV202="","",VLOOKUP(AV202,'[1]シフト記号表（勤務時間帯）'!$C$6:$K$35,9,FALSE))</f>
        <v/>
      </c>
      <c r="AW203" s="385" t="str">
        <f>IF(AW202="","",VLOOKUP(AW202,'[1]シフト記号表（勤務時間帯）'!$C$6:$K$35,9,FALSE))</f>
        <v/>
      </c>
      <c r="AX203" s="636">
        <f>IF($BB$3="４週",SUM(S203:AT203),IF($BB$3="暦月",SUM(S203:AW203),""))</f>
        <v>0</v>
      </c>
      <c r="AY203" s="637"/>
      <c r="AZ203" s="638">
        <f>IF($BB$3="４週",AX203/4,IF($BB$3="暦月",②勤務形態一覧表!AX203/(②勤務形態一覧表!$BB$8/7),""))</f>
        <v>0</v>
      </c>
      <c r="BA203" s="639"/>
      <c r="BB203" s="746"/>
      <c r="BC203" s="707"/>
      <c r="BD203" s="707"/>
      <c r="BE203" s="707"/>
      <c r="BF203" s="708"/>
    </row>
    <row r="204" spans="2:58" ht="20.25" customHeight="1">
      <c r="B204" s="686"/>
      <c r="C204" s="742"/>
      <c r="D204" s="743"/>
      <c r="E204" s="744"/>
      <c r="F204" s="392">
        <f>C202</f>
        <v>0</v>
      </c>
      <c r="G204" s="698"/>
      <c r="H204" s="702"/>
      <c r="I204" s="700"/>
      <c r="J204" s="700"/>
      <c r="K204" s="701"/>
      <c r="L204" s="709"/>
      <c r="M204" s="710"/>
      <c r="N204" s="710"/>
      <c r="O204" s="711"/>
      <c r="P204" s="640" t="s">
        <v>1229</v>
      </c>
      <c r="Q204" s="641"/>
      <c r="R204" s="642"/>
      <c r="S204" s="388" t="str">
        <f>IF(S202="","",VLOOKUP(S202,'[1]シフト記号表（勤務時間帯）'!$C$6:$U$35,19,FALSE))</f>
        <v/>
      </c>
      <c r="T204" s="389" t="str">
        <f>IF(T202="","",VLOOKUP(T202,'[1]シフト記号表（勤務時間帯）'!$C$6:$U$35,19,FALSE))</f>
        <v/>
      </c>
      <c r="U204" s="389" t="str">
        <f>IF(U202="","",VLOOKUP(U202,'[1]シフト記号表（勤務時間帯）'!$C$6:$U$35,19,FALSE))</f>
        <v/>
      </c>
      <c r="V204" s="389" t="str">
        <f>IF(V202="","",VLOOKUP(V202,'[1]シフト記号表（勤務時間帯）'!$C$6:$U$35,19,FALSE))</f>
        <v/>
      </c>
      <c r="W204" s="389" t="str">
        <f>IF(W202="","",VLOOKUP(W202,'[1]シフト記号表（勤務時間帯）'!$C$6:$U$35,19,FALSE))</f>
        <v/>
      </c>
      <c r="X204" s="389" t="str">
        <f>IF(X202="","",VLOOKUP(X202,'[1]シフト記号表（勤務時間帯）'!$C$6:$U$35,19,FALSE))</f>
        <v/>
      </c>
      <c r="Y204" s="390" t="str">
        <f>IF(Y202="","",VLOOKUP(Y202,'[1]シフト記号表（勤務時間帯）'!$C$6:$U$35,19,FALSE))</f>
        <v/>
      </c>
      <c r="Z204" s="388" t="str">
        <f>IF(Z202="","",VLOOKUP(Z202,'[1]シフト記号表（勤務時間帯）'!$C$6:$U$35,19,FALSE))</f>
        <v/>
      </c>
      <c r="AA204" s="389" t="str">
        <f>IF(AA202="","",VLOOKUP(AA202,'[1]シフト記号表（勤務時間帯）'!$C$6:$U$35,19,FALSE))</f>
        <v/>
      </c>
      <c r="AB204" s="389" t="str">
        <f>IF(AB202="","",VLOOKUP(AB202,'[1]シフト記号表（勤務時間帯）'!$C$6:$U$35,19,FALSE))</f>
        <v/>
      </c>
      <c r="AC204" s="389" t="str">
        <f>IF(AC202="","",VLOOKUP(AC202,'[1]シフト記号表（勤務時間帯）'!$C$6:$U$35,19,FALSE))</f>
        <v/>
      </c>
      <c r="AD204" s="389" t="str">
        <f>IF(AD202="","",VLOOKUP(AD202,'[1]シフト記号表（勤務時間帯）'!$C$6:$U$35,19,FALSE))</f>
        <v/>
      </c>
      <c r="AE204" s="389" t="str">
        <f>IF(AE202="","",VLOOKUP(AE202,'[1]シフト記号表（勤務時間帯）'!$C$6:$U$35,19,FALSE))</f>
        <v/>
      </c>
      <c r="AF204" s="390" t="str">
        <f>IF(AF202="","",VLOOKUP(AF202,'[1]シフト記号表（勤務時間帯）'!$C$6:$U$35,19,FALSE))</f>
        <v/>
      </c>
      <c r="AG204" s="388" t="str">
        <f>IF(AG202="","",VLOOKUP(AG202,'[1]シフト記号表（勤務時間帯）'!$C$6:$U$35,19,FALSE))</f>
        <v/>
      </c>
      <c r="AH204" s="389" t="str">
        <f>IF(AH202="","",VLOOKUP(AH202,'[1]シフト記号表（勤務時間帯）'!$C$6:$U$35,19,FALSE))</f>
        <v/>
      </c>
      <c r="AI204" s="389" t="str">
        <f>IF(AI202="","",VLOOKUP(AI202,'[1]シフト記号表（勤務時間帯）'!$C$6:$U$35,19,FALSE))</f>
        <v/>
      </c>
      <c r="AJ204" s="389" t="str">
        <f>IF(AJ202="","",VLOOKUP(AJ202,'[1]シフト記号表（勤務時間帯）'!$C$6:$U$35,19,FALSE))</f>
        <v/>
      </c>
      <c r="AK204" s="389" t="str">
        <f>IF(AK202="","",VLOOKUP(AK202,'[1]シフト記号表（勤務時間帯）'!$C$6:$U$35,19,FALSE))</f>
        <v/>
      </c>
      <c r="AL204" s="389" t="str">
        <f>IF(AL202="","",VLOOKUP(AL202,'[1]シフト記号表（勤務時間帯）'!$C$6:$U$35,19,FALSE))</f>
        <v/>
      </c>
      <c r="AM204" s="390" t="str">
        <f>IF(AM202="","",VLOOKUP(AM202,'[1]シフト記号表（勤務時間帯）'!$C$6:$U$35,19,FALSE))</f>
        <v/>
      </c>
      <c r="AN204" s="388" t="str">
        <f>IF(AN202="","",VLOOKUP(AN202,'[1]シフト記号表（勤務時間帯）'!$C$6:$U$35,19,FALSE))</f>
        <v/>
      </c>
      <c r="AO204" s="389" t="str">
        <f>IF(AO202="","",VLOOKUP(AO202,'[1]シフト記号表（勤務時間帯）'!$C$6:$U$35,19,FALSE))</f>
        <v/>
      </c>
      <c r="AP204" s="389" t="str">
        <f>IF(AP202="","",VLOOKUP(AP202,'[1]シフト記号表（勤務時間帯）'!$C$6:$U$35,19,FALSE))</f>
        <v/>
      </c>
      <c r="AQ204" s="389" t="str">
        <f>IF(AQ202="","",VLOOKUP(AQ202,'[1]シフト記号表（勤務時間帯）'!$C$6:$U$35,19,FALSE))</f>
        <v/>
      </c>
      <c r="AR204" s="389" t="str">
        <f>IF(AR202="","",VLOOKUP(AR202,'[1]シフト記号表（勤務時間帯）'!$C$6:$U$35,19,FALSE))</f>
        <v/>
      </c>
      <c r="AS204" s="389" t="str">
        <f>IF(AS202="","",VLOOKUP(AS202,'[1]シフト記号表（勤務時間帯）'!$C$6:$U$35,19,FALSE))</f>
        <v/>
      </c>
      <c r="AT204" s="390" t="str">
        <f>IF(AT202="","",VLOOKUP(AT202,'[1]シフト記号表（勤務時間帯）'!$C$6:$U$35,19,FALSE))</f>
        <v/>
      </c>
      <c r="AU204" s="388" t="str">
        <f>IF(AU202="","",VLOOKUP(AU202,'[1]シフト記号表（勤務時間帯）'!$C$6:$U$35,19,FALSE))</f>
        <v/>
      </c>
      <c r="AV204" s="389" t="str">
        <f>IF(AV202="","",VLOOKUP(AV202,'[1]シフト記号表（勤務時間帯）'!$C$6:$U$35,19,FALSE))</f>
        <v/>
      </c>
      <c r="AW204" s="389" t="str">
        <f>IF(AW202="","",VLOOKUP(AW202,'[1]シフト記号表（勤務時間帯）'!$C$6:$U$35,19,FALSE))</f>
        <v/>
      </c>
      <c r="AX204" s="643">
        <f>IF($BB$3="４週",SUM(S204:AT204),IF($BB$3="暦月",SUM(S204:AW204),""))</f>
        <v>0</v>
      </c>
      <c r="AY204" s="644"/>
      <c r="AZ204" s="645">
        <f>IF($BB$3="４週",AX204/4,IF($BB$3="暦月",②勤務形態一覧表!AX204/(②勤務形態一覧表!$BB$8/7),""))</f>
        <v>0</v>
      </c>
      <c r="BA204" s="646"/>
      <c r="BB204" s="747"/>
      <c r="BC204" s="710"/>
      <c r="BD204" s="710"/>
      <c r="BE204" s="710"/>
      <c r="BF204" s="711"/>
    </row>
    <row r="205" spans="2:58" ht="20.25" customHeight="1">
      <c r="B205" s="686">
        <f>B202+1</f>
        <v>62</v>
      </c>
      <c r="C205" s="736"/>
      <c r="D205" s="737"/>
      <c r="E205" s="738"/>
      <c r="F205" s="391"/>
      <c r="G205" s="696"/>
      <c r="H205" s="699"/>
      <c r="I205" s="700"/>
      <c r="J205" s="700"/>
      <c r="K205" s="701"/>
      <c r="L205" s="703"/>
      <c r="M205" s="704"/>
      <c r="N205" s="704"/>
      <c r="O205" s="705"/>
      <c r="P205" s="712" t="s">
        <v>1227</v>
      </c>
      <c r="Q205" s="713"/>
      <c r="R205" s="714"/>
      <c r="S205" s="380"/>
      <c r="T205" s="381"/>
      <c r="U205" s="381"/>
      <c r="V205" s="381"/>
      <c r="W205" s="381"/>
      <c r="X205" s="381"/>
      <c r="Y205" s="382"/>
      <c r="Z205" s="380"/>
      <c r="AA205" s="381"/>
      <c r="AB205" s="381"/>
      <c r="AC205" s="381"/>
      <c r="AD205" s="381"/>
      <c r="AE205" s="381"/>
      <c r="AF205" s="382"/>
      <c r="AG205" s="380"/>
      <c r="AH205" s="381"/>
      <c r="AI205" s="381"/>
      <c r="AJ205" s="381"/>
      <c r="AK205" s="381"/>
      <c r="AL205" s="381"/>
      <c r="AM205" s="382"/>
      <c r="AN205" s="380"/>
      <c r="AO205" s="381"/>
      <c r="AP205" s="381"/>
      <c r="AQ205" s="381"/>
      <c r="AR205" s="381"/>
      <c r="AS205" s="381"/>
      <c r="AT205" s="382"/>
      <c r="AU205" s="380"/>
      <c r="AV205" s="381"/>
      <c r="AW205" s="381"/>
      <c r="AX205" s="620"/>
      <c r="AY205" s="621"/>
      <c r="AZ205" s="622"/>
      <c r="BA205" s="623"/>
      <c r="BB205" s="745"/>
      <c r="BC205" s="704"/>
      <c r="BD205" s="704"/>
      <c r="BE205" s="704"/>
      <c r="BF205" s="705"/>
    </row>
    <row r="206" spans="2:58" ht="20.25" customHeight="1">
      <c r="B206" s="686"/>
      <c r="C206" s="739"/>
      <c r="D206" s="740"/>
      <c r="E206" s="741"/>
      <c r="F206" s="383"/>
      <c r="G206" s="697"/>
      <c r="H206" s="702"/>
      <c r="I206" s="700"/>
      <c r="J206" s="700"/>
      <c r="K206" s="701"/>
      <c r="L206" s="706"/>
      <c r="M206" s="707"/>
      <c r="N206" s="707"/>
      <c r="O206" s="708"/>
      <c r="P206" s="633" t="s">
        <v>1228</v>
      </c>
      <c r="Q206" s="634"/>
      <c r="R206" s="635"/>
      <c r="S206" s="384" t="str">
        <f>IF(S205="","",VLOOKUP(S205,'[1]シフト記号表（勤務時間帯）'!$C$6:$K$35,9,FALSE))</f>
        <v/>
      </c>
      <c r="T206" s="385" t="str">
        <f>IF(T205="","",VLOOKUP(T205,'[1]シフト記号表（勤務時間帯）'!$C$6:$K$35,9,FALSE))</f>
        <v/>
      </c>
      <c r="U206" s="385" t="str">
        <f>IF(U205="","",VLOOKUP(U205,'[1]シフト記号表（勤務時間帯）'!$C$6:$K$35,9,FALSE))</f>
        <v/>
      </c>
      <c r="V206" s="385" t="str">
        <f>IF(V205="","",VLOOKUP(V205,'[1]シフト記号表（勤務時間帯）'!$C$6:$K$35,9,FALSE))</f>
        <v/>
      </c>
      <c r="W206" s="385" t="str">
        <f>IF(W205="","",VLOOKUP(W205,'[1]シフト記号表（勤務時間帯）'!$C$6:$K$35,9,FALSE))</f>
        <v/>
      </c>
      <c r="X206" s="385" t="str">
        <f>IF(X205="","",VLOOKUP(X205,'[1]シフト記号表（勤務時間帯）'!$C$6:$K$35,9,FALSE))</f>
        <v/>
      </c>
      <c r="Y206" s="386" t="str">
        <f>IF(Y205="","",VLOOKUP(Y205,'[1]シフト記号表（勤務時間帯）'!$C$6:$K$35,9,FALSE))</f>
        <v/>
      </c>
      <c r="Z206" s="384" t="str">
        <f>IF(Z205="","",VLOOKUP(Z205,'[1]シフト記号表（勤務時間帯）'!$C$6:$K$35,9,FALSE))</f>
        <v/>
      </c>
      <c r="AA206" s="385" t="str">
        <f>IF(AA205="","",VLOOKUP(AA205,'[1]シフト記号表（勤務時間帯）'!$C$6:$K$35,9,FALSE))</f>
        <v/>
      </c>
      <c r="AB206" s="385" t="str">
        <f>IF(AB205="","",VLOOKUP(AB205,'[1]シフト記号表（勤務時間帯）'!$C$6:$K$35,9,FALSE))</f>
        <v/>
      </c>
      <c r="AC206" s="385" t="str">
        <f>IF(AC205="","",VLOOKUP(AC205,'[1]シフト記号表（勤務時間帯）'!$C$6:$K$35,9,FALSE))</f>
        <v/>
      </c>
      <c r="AD206" s="385" t="str">
        <f>IF(AD205="","",VLOOKUP(AD205,'[1]シフト記号表（勤務時間帯）'!$C$6:$K$35,9,FALSE))</f>
        <v/>
      </c>
      <c r="AE206" s="385" t="str">
        <f>IF(AE205="","",VLOOKUP(AE205,'[1]シフト記号表（勤務時間帯）'!$C$6:$K$35,9,FALSE))</f>
        <v/>
      </c>
      <c r="AF206" s="386" t="str">
        <f>IF(AF205="","",VLOOKUP(AF205,'[1]シフト記号表（勤務時間帯）'!$C$6:$K$35,9,FALSE))</f>
        <v/>
      </c>
      <c r="AG206" s="384" t="str">
        <f>IF(AG205="","",VLOOKUP(AG205,'[1]シフト記号表（勤務時間帯）'!$C$6:$K$35,9,FALSE))</f>
        <v/>
      </c>
      <c r="AH206" s="385" t="str">
        <f>IF(AH205="","",VLOOKUP(AH205,'[1]シフト記号表（勤務時間帯）'!$C$6:$K$35,9,FALSE))</f>
        <v/>
      </c>
      <c r="AI206" s="385" t="str">
        <f>IF(AI205="","",VLOOKUP(AI205,'[1]シフト記号表（勤務時間帯）'!$C$6:$K$35,9,FALSE))</f>
        <v/>
      </c>
      <c r="AJ206" s="385" t="str">
        <f>IF(AJ205="","",VLOOKUP(AJ205,'[1]シフト記号表（勤務時間帯）'!$C$6:$K$35,9,FALSE))</f>
        <v/>
      </c>
      <c r="AK206" s="385" t="str">
        <f>IF(AK205="","",VLOOKUP(AK205,'[1]シフト記号表（勤務時間帯）'!$C$6:$K$35,9,FALSE))</f>
        <v/>
      </c>
      <c r="AL206" s="385" t="str">
        <f>IF(AL205="","",VLOOKUP(AL205,'[1]シフト記号表（勤務時間帯）'!$C$6:$K$35,9,FALSE))</f>
        <v/>
      </c>
      <c r="AM206" s="386" t="str">
        <f>IF(AM205="","",VLOOKUP(AM205,'[1]シフト記号表（勤務時間帯）'!$C$6:$K$35,9,FALSE))</f>
        <v/>
      </c>
      <c r="AN206" s="384" t="str">
        <f>IF(AN205="","",VLOOKUP(AN205,'[1]シフト記号表（勤務時間帯）'!$C$6:$K$35,9,FALSE))</f>
        <v/>
      </c>
      <c r="AO206" s="385" t="str">
        <f>IF(AO205="","",VLOOKUP(AO205,'[1]シフト記号表（勤務時間帯）'!$C$6:$K$35,9,FALSE))</f>
        <v/>
      </c>
      <c r="AP206" s="385" t="str">
        <f>IF(AP205="","",VLOOKUP(AP205,'[1]シフト記号表（勤務時間帯）'!$C$6:$K$35,9,FALSE))</f>
        <v/>
      </c>
      <c r="AQ206" s="385" t="str">
        <f>IF(AQ205="","",VLOOKUP(AQ205,'[1]シフト記号表（勤務時間帯）'!$C$6:$K$35,9,FALSE))</f>
        <v/>
      </c>
      <c r="AR206" s="385" t="str">
        <f>IF(AR205="","",VLOOKUP(AR205,'[1]シフト記号表（勤務時間帯）'!$C$6:$K$35,9,FALSE))</f>
        <v/>
      </c>
      <c r="AS206" s="385" t="str">
        <f>IF(AS205="","",VLOOKUP(AS205,'[1]シフト記号表（勤務時間帯）'!$C$6:$K$35,9,FALSE))</f>
        <v/>
      </c>
      <c r="AT206" s="386" t="str">
        <f>IF(AT205="","",VLOOKUP(AT205,'[1]シフト記号表（勤務時間帯）'!$C$6:$K$35,9,FALSE))</f>
        <v/>
      </c>
      <c r="AU206" s="384" t="str">
        <f>IF(AU205="","",VLOOKUP(AU205,'[1]シフト記号表（勤務時間帯）'!$C$6:$K$35,9,FALSE))</f>
        <v/>
      </c>
      <c r="AV206" s="385" t="str">
        <f>IF(AV205="","",VLOOKUP(AV205,'[1]シフト記号表（勤務時間帯）'!$C$6:$K$35,9,FALSE))</f>
        <v/>
      </c>
      <c r="AW206" s="385" t="str">
        <f>IF(AW205="","",VLOOKUP(AW205,'[1]シフト記号表（勤務時間帯）'!$C$6:$K$35,9,FALSE))</f>
        <v/>
      </c>
      <c r="AX206" s="636">
        <f>IF($BB$3="４週",SUM(S206:AT206),IF($BB$3="暦月",SUM(S206:AW206),""))</f>
        <v>0</v>
      </c>
      <c r="AY206" s="637"/>
      <c r="AZ206" s="638">
        <f>IF($BB$3="４週",AX206/4,IF($BB$3="暦月",②勤務形態一覧表!AX206/(②勤務形態一覧表!$BB$8/7),""))</f>
        <v>0</v>
      </c>
      <c r="BA206" s="639"/>
      <c r="BB206" s="746"/>
      <c r="BC206" s="707"/>
      <c r="BD206" s="707"/>
      <c r="BE206" s="707"/>
      <c r="BF206" s="708"/>
    </row>
    <row r="207" spans="2:58" ht="20.25" customHeight="1">
      <c r="B207" s="686"/>
      <c r="C207" s="742"/>
      <c r="D207" s="743"/>
      <c r="E207" s="744"/>
      <c r="F207" s="392">
        <f>C205</f>
        <v>0</v>
      </c>
      <c r="G207" s="698"/>
      <c r="H207" s="702"/>
      <c r="I207" s="700"/>
      <c r="J207" s="700"/>
      <c r="K207" s="701"/>
      <c r="L207" s="709"/>
      <c r="M207" s="710"/>
      <c r="N207" s="710"/>
      <c r="O207" s="711"/>
      <c r="P207" s="640" t="s">
        <v>1229</v>
      </c>
      <c r="Q207" s="641"/>
      <c r="R207" s="642"/>
      <c r="S207" s="388" t="str">
        <f>IF(S205="","",VLOOKUP(S205,'[1]シフト記号表（勤務時間帯）'!$C$6:$U$35,19,FALSE))</f>
        <v/>
      </c>
      <c r="T207" s="389" t="str">
        <f>IF(T205="","",VLOOKUP(T205,'[1]シフト記号表（勤務時間帯）'!$C$6:$U$35,19,FALSE))</f>
        <v/>
      </c>
      <c r="U207" s="389" t="str">
        <f>IF(U205="","",VLOOKUP(U205,'[1]シフト記号表（勤務時間帯）'!$C$6:$U$35,19,FALSE))</f>
        <v/>
      </c>
      <c r="V207" s="389" t="str">
        <f>IF(V205="","",VLOOKUP(V205,'[1]シフト記号表（勤務時間帯）'!$C$6:$U$35,19,FALSE))</f>
        <v/>
      </c>
      <c r="W207" s="389" t="str">
        <f>IF(W205="","",VLOOKUP(W205,'[1]シフト記号表（勤務時間帯）'!$C$6:$U$35,19,FALSE))</f>
        <v/>
      </c>
      <c r="X207" s="389" t="str">
        <f>IF(X205="","",VLOOKUP(X205,'[1]シフト記号表（勤務時間帯）'!$C$6:$U$35,19,FALSE))</f>
        <v/>
      </c>
      <c r="Y207" s="390" t="str">
        <f>IF(Y205="","",VLOOKUP(Y205,'[1]シフト記号表（勤務時間帯）'!$C$6:$U$35,19,FALSE))</f>
        <v/>
      </c>
      <c r="Z207" s="388" t="str">
        <f>IF(Z205="","",VLOOKUP(Z205,'[1]シフト記号表（勤務時間帯）'!$C$6:$U$35,19,FALSE))</f>
        <v/>
      </c>
      <c r="AA207" s="389" t="str">
        <f>IF(AA205="","",VLOOKUP(AA205,'[1]シフト記号表（勤務時間帯）'!$C$6:$U$35,19,FALSE))</f>
        <v/>
      </c>
      <c r="AB207" s="389" t="str">
        <f>IF(AB205="","",VLOOKUP(AB205,'[1]シフト記号表（勤務時間帯）'!$C$6:$U$35,19,FALSE))</f>
        <v/>
      </c>
      <c r="AC207" s="389" t="str">
        <f>IF(AC205="","",VLOOKUP(AC205,'[1]シフト記号表（勤務時間帯）'!$C$6:$U$35,19,FALSE))</f>
        <v/>
      </c>
      <c r="AD207" s="389" t="str">
        <f>IF(AD205="","",VLOOKUP(AD205,'[1]シフト記号表（勤務時間帯）'!$C$6:$U$35,19,FALSE))</f>
        <v/>
      </c>
      <c r="AE207" s="389" t="str">
        <f>IF(AE205="","",VLOOKUP(AE205,'[1]シフト記号表（勤務時間帯）'!$C$6:$U$35,19,FALSE))</f>
        <v/>
      </c>
      <c r="AF207" s="390" t="str">
        <f>IF(AF205="","",VLOOKUP(AF205,'[1]シフト記号表（勤務時間帯）'!$C$6:$U$35,19,FALSE))</f>
        <v/>
      </c>
      <c r="AG207" s="388" t="str">
        <f>IF(AG205="","",VLOOKUP(AG205,'[1]シフト記号表（勤務時間帯）'!$C$6:$U$35,19,FALSE))</f>
        <v/>
      </c>
      <c r="AH207" s="389" t="str">
        <f>IF(AH205="","",VLOOKUP(AH205,'[1]シフト記号表（勤務時間帯）'!$C$6:$U$35,19,FALSE))</f>
        <v/>
      </c>
      <c r="AI207" s="389" t="str">
        <f>IF(AI205="","",VLOOKUP(AI205,'[1]シフト記号表（勤務時間帯）'!$C$6:$U$35,19,FALSE))</f>
        <v/>
      </c>
      <c r="AJ207" s="389" t="str">
        <f>IF(AJ205="","",VLOOKUP(AJ205,'[1]シフト記号表（勤務時間帯）'!$C$6:$U$35,19,FALSE))</f>
        <v/>
      </c>
      <c r="AK207" s="389" t="str">
        <f>IF(AK205="","",VLOOKUP(AK205,'[1]シフト記号表（勤務時間帯）'!$C$6:$U$35,19,FALSE))</f>
        <v/>
      </c>
      <c r="AL207" s="389" t="str">
        <f>IF(AL205="","",VLOOKUP(AL205,'[1]シフト記号表（勤務時間帯）'!$C$6:$U$35,19,FALSE))</f>
        <v/>
      </c>
      <c r="AM207" s="390" t="str">
        <f>IF(AM205="","",VLOOKUP(AM205,'[1]シフト記号表（勤務時間帯）'!$C$6:$U$35,19,FALSE))</f>
        <v/>
      </c>
      <c r="AN207" s="388" t="str">
        <f>IF(AN205="","",VLOOKUP(AN205,'[1]シフト記号表（勤務時間帯）'!$C$6:$U$35,19,FALSE))</f>
        <v/>
      </c>
      <c r="AO207" s="389" t="str">
        <f>IF(AO205="","",VLOOKUP(AO205,'[1]シフト記号表（勤務時間帯）'!$C$6:$U$35,19,FALSE))</f>
        <v/>
      </c>
      <c r="AP207" s="389" t="str">
        <f>IF(AP205="","",VLOOKUP(AP205,'[1]シフト記号表（勤務時間帯）'!$C$6:$U$35,19,FALSE))</f>
        <v/>
      </c>
      <c r="AQ207" s="389" t="str">
        <f>IF(AQ205="","",VLOOKUP(AQ205,'[1]シフト記号表（勤務時間帯）'!$C$6:$U$35,19,FALSE))</f>
        <v/>
      </c>
      <c r="AR207" s="389" t="str">
        <f>IF(AR205="","",VLOOKUP(AR205,'[1]シフト記号表（勤務時間帯）'!$C$6:$U$35,19,FALSE))</f>
        <v/>
      </c>
      <c r="AS207" s="389" t="str">
        <f>IF(AS205="","",VLOOKUP(AS205,'[1]シフト記号表（勤務時間帯）'!$C$6:$U$35,19,FALSE))</f>
        <v/>
      </c>
      <c r="AT207" s="390" t="str">
        <f>IF(AT205="","",VLOOKUP(AT205,'[1]シフト記号表（勤務時間帯）'!$C$6:$U$35,19,FALSE))</f>
        <v/>
      </c>
      <c r="AU207" s="388" t="str">
        <f>IF(AU205="","",VLOOKUP(AU205,'[1]シフト記号表（勤務時間帯）'!$C$6:$U$35,19,FALSE))</f>
        <v/>
      </c>
      <c r="AV207" s="389" t="str">
        <f>IF(AV205="","",VLOOKUP(AV205,'[1]シフト記号表（勤務時間帯）'!$C$6:$U$35,19,FALSE))</f>
        <v/>
      </c>
      <c r="AW207" s="389" t="str">
        <f>IF(AW205="","",VLOOKUP(AW205,'[1]シフト記号表（勤務時間帯）'!$C$6:$U$35,19,FALSE))</f>
        <v/>
      </c>
      <c r="AX207" s="643">
        <f>IF($BB$3="４週",SUM(S207:AT207),IF($BB$3="暦月",SUM(S207:AW207),""))</f>
        <v>0</v>
      </c>
      <c r="AY207" s="644"/>
      <c r="AZ207" s="645">
        <f>IF($BB$3="４週",AX207/4,IF($BB$3="暦月",②勤務形態一覧表!AX207/(②勤務形態一覧表!$BB$8/7),""))</f>
        <v>0</v>
      </c>
      <c r="BA207" s="646"/>
      <c r="BB207" s="747"/>
      <c r="BC207" s="710"/>
      <c r="BD207" s="710"/>
      <c r="BE207" s="710"/>
      <c r="BF207" s="711"/>
    </row>
    <row r="208" spans="2:58" ht="20.25" customHeight="1">
      <c r="B208" s="686">
        <f>B205+1</f>
        <v>63</v>
      </c>
      <c r="C208" s="736"/>
      <c r="D208" s="737"/>
      <c r="E208" s="738"/>
      <c r="F208" s="391"/>
      <c r="G208" s="696"/>
      <c r="H208" s="699"/>
      <c r="I208" s="700"/>
      <c r="J208" s="700"/>
      <c r="K208" s="701"/>
      <c r="L208" s="703"/>
      <c r="M208" s="704"/>
      <c r="N208" s="704"/>
      <c r="O208" s="705"/>
      <c r="P208" s="712" t="s">
        <v>1227</v>
      </c>
      <c r="Q208" s="713"/>
      <c r="R208" s="714"/>
      <c r="S208" s="380"/>
      <c r="T208" s="381"/>
      <c r="U208" s="381"/>
      <c r="V208" s="381"/>
      <c r="W208" s="381"/>
      <c r="X208" s="381"/>
      <c r="Y208" s="382"/>
      <c r="Z208" s="380"/>
      <c r="AA208" s="381"/>
      <c r="AB208" s="381"/>
      <c r="AC208" s="381"/>
      <c r="AD208" s="381"/>
      <c r="AE208" s="381"/>
      <c r="AF208" s="382"/>
      <c r="AG208" s="380"/>
      <c r="AH208" s="381"/>
      <c r="AI208" s="381"/>
      <c r="AJ208" s="381"/>
      <c r="AK208" s="381"/>
      <c r="AL208" s="381"/>
      <c r="AM208" s="382"/>
      <c r="AN208" s="380"/>
      <c r="AO208" s="381"/>
      <c r="AP208" s="381"/>
      <c r="AQ208" s="381"/>
      <c r="AR208" s="381"/>
      <c r="AS208" s="381"/>
      <c r="AT208" s="382"/>
      <c r="AU208" s="380"/>
      <c r="AV208" s="381"/>
      <c r="AW208" s="381"/>
      <c r="AX208" s="620"/>
      <c r="AY208" s="621"/>
      <c r="AZ208" s="622"/>
      <c r="BA208" s="623"/>
      <c r="BB208" s="745"/>
      <c r="BC208" s="704"/>
      <c r="BD208" s="704"/>
      <c r="BE208" s="704"/>
      <c r="BF208" s="705"/>
    </row>
    <row r="209" spans="2:58" ht="20.25" customHeight="1">
      <c r="B209" s="686"/>
      <c r="C209" s="739"/>
      <c r="D209" s="740"/>
      <c r="E209" s="741"/>
      <c r="F209" s="383"/>
      <c r="G209" s="697"/>
      <c r="H209" s="702"/>
      <c r="I209" s="700"/>
      <c r="J209" s="700"/>
      <c r="K209" s="701"/>
      <c r="L209" s="706"/>
      <c r="M209" s="707"/>
      <c r="N209" s="707"/>
      <c r="O209" s="708"/>
      <c r="P209" s="633" t="s">
        <v>1228</v>
      </c>
      <c r="Q209" s="634"/>
      <c r="R209" s="635"/>
      <c r="S209" s="384" t="str">
        <f>IF(S208="","",VLOOKUP(S208,'[1]シフト記号表（勤務時間帯）'!$C$6:$K$35,9,FALSE))</f>
        <v/>
      </c>
      <c r="T209" s="385" t="str">
        <f>IF(T208="","",VLOOKUP(T208,'[1]シフト記号表（勤務時間帯）'!$C$6:$K$35,9,FALSE))</f>
        <v/>
      </c>
      <c r="U209" s="385" t="str">
        <f>IF(U208="","",VLOOKUP(U208,'[1]シフト記号表（勤務時間帯）'!$C$6:$K$35,9,FALSE))</f>
        <v/>
      </c>
      <c r="V209" s="385" t="str">
        <f>IF(V208="","",VLOOKUP(V208,'[1]シフト記号表（勤務時間帯）'!$C$6:$K$35,9,FALSE))</f>
        <v/>
      </c>
      <c r="W209" s="385" t="str">
        <f>IF(W208="","",VLOOKUP(W208,'[1]シフト記号表（勤務時間帯）'!$C$6:$K$35,9,FALSE))</f>
        <v/>
      </c>
      <c r="X209" s="385" t="str">
        <f>IF(X208="","",VLOOKUP(X208,'[1]シフト記号表（勤務時間帯）'!$C$6:$K$35,9,FALSE))</f>
        <v/>
      </c>
      <c r="Y209" s="386" t="str">
        <f>IF(Y208="","",VLOOKUP(Y208,'[1]シフト記号表（勤務時間帯）'!$C$6:$K$35,9,FALSE))</f>
        <v/>
      </c>
      <c r="Z209" s="384" t="str">
        <f>IF(Z208="","",VLOOKUP(Z208,'[1]シフト記号表（勤務時間帯）'!$C$6:$K$35,9,FALSE))</f>
        <v/>
      </c>
      <c r="AA209" s="385" t="str">
        <f>IF(AA208="","",VLOOKUP(AA208,'[1]シフト記号表（勤務時間帯）'!$C$6:$K$35,9,FALSE))</f>
        <v/>
      </c>
      <c r="AB209" s="385" t="str">
        <f>IF(AB208="","",VLOOKUP(AB208,'[1]シフト記号表（勤務時間帯）'!$C$6:$K$35,9,FALSE))</f>
        <v/>
      </c>
      <c r="AC209" s="385" t="str">
        <f>IF(AC208="","",VLOOKUP(AC208,'[1]シフト記号表（勤務時間帯）'!$C$6:$K$35,9,FALSE))</f>
        <v/>
      </c>
      <c r="AD209" s="385" t="str">
        <f>IF(AD208="","",VLOOKUP(AD208,'[1]シフト記号表（勤務時間帯）'!$C$6:$K$35,9,FALSE))</f>
        <v/>
      </c>
      <c r="AE209" s="385" t="str">
        <f>IF(AE208="","",VLOOKUP(AE208,'[1]シフト記号表（勤務時間帯）'!$C$6:$K$35,9,FALSE))</f>
        <v/>
      </c>
      <c r="AF209" s="386" t="str">
        <f>IF(AF208="","",VLOOKUP(AF208,'[1]シフト記号表（勤務時間帯）'!$C$6:$K$35,9,FALSE))</f>
        <v/>
      </c>
      <c r="AG209" s="384" t="str">
        <f>IF(AG208="","",VLOOKUP(AG208,'[1]シフト記号表（勤務時間帯）'!$C$6:$K$35,9,FALSE))</f>
        <v/>
      </c>
      <c r="AH209" s="385" t="str">
        <f>IF(AH208="","",VLOOKUP(AH208,'[1]シフト記号表（勤務時間帯）'!$C$6:$K$35,9,FALSE))</f>
        <v/>
      </c>
      <c r="AI209" s="385" t="str">
        <f>IF(AI208="","",VLOOKUP(AI208,'[1]シフト記号表（勤務時間帯）'!$C$6:$K$35,9,FALSE))</f>
        <v/>
      </c>
      <c r="AJ209" s="385" t="str">
        <f>IF(AJ208="","",VLOOKUP(AJ208,'[1]シフト記号表（勤務時間帯）'!$C$6:$K$35,9,FALSE))</f>
        <v/>
      </c>
      <c r="AK209" s="385" t="str">
        <f>IF(AK208="","",VLOOKUP(AK208,'[1]シフト記号表（勤務時間帯）'!$C$6:$K$35,9,FALSE))</f>
        <v/>
      </c>
      <c r="AL209" s="385" t="str">
        <f>IF(AL208="","",VLOOKUP(AL208,'[1]シフト記号表（勤務時間帯）'!$C$6:$K$35,9,FALSE))</f>
        <v/>
      </c>
      <c r="AM209" s="386" t="str">
        <f>IF(AM208="","",VLOOKUP(AM208,'[1]シフト記号表（勤務時間帯）'!$C$6:$K$35,9,FALSE))</f>
        <v/>
      </c>
      <c r="AN209" s="384" t="str">
        <f>IF(AN208="","",VLOOKUP(AN208,'[1]シフト記号表（勤務時間帯）'!$C$6:$K$35,9,FALSE))</f>
        <v/>
      </c>
      <c r="AO209" s="385" t="str">
        <f>IF(AO208="","",VLOOKUP(AO208,'[1]シフト記号表（勤務時間帯）'!$C$6:$K$35,9,FALSE))</f>
        <v/>
      </c>
      <c r="AP209" s="385" t="str">
        <f>IF(AP208="","",VLOOKUP(AP208,'[1]シフト記号表（勤務時間帯）'!$C$6:$K$35,9,FALSE))</f>
        <v/>
      </c>
      <c r="AQ209" s="385" t="str">
        <f>IF(AQ208="","",VLOOKUP(AQ208,'[1]シフト記号表（勤務時間帯）'!$C$6:$K$35,9,FALSE))</f>
        <v/>
      </c>
      <c r="AR209" s="385" t="str">
        <f>IF(AR208="","",VLOOKUP(AR208,'[1]シフト記号表（勤務時間帯）'!$C$6:$K$35,9,FALSE))</f>
        <v/>
      </c>
      <c r="AS209" s="385" t="str">
        <f>IF(AS208="","",VLOOKUP(AS208,'[1]シフト記号表（勤務時間帯）'!$C$6:$K$35,9,FALSE))</f>
        <v/>
      </c>
      <c r="AT209" s="386" t="str">
        <f>IF(AT208="","",VLOOKUP(AT208,'[1]シフト記号表（勤務時間帯）'!$C$6:$K$35,9,FALSE))</f>
        <v/>
      </c>
      <c r="AU209" s="384" t="str">
        <f>IF(AU208="","",VLOOKUP(AU208,'[1]シフト記号表（勤務時間帯）'!$C$6:$K$35,9,FALSE))</f>
        <v/>
      </c>
      <c r="AV209" s="385" t="str">
        <f>IF(AV208="","",VLOOKUP(AV208,'[1]シフト記号表（勤務時間帯）'!$C$6:$K$35,9,FALSE))</f>
        <v/>
      </c>
      <c r="AW209" s="385" t="str">
        <f>IF(AW208="","",VLOOKUP(AW208,'[1]シフト記号表（勤務時間帯）'!$C$6:$K$35,9,FALSE))</f>
        <v/>
      </c>
      <c r="AX209" s="636">
        <f>IF($BB$3="４週",SUM(S209:AT209),IF($BB$3="暦月",SUM(S209:AW209),""))</f>
        <v>0</v>
      </c>
      <c r="AY209" s="637"/>
      <c r="AZ209" s="638">
        <f>IF($BB$3="４週",AX209/4,IF($BB$3="暦月",②勤務形態一覧表!AX209/(②勤務形態一覧表!$BB$8/7),""))</f>
        <v>0</v>
      </c>
      <c r="BA209" s="639"/>
      <c r="BB209" s="746"/>
      <c r="BC209" s="707"/>
      <c r="BD209" s="707"/>
      <c r="BE209" s="707"/>
      <c r="BF209" s="708"/>
    </row>
    <row r="210" spans="2:58" ht="20.25" customHeight="1">
      <c r="B210" s="686"/>
      <c r="C210" s="742"/>
      <c r="D210" s="743"/>
      <c r="E210" s="744"/>
      <c r="F210" s="392">
        <f>C208</f>
        <v>0</v>
      </c>
      <c r="G210" s="698"/>
      <c r="H210" s="702"/>
      <c r="I210" s="700"/>
      <c r="J210" s="700"/>
      <c r="K210" s="701"/>
      <c r="L210" s="709"/>
      <c r="M210" s="710"/>
      <c r="N210" s="710"/>
      <c r="O210" s="711"/>
      <c r="P210" s="640" t="s">
        <v>1229</v>
      </c>
      <c r="Q210" s="641"/>
      <c r="R210" s="642"/>
      <c r="S210" s="388" t="str">
        <f>IF(S208="","",VLOOKUP(S208,'[1]シフト記号表（勤務時間帯）'!$C$6:$U$35,19,FALSE))</f>
        <v/>
      </c>
      <c r="T210" s="389" t="str">
        <f>IF(T208="","",VLOOKUP(T208,'[1]シフト記号表（勤務時間帯）'!$C$6:$U$35,19,FALSE))</f>
        <v/>
      </c>
      <c r="U210" s="389" t="str">
        <f>IF(U208="","",VLOOKUP(U208,'[1]シフト記号表（勤務時間帯）'!$C$6:$U$35,19,FALSE))</f>
        <v/>
      </c>
      <c r="V210" s="389" t="str">
        <f>IF(V208="","",VLOOKUP(V208,'[1]シフト記号表（勤務時間帯）'!$C$6:$U$35,19,FALSE))</f>
        <v/>
      </c>
      <c r="W210" s="389" t="str">
        <f>IF(W208="","",VLOOKUP(W208,'[1]シフト記号表（勤務時間帯）'!$C$6:$U$35,19,FALSE))</f>
        <v/>
      </c>
      <c r="X210" s="389" t="str">
        <f>IF(X208="","",VLOOKUP(X208,'[1]シフト記号表（勤務時間帯）'!$C$6:$U$35,19,FALSE))</f>
        <v/>
      </c>
      <c r="Y210" s="390" t="str">
        <f>IF(Y208="","",VLOOKUP(Y208,'[1]シフト記号表（勤務時間帯）'!$C$6:$U$35,19,FALSE))</f>
        <v/>
      </c>
      <c r="Z210" s="388" t="str">
        <f>IF(Z208="","",VLOOKUP(Z208,'[1]シフト記号表（勤務時間帯）'!$C$6:$U$35,19,FALSE))</f>
        <v/>
      </c>
      <c r="AA210" s="389" t="str">
        <f>IF(AA208="","",VLOOKUP(AA208,'[1]シフト記号表（勤務時間帯）'!$C$6:$U$35,19,FALSE))</f>
        <v/>
      </c>
      <c r="AB210" s="389" t="str">
        <f>IF(AB208="","",VLOOKUP(AB208,'[1]シフト記号表（勤務時間帯）'!$C$6:$U$35,19,FALSE))</f>
        <v/>
      </c>
      <c r="AC210" s="389" t="str">
        <f>IF(AC208="","",VLOOKUP(AC208,'[1]シフト記号表（勤務時間帯）'!$C$6:$U$35,19,FALSE))</f>
        <v/>
      </c>
      <c r="AD210" s="389" t="str">
        <f>IF(AD208="","",VLOOKUP(AD208,'[1]シフト記号表（勤務時間帯）'!$C$6:$U$35,19,FALSE))</f>
        <v/>
      </c>
      <c r="AE210" s="389" t="str">
        <f>IF(AE208="","",VLOOKUP(AE208,'[1]シフト記号表（勤務時間帯）'!$C$6:$U$35,19,FALSE))</f>
        <v/>
      </c>
      <c r="AF210" s="390" t="str">
        <f>IF(AF208="","",VLOOKUP(AF208,'[1]シフト記号表（勤務時間帯）'!$C$6:$U$35,19,FALSE))</f>
        <v/>
      </c>
      <c r="AG210" s="388" t="str">
        <f>IF(AG208="","",VLOOKUP(AG208,'[1]シフト記号表（勤務時間帯）'!$C$6:$U$35,19,FALSE))</f>
        <v/>
      </c>
      <c r="AH210" s="389" t="str">
        <f>IF(AH208="","",VLOOKUP(AH208,'[1]シフト記号表（勤務時間帯）'!$C$6:$U$35,19,FALSE))</f>
        <v/>
      </c>
      <c r="AI210" s="389" t="str">
        <f>IF(AI208="","",VLOOKUP(AI208,'[1]シフト記号表（勤務時間帯）'!$C$6:$U$35,19,FALSE))</f>
        <v/>
      </c>
      <c r="AJ210" s="389" t="str">
        <f>IF(AJ208="","",VLOOKUP(AJ208,'[1]シフト記号表（勤務時間帯）'!$C$6:$U$35,19,FALSE))</f>
        <v/>
      </c>
      <c r="AK210" s="389" t="str">
        <f>IF(AK208="","",VLOOKUP(AK208,'[1]シフト記号表（勤務時間帯）'!$C$6:$U$35,19,FALSE))</f>
        <v/>
      </c>
      <c r="AL210" s="389" t="str">
        <f>IF(AL208="","",VLOOKUP(AL208,'[1]シフト記号表（勤務時間帯）'!$C$6:$U$35,19,FALSE))</f>
        <v/>
      </c>
      <c r="AM210" s="390" t="str">
        <f>IF(AM208="","",VLOOKUP(AM208,'[1]シフト記号表（勤務時間帯）'!$C$6:$U$35,19,FALSE))</f>
        <v/>
      </c>
      <c r="AN210" s="388" t="str">
        <f>IF(AN208="","",VLOOKUP(AN208,'[1]シフト記号表（勤務時間帯）'!$C$6:$U$35,19,FALSE))</f>
        <v/>
      </c>
      <c r="AO210" s="389" t="str">
        <f>IF(AO208="","",VLOOKUP(AO208,'[1]シフト記号表（勤務時間帯）'!$C$6:$U$35,19,FALSE))</f>
        <v/>
      </c>
      <c r="AP210" s="389" t="str">
        <f>IF(AP208="","",VLOOKUP(AP208,'[1]シフト記号表（勤務時間帯）'!$C$6:$U$35,19,FALSE))</f>
        <v/>
      </c>
      <c r="AQ210" s="389" t="str">
        <f>IF(AQ208="","",VLOOKUP(AQ208,'[1]シフト記号表（勤務時間帯）'!$C$6:$U$35,19,FALSE))</f>
        <v/>
      </c>
      <c r="AR210" s="389" t="str">
        <f>IF(AR208="","",VLOOKUP(AR208,'[1]シフト記号表（勤務時間帯）'!$C$6:$U$35,19,FALSE))</f>
        <v/>
      </c>
      <c r="AS210" s="389" t="str">
        <f>IF(AS208="","",VLOOKUP(AS208,'[1]シフト記号表（勤務時間帯）'!$C$6:$U$35,19,FALSE))</f>
        <v/>
      </c>
      <c r="AT210" s="390" t="str">
        <f>IF(AT208="","",VLOOKUP(AT208,'[1]シフト記号表（勤務時間帯）'!$C$6:$U$35,19,FALSE))</f>
        <v/>
      </c>
      <c r="AU210" s="388" t="str">
        <f>IF(AU208="","",VLOOKUP(AU208,'[1]シフト記号表（勤務時間帯）'!$C$6:$U$35,19,FALSE))</f>
        <v/>
      </c>
      <c r="AV210" s="389" t="str">
        <f>IF(AV208="","",VLOOKUP(AV208,'[1]シフト記号表（勤務時間帯）'!$C$6:$U$35,19,FALSE))</f>
        <v/>
      </c>
      <c r="AW210" s="389" t="str">
        <f>IF(AW208="","",VLOOKUP(AW208,'[1]シフト記号表（勤務時間帯）'!$C$6:$U$35,19,FALSE))</f>
        <v/>
      </c>
      <c r="AX210" s="643">
        <f>IF($BB$3="４週",SUM(S210:AT210),IF($BB$3="暦月",SUM(S210:AW210),""))</f>
        <v>0</v>
      </c>
      <c r="AY210" s="644"/>
      <c r="AZ210" s="645">
        <f>IF($BB$3="４週",AX210/4,IF($BB$3="暦月",②勤務形態一覧表!AX210/(②勤務形態一覧表!$BB$8/7),""))</f>
        <v>0</v>
      </c>
      <c r="BA210" s="646"/>
      <c r="BB210" s="747"/>
      <c r="BC210" s="710"/>
      <c r="BD210" s="710"/>
      <c r="BE210" s="710"/>
      <c r="BF210" s="711"/>
    </row>
    <row r="211" spans="2:58" ht="20.25" customHeight="1">
      <c r="B211" s="686">
        <f>B208+1</f>
        <v>64</v>
      </c>
      <c r="C211" s="736"/>
      <c r="D211" s="737"/>
      <c r="E211" s="738"/>
      <c r="F211" s="391"/>
      <c r="G211" s="696"/>
      <c r="H211" s="699"/>
      <c r="I211" s="700"/>
      <c r="J211" s="700"/>
      <c r="K211" s="701"/>
      <c r="L211" s="703"/>
      <c r="M211" s="704"/>
      <c r="N211" s="704"/>
      <c r="O211" s="705"/>
      <c r="P211" s="712" t="s">
        <v>1227</v>
      </c>
      <c r="Q211" s="713"/>
      <c r="R211" s="714"/>
      <c r="S211" s="380"/>
      <c r="T211" s="381"/>
      <c r="U211" s="381"/>
      <c r="V211" s="381"/>
      <c r="W211" s="381"/>
      <c r="X211" s="381"/>
      <c r="Y211" s="382"/>
      <c r="Z211" s="380"/>
      <c r="AA211" s="381"/>
      <c r="AB211" s="381"/>
      <c r="AC211" s="381"/>
      <c r="AD211" s="381"/>
      <c r="AE211" s="381"/>
      <c r="AF211" s="382"/>
      <c r="AG211" s="380"/>
      <c r="AH211" s="381"/>
      <c r="AI211" s="381"/>
      <c r="AJ211" s="381"/>
      <c r="AK211" s="381"/>
      <c r="AL211" s="381"/>
      <c r="AM211" s="382"/>
      <c r="AN211" s="380"/>
      <c r="AO211" s="381"/>
      <c r="AP211" s="381"/>
      <c r="AQ211" s="381"/>
      <c r="AR211" s="381"/>
      <c r="AS211" s="381"/>
      <c r="AT211" s="382"/>
      <c r="AU211" s="380"/>
      <c r="AV211" s="381"/>
      <c r="AW211" s="381"/>
      <c r="AX211" s="620"/>
      <c r="AY211" s="621"/>
      <c r="AZ211" s="622"/>
      <c r="BA211" s="623"/>
      <c r="BB211" s="745"/>
      <c r="BC211" s="704"/>
      <c r="BD211" s="704"/>
      <c r="BE211" s="704"/>
      <c r="BF211" s="705"/>
    </row>
    <row r="212" spans="2:58" ht="20.25" customHeight="1">
      <c r="B212" s="686"/>
      <c r="C212" s="739"/>
      <c r="D212" s="740"/>
      <c r="E212" s="741"/>
      <c r="F212" s="383"/>
      <c r="G212" s="697"/>
      <c r="H212" s="702"/>
      <c r="I212" s="700"/>
      <c r="J212" s="700"/>
      <c r="K212" s="701"/>
      <c r="L212" s="706"/>
      <c r="M212" s="707"/>
      <c r="N212" s="707"/>
      <c r="O212" s="708"/>
      <c r="P212" s="633" t="s">
        <v>1228</v>
      </c>
      <c r="Q212" s="634"/>
      <c r="R212" s="635"/>
      <c r="S212" s="384" t="str">
        <f>IF(S211="","",VLOOKUP(S211,'[1]シフト記号表（勤務時間帯）'!$C$6:$K$35,9,FALSE))</f>
        <v/>
      </c>
      <c r="T212" s="385" t="str">
        <f>IF(T211="","",VLOOKUP(T211,'[1]シフト記号表（勤務時間帯）'!$C$6:$K$35,9,FALSE))</f>
        <v/>
      </c>
      <c r="U212" s="385" t="str">
        <f>IF(U211="","",VLOOKUP(U211,'[1]シフト記号表（勤務時間帯）'!$C$6:$K$35,9,FALSE))</f>
        <v/>
      </c>
      <c r="V212" s="385" t="str">
        <f>IF(V211="","",VLOOKUP(V211,'[1]シフト記号表（勤務時間帯）'!$C$6:$K$35,9,FALSE))</f>
        <v/>
      </c>
      <c r="W212" s="385" t="str">
        <f>IF(W211="","",VLOOKUP(W211,'[1]シフト記号表（勤務時間帯）'!$C$6:$K$35,9,FALSE))</f>
        <v/>
      </c>
      <c r="X212" s="385" t="str">
        <f>IF(X211="","",VLOOKUP(X211,'[1]シフト記号表（勤務時間帯）'!$C$6:$K$35,9,FALSE))</f>
        <v/>
      </c>
      <c r="Y212" s="386" t="str">
        <f>IF(Y211="","",VLOOKUP(Y211,'[1]シフト記号表（勤務時間帯）'!$C$6:$K$35,9,FALSE))</f>
        <v/>
      </c>
      <c r="Z212" s="384" t="str">
        <f>IF(Z211="","",VLOOKUP(Z211,'[1]シフト記号表（勤務時間帯）'!$C$6:$K$35,9,FALSE))</f>
        <v/>
      </c>
      <c r="AA212" s="385" t="str">
        <f>IF(AA211="","",VLOOKUP(AA211,'[1]シフト記号表（勤務時間帯）'!$C$6:$K$35,9,FALSE))</f>
        <v/>
      </c>
      <c r="AB212" s="385" t="str">
        <f>IF(AB211="","",VLOOKUP(AB211,'[1]シフト記号表（勤務時間帯）'!$C$6:$K$35,9,FALSE))</f>
        <v/>
      </c>
      <c r="AC212" s="385" t="str">
        <f>IF(AC211="","",VLOOKUP(AC211,'[1]シフト記号表（勤務時間帯）'!$C$6:$K$35,9,FALSE))</f>
        <v/>
      </c>
      <c r="AD212" s="385" t="str">
        <f>IF(AD211="","",VLOOKUP(AD211,'[1]シフト記号表（勤務時間帯）'!$C$6:$K$35,9,FALSE))</f>
        <v/>
      </c>
      <c r="AE212" s="385" t="str">
        <f>IF(AE211="","",VLOOKUP(AE211,'[1]シフト記号表（勤務時間帯）'!$C$6:$K$35,9,FALSE))</f>
        <v/>
      </c>
      <c r="AF212" s="386" t="str">
        <f>IF(AF211="","",VLOOKUP(AF211,'[1]シフト記号表（勤務時間帯）'!$C$6:$K$35,9,FALSE))</f>
        <v/>
      </c>
      <c r="AG212" s="384" t="str">
        <f>IF(AG211="","",VLOOKUP(AG211,'[1]シフト記号表（勤務時間帯）'!$C$6:$K$35,9,FALSE))</f>
        <v/>
      </c>
      <c r="AH212" s="385" t="str">
        <f>IF(AH211="","",VLOOKUP(AH211,'[1]シフト記号表（勤務時間帯）'!$C$6:$K$35,9,FALSE))</f>
        <v/>
      </c>
      <c r="AI212" s="385" t="str">
        <f>IF(AI211="","",VLOOKUP(AI211,'[1]シフト記号表（勤務時間帯）'!$C$6:$K$35,9,FALSE))</f>
        <v/>
      </c>
      <c r="AJ212" s="385" t="str">
        <f>IF(AJ211="","",VLOOKUP(AJ211,'[1]シフト記号表（勤務時間帯）'!$C$6:$K$35,9,FALSE))</f>
        <v/>
      </c>
      <c r="AK212" s="385" t="str">
        <f>IF(AK211="","",VLOOKUP(AK211,'[1]シフト記号表（勤務時間帯）'!$C$6:$K$35,9,FALSE))</f>
        <v/>
      </c>
      <c r="AL212" s="385" t="str">
        <f>IF(AL211="","",VLOOKUP(AL211,'[1]シフト記号表（勤務時間帯）'!$C$6:$K$35,9,FALSE))</f>
        <v/>
      </c>
      <c r="AM212" s="386" t="str">
        <f>IF(AM211="","",VLOOKUP(AM211,'[1]シフト記号表（勤務時間帯）'!$C$6:$K$35,9,FALSE))</f>
        <v/>
      </c>
      <c r="AN212" s="384" t="str">
        <f>IF(AN211="","",VLOOKUP(AN211,'[1]シフト記号表（勤務時間帯）'!$C$6:$K$35,9,FALSE))</f>
        <v/>
      </c>
      <c r="AO212" s="385" t="str">
        <f>IF(AO211="","",VLOOKUP(AO211,'[1]シフト記号表（勤務時間帯）'!$C$6:$K$35,9,FALSE))</f>
        <v/>
      </c>
      <c r="AP212" s="385" t="str">
        <f>IF(AP211="","",VLOOKUP(AP211,'[1]シフト記号表（勤務時間帯）'!$C$6:$K$35,9,FALSE))</f>
        <v/>
      </c>
      <c r="AQ212" s="385" t="str">
        <f>IF(AQ211="","",VLOOKUP(AQ211,'[1]シフト記号表（勤務時間帯）'!$C$6:$K$35,9,FALSE))</f>
        <v/>
      </c>
      <c r="AR212" s="385" t="str">
        <f>IF(AR211="","",VLOOKUP(AR211,'[1]シフト記号表（勤務時間帯）'!$C$6:$K$35,9,FALSE))</f>
        <v/>
      </c>
      <c r="AS212" s="385" t="str">
        <f>IF(AS211="","",VLOOKUP(AS211,'[1]シフト記号表（勤務時間帯）'!$C$6:$K$35,9,FALSE))</f>
        <v/>
      </c>
      <c r="AT212" s="386" t="str">
        <f>IF(AT211="","",VLOOKUP(AT211,'[1]シフト記号表（勤務時間帯）'!$C$6:$K$35,9,FALSE))</f>
        <v/>
      </c>
      <c r="AU212" s="384" t="str">
        <f>IF(AU211="","",VLOOKUP(AU211,'[1]シフト記号表（勤務時間帯）'!$C$6:$K$35,9,FALSE))</f>
        <v/>
      </c>
      <c r="AV212" s="385" t="str">
        <f>IF(AV211="","",VLOOKUP(AV211,'[1]シフト記号表（勤務時間帯）'!$C$6:$K$35,9,FALSE))</f>
        <v/>
      </c>
      <c r="AW212" s="385" t="str">
        <f>IF(AW211="","",VLOOKUP(AW211,'[1]シフト記号表（勤務時間帯）'!$C$6:$K$35,9,FALSE))</f>
        <v/>
      </c>
      <c r="AX212" s="636">
        <f>IF($BB$3="４週",SUM(S212:AT212),IF($BB$3="暦月",SUM(S212:AW212),""))</f>
        <v>0</v>
      </c>
      <c r="AY212" s="637"/>
      <c r="AZ212" s="638">
        <f>IF($BB$3="４週",AX212/4,IF($BB$3="暦月",②勤務形態一覧表!AX212/(②勤務形態一覧表!$BB$8/7),""))</f>
        <v>0</v>
      </c>
      <c r="BA212" s="639"/>
      <c r="BB212" s="746"/>
      <c r="BC212" s="707"/>
      <c r="BD212" s="707"/>
      <c r="BE212" s="707"/>
      <c r="BF212" s="708"/>
    </row>
    <row r="213" spans="2:58" ht="20.25" customHeight="1">
      <c r="B213" s="686"/>
      <c r="C213" s="742"/>
      <c r="D213" s="743"/>
      <c r="E213" s="744"/>
      <c r="F213" s="392">
        <f>C211</f>
        <v>0</v>
      </c>
      <c r="G213" s="698"/>
      <c r="H213" s="702"/>
      <c r="I213" s="700"/>
      <c r="J213" s="700"/>
      <c r="K213" s="701"/>
      <c r="L213" s="709"/>
      <c r="M213" s="710"/>
      <c r="N213" s="710"/>
      <c r="O213" s="711"/>
      <c r="P213" s="640" t="s">
        <v>1229</v>
      </c>
      <c r="Q213" s="641"/>
      <c r="R213" s="642"/>
      <c r="S213" s="388" t="str">
        <f>IF(S211="","",VLOOKUP(S211,'[1]シフト記号表（勤務時間帯）'!$C$6:$U$35,19,FALSE))</f>
        <v/>
      </c>
      <c r="T213" s="389" t="str">
        <f>IF(T211="","",VLOOKUP(T211,'[1]シフト記号表（勤務時間帯）'!$C$6:$U$35,19,FALSE))</f>
        <v/>
      </c>
      <c r="U213" s="389" t="str">
        <f>IF(U211="","",VLOOKUP(U211,'[1]シフト記号表（勤務時間帯）'!$C$6:$U$35,19,FALSE))</f>
        <v/>
      </c>
      <c r="V213" s="389" t="str">
        <f>IF(V211="","",VLOOKUP(V211,'[1]シフト記号表（勤務時間帯）'!$C$6:$U$35,19,FALSE))</f>
        <v/>
      </c>
      <c r="W213" s="389" t="str">
        <f>IF(W211="","",VLOOKUP(W211,'[1]シフト記号表（勤務時間帯）'!$C$6:$U$35,19,FALSE))</f>
        <v/>
      </c>
      <c r="X213" s="389" t="str">
        <f>IF(X211="","",VLOOKUP(X211,'[1]シフト記号表（勤務時間帯）'!$C$6:$U$35,19,FALSE))</f>
        <v/>
      </c>
      <c r="Y213" s="390" t="str">
        <f>IF(Y211="","",VLOOKUP(Y211,'[1]シフト記号表（勤務時間帯）'!$C$6:$U$35,19,FALSE))</f>
        <v/>
      </c>
      <c r="Z213" s="388" t="str">
        <f>IF(Z211="","",VLOOKUP(Z211,'[1]シフト記号表（勤務時間帯）'!$C$6:$U$35,19,FALSE))</f>
        <v/>
      </c>
      <c r="AA213" s="389" t="str">
        <f>IF(AA211="","",VLOOKUP(AA211,'[1]シフト記号表（勤務時間帯）'!$C$6:$U$35,19,FALSE))</f>
        <v/>
      </c>
      <c r="AB213" s="389" t="str">
        <f>IF(AB211="","",VLOOKUP(AB211,'[1]シフト記号表（勤務時間帯）'!$C$6:$U$35,19,FALSE))</f>
        <v/>
      </c>
      <c r="AC213" s="389" t="str">
        <f>IF(AC211="","",VLOOKUP(AC211,'[1]シフト記号表（勤務時間帯）'!$C$6:$U$35,19,FALSE))</f>
        <v/>
      </c>
      <c r="AD213" s="389" t="str">
        <f>IF(AD211="","",VLOOKUP(AD211,'[1]シフト記号表（勤務時間帯）'!$C$6:$U$35,19,FALSE))</f>
        <v/>
      </c>
      <c r="AE213" s="389" t="str">
        <f>IF(AE211="","",VLOOKUP(AE211,'[1]シフト記号表（勤務時間帯）'!$C$6:$U$35,19,FALSE))</f>
        <v/>
      </c>
      <c r="AF213" s="390" t="str">
        <f>IF(AF211="","",VLOOKUP(AF211,'[1]シフト記号表（勤務時間帯）'!$C$6:$U$35,19,FALSE))</f>
        <v/>
      </c>
      <c r="AG213" s="388" t="str">
        <f>IF(AG211="","",VLOOKUP(AG211,'[1]シフト記号表（勤務時間帯）'!$C$6:$U$35,19,FALSE))</f>
        <v/>
      </c>
      <c r="AH213" s="389" t="str">
        <f>IF(AH211="","",VLOOKUP(AH211,'[1]シフト記号表（勤務時間帯）'!$C$6:$U$35,19,FALSE))</f>
        <v/>
      </c>
      <c r="AI213" s="389" t="str">
        <f>IF(AI211="","",VLOOKUP(AI211,'[1]シフト記号表（勤務時間帯）'!$C$6:$U$35,19,FALSE))</f>
        <v/>
      </c>
      <c r="AJ213" s="389" t="str">
        <f>IF(AJ211="","",VLOOKUP(AJ211,'[1]シフト記号表（勤務時間帯）'!$C$6:$U$35,19,FALSE))</f>
        <v/>
      </c>
      <c r="AK213" s="389" t="str">
        <f>IF(AK211="","",VLOOKUP(AK211,'[1]シフト記号表（勤務時間帯）'!$C$6:$U$35,19,FALSE))</f>
        <v/>
      </c>
      <c r="AL213" s="389" t="str">
        <f>IF(AL211="","",VLOOKUP(AL211,'[1]シフト記号表（勤務時間帯）'!$C$6:$U$35,19,FALSE))</f>
        <v/>
      </c>
      <c r="AM213" s="390" t="str">
        <f>IF(AM211="","",VLOOKUP(AM211,'[1]シフト記号表（勤務時間帯）'!$C$6:$U$35,19,FALSE))</f>
        <v/>
      </c>
      <c r="AN213" s="388" t="str">
        <f>IF(AN211="","",VLOOKUP(AN211,'[1]シフト記号表（勤務時間帯）'!$C$6:$U$35,19,FALSE))</f>
        <v/>
      </c>
      <c r="AO213" s="389" t="str">
        <f>IF(AO211="","",VLOOKUP(AO211,'[1]シフト記号表（勤務時間帯）'!$C$6:$U$35,19,FALSE))</f>
        <v/>
      </c>
      <c r="AP213" s="389" t="str">
        <f>IF(AP211="","",VLOOKUP(AP211,'[1]シフト記号表（勤務時間帯）'!$C$6:$U$35,19,FALSE))</f>
        <v/>
      </c>
      <c r="AQ213" s="389" t="str">
        <f>IF(AQ211="","",VLOOKUP(AQ211,'[1]シフト記号表（勤務時間帯）'!$C$6:$U$35,19,FALSE))</f>
        <v/>
      </c>
      <c r="AR213" s="389" t="str">
        <f>IF(AR211="","",VLOOKUP(AR211,'[1]シフト記号表（勤務時間帯）'!$C$6:$U$35,19,FALSE))</f>
        <v/>
      </c>
      <c r="AS213" s="389" t="str">
        <f>IF(AS211="","",VLOOKUP(AS211,'[1]シフト記号表（勤務時間帯）'!$C$6:$U$35,19,FALSE))</f>
        <v/>
      </c>
      <c r="AT213" s="390" t="str">
        <f>IF(AT211="","",VLOOKUP(AT211,'[1]シフト記号表（勤務時間帯）'!$C$6:$U$35,19,FALSE))</f>
        <v/>
      </c>
      <c r="AU213" s="388" t="str">
        <f>IF(AU211="","",VLOOKUP(AU211,'[1]シフト記号表（勤務時間帯）'!$C$6:$U$35,19,FALSE))</f>
        <v/>
      </c>
      <c r="AV213" s="389" t="str">
        <f>IF(AV211="","",VLOOKUP(AV211,'[1]シフト記号表（勤務時間帯）'!$C$6:$U$35,19,FALSE))</f>
        <v/>
      </c>
      <c r="AW213" s="389" t="str">
        <f>IF(AW211="","",VLOOKUP(AW211,'[1]シフト記号表（勤務時間帯）'!$C$6:$U$35,19,FALSE))</f>
        <v/>
      </c>
      <c r="AX213" s="643">
        <f>IF($BB$3="４週",SUM(S213:AT213),IF($BB$3="暦月",SUM(S213:AW213),""))</f>
        <v>0</v>
      </c>
      <c r="AY213" s="644"/>
      <c r="AZ213" s="645">
        <f>IF($BB$3="４週",AX213/4,IF($BB$3="暦月",②勤務形態一覧表!AX213/(②勤務形態一覧表!$BB$8/7),""))</f>
        <v>0</v>
      </c>
      <c r="BA213" s="646"/>
      <c r="BB213" s="747"/>
      <c r="BC213" s="710"/>
      <c r="BD213" s="710"/>
      <c r="BE213" s="710"/>
      <c r="BF213" s="711"/>
    </row>
    <row r="214" spans="2:58" ht="20.25" customHeight="1">
      <c r="B214" s="686">
        <f>B211+1</f>
        <v>65</v>
      </c>
      <c r="C214" s="736"/>
      <c r="D214" s="737"/>
      <c r="E214" s="738"/>
      <c r="F214" s="391"/>
      <c r="G214" s="696"/>
      <c r="H214" s="699"/>
      <c r="I214" s="700"/>
      <c r="J214" s="700"/>
      <c r="K214" s="701"/>
      <c r="L214" s="703"/>
      <c r="M214" s="704"/>
      <c r="N214" s="704"/>
      <c r="O214" s="705"/>
      <c r="P214" s="712" t="s">
        <v>1227</v>
      </c>
      <c r="Q214" s="713"/>
      <c r="R214" s="714"/>
      <c r="S214" s="380"/>
      <c r="T214" s="381"/>
      <c r="U214" s="381"/>
      <c r="V214" s="381"/>
      <c r="W214" s="381"/>
      <c r="X214" s="381"/>
      <c r="Y214" s="382"/>
      <c r="Z214" s="380"/>
      <c r="AA214" s="381"/>
      <c r="AB214" s="381"/>
      <c r="AC214" s="381"/>
      <c r="AD214" s="381"/>
      <c r="AE214" s="381"/>
      <c r="AF214" s="382"/>
      <c r="AG214" s="380"/>
      <c r="AH214" s="381"/>
      <c r="AI214" s="381"/>
      <c r="AJ214" s="381"/>
      <c r="AK214" s="381"/>
      <c r="AL214" s="381"/>
      <c r="AM214" s="382"/>
      <c r="AN214" s="380"/>
      <c r="AO214" s="381"/>
      <c r="AP214" s="381"/>
      <c r="AQ214" s="381"/>
      <c r="AR214" s="381"/>
      <c r="AS214" s="381"/>
      <c r="AT214" s="382"/>
      <c r="AU214" s="380"/>
      <c r="AV214" s="381"/>
      <c r="AW214" s="381"/>
      <c r="AX214" s="620"/>
      <c r="AY214" s="621"/>
      <c r="AZ214" s="622"/>
      <c r="BA214" s="623"/>
      <c r="BB214" s="745"/>
      <c r="BC214" s="704"/>
      <c r="BD214" s="704"/>
      <c r="BE214" s="704"/>
      <c r="BF214" s="705"/>
    </row>
    <row r="215" spans="2:58" ht="20.25" customHeight="1">
      <c r="B215" s="686"/>
      <c r="C215" s="739"/>
      <c r="D215" s="740"/>
      <c r="E215" s="741"/>
      <c r="F215" s="383"/>
      <c r="G215" s="697"/>
      <c r="H215" s="702"/>
      <c r="I215" s="700"/>
      <c r="J215" s="700"/>
      <c r="K215" s="701"/>
      <c r="L215" s="706"/>
      <c r="M215" s="707"/>
      <c r="N215" s="707"/>
      <c r="O215" s="708"/>
      <c r="P215" s="633" t="s">
        <v>1228</v>
      </c>
      <c r="Q215" s="634"/>
      <c r="R215" s="635"/>
      <c r="S215" s="384" t="str">
        <f>IF(S214="","",VLOOKUP(S214,'[1]シフト記号表（勤務時間帯）'!$C$6:$K$35,9,FALSE))</f>
        <v/>
      </c>
      <c r="T215" s="385" t="str">
        <f>IF(T214="","",VLOOKUP(T214,'[1]シフト記号表（勤務時間帯）'!$C$6:$K$35,9,FALSE))</f>
        <v/>
      </c>
      <c r="U215" s="385" t="str">
        <f>IF(U214="","",VLOOKUP(U214,'[1]シフト記号表（勤務時間帯）'!$C$6:$K$35,9,FALSE))</f>
        <v/>
      </c>
      <c r="V215" s="385" t="str">
        <f>IF(V214="","",VLOOKUP(V214,'[1]シフト記号表（勤務時間帯）'!$C$6:$K$35,9,FALSE))</f>
        <v/>
      </c>
      <c r="W215" s="385" t="str">
        <f>IF(W214="","",VLOOKUP(W214,'[1]シフト記号表（勤務時間帯）'!$C$6:$K$35,9,FALSE))</f>
        <v/>
      </c>
      <c r="X215" s="385" t="str">
        <f>IF(X214="","",VLOOKUP(X214,'[1]シフト記号表（勤務時間帯）'!$C$6:$K$35,9,FALSE))</f>
        <v/>
      </c>
      <c r="Y215" s="386" t="str">
        <f>IF(Y214="","",VLOOKUP(Y214,'[1]シフト記号表（勤務時間帯）'!$C$6:$K$35,9,FALSE))</f>
        <v/>
      </c>
      <c r="Z215" s="384" t="str">
        <f>IF(Z214="","",VLOOKUP(Z214,'[1]シフト記号表（勤務時間帯）'!$C$6:$K$35,9,FALSE))</f>
        <v/>
      </c>
      <c r="AA215" s="385" t="str">
        <f>IF(AA214="","",VLOOKUP(AA214,'[1]シフト記号表（勤務時間帯）'!$C$6:$K$35,9,FALSE))</f>
        <v/>
      </c>
      <c r="AB215" s="385" t="str">
        <f>IF(AB214="","",VLOOKUP(AB214,'[1]シフト記号表（勤務時間帯）'!$C$6:$K$35,9,FALSE))</f>
        <v/>
      </c>
      <c r="AC215" s="385" t="str">
        <f>IF(AC214="","",VLOOKUP(AC214,'[1]シフト記号表（勤務時間帯）'!$C$6:$K$35,9,FALSE))</f>
        <v/>
      </c>
      <c r="AD215" s="385" t="str">
        <f>IF(AD214="","",VLOOKUP(AD214,'[1]シフト記号表（勤務時間帯）'!$C$6:$K$35,9,FALSE))</f>
        <v/>
      </c>
      <c r="AE215" s="385" t="str">
        <f>IF(AE214="","",VLOOKUP(AE214,'[1]シフト記号表（勤務時間帯）'!$C$6:$K$35,9,FALSE))</f>
        <v/>
      </c>
      <c r="AF215" s="386" t="str">
        <f>IF(AF214="","",VLOOKUP(AF214,'[1]シフト記号表（勤務時間帯）'!$C$6:$K$35,9,FALSE))</f>
        <v/>
      </c>
      <c r="AG215" s="384" t="str">
        <f>IF(AG214="","",VLOOKUP(AG214,'[1]シフト記号表（勤務時間帯）'!$C$6:$K$35,9,FALSE))</f>
        <v/>
      </c>
      <c r="AH215" s="385" t="str">
        <f>IF(AH214="","",VLOOKUP(AH214,'[1]シフト記号表（勤務時間帯）'!$C$6:$K$35,9,FALSE))</f>
        <v/>
      </c>
      <c r="AI215" s="385" t="str">
        <f>IF(AI214="","",VLOOKUP(AI214,'[1]シフト記号表（勤務時間帯）'!$C$6:$K$35,9,FALSE))</f>
        <v/>
      </c>
      <c r="AJ215" s="385" t="str">
        <f>IF(AJ214="","",VLOOKUP(AJ214,'[1]シフト記号表（勤務時間帯）'!$C$6:$K$35,9,FALSE))</f>
        <v/>
      </c>
      <c r="AK215" s="385" t="str">
        <f>IF(AK214="","",VLOOKUP(AK214,'[1]シフト記号表（勤務時間帯）'!$C$6:$K$35,9,FALSE))</f>
        <v/>
      </c>
      <c r="AL215" s="385" t="str">
        <f>IF(AL214="","",VLOOKUP(AL214,'[1]シフト記号表（勤務時間帯）'!$C$6:$K$35,9,FALSE))</f>
        <v/>
      </c>
      <c r="AM215" s="386" t="str">
        <f>IF(AM214="","",VLOOKUP(AM214,'[1]シフト記号表（勤務時間帯）'!$C$6:$K$35,9,FALSE))</f>
        <v/>
      </c>
      <c r="AN215" s="384" t="str">
        <f>IF(AN214="","",VLOOKUP(AN214,'[1]シフト記号表（勤務時間帯）'!$C$6:$K$35,9,FALSE))</f>
        <v/>
      </c>
      <c r="AO215" s="385" t="str">
        <f>IF(AO214="","",VLOOKUP(AO214,'[1]シフト記号表（勤務時間帯）'!$C$6:$K$35,9,FALSE))</f>
        <v/>
      </c>
      <c r="AP215" s="385" t="str">
        <f>IF(AP214="","",VLOOKUP(AP214,'[1]シフト記号表（勤務時間帯）'!$C$6:$K$35,9,FALSE))</f>
        <v/>
      </c>
      <c r="AQ215" s="385" t="str">
        <f>IF(AQ214="","",VLOOKUP(AQ214,'[1]シフト記号表（勤務時間帯）'!$C$6:$K$35,9,FALSE))</f>
        <v/>
      </c>
      <c r="AR215" s="385" t="str">
        <f>IF(AR214="","",VLOOKUP(AR214,'[1]シフト記号表（勤務時間帯）'!$C$6:$K$35,9,FALSE))</f>
        <v/>
      </c>
      <c r="AS215" s="385" t="str">
        <f>IF(AS214="","",VLOOKUP(AS214,'[1]シフト記号表（勤務時間帯）'!$C$6:$K$35,9,FALSE))</f>
        <v/>
      </c>
      <c r="AT215" s="386" t="str">
        <f>IF(AT214="","",VLOOKUP(AT214,'[1]シフト記号表（勤務時間帯）'!$C$6:$K$35,9,FALSE))</f>
        <v/>
      </c>
      <c r="AU215" s="384" t="str">
        <f>IF(AU214="","",VLOOKUP(AU214,'[1]シフト記号表（勤務時間帯）'!$C$6:$K$35,9,FALSE))</f>
        <v/>
      </c>
      <c r="AV215" s="385" t="str">
        <f>IF(AV214="","",VLOOKUP(AV214,'[1]シフト記号表（勤務時間帯）'!$C$6:$K$35,9,FALSE))</f>
        <v/>
      </c>
      <c r="AW215" s="385" t="str">
        <f>IF(AW214="","",VLOOKUP(AW214,'[1]シフト記号表（勤務時間帯）'!$C$6:$K$35,9,FALSE))</f>
        <v/>
      </c>
      <c r="AX215" s="636">
        <f>IF($BB$3="４週",SUM(S215:AT215),IF($BB$3="暦月",SUM(S215:AW215),""))</f>
        <v>0</v>
      </c>
      <c r="AY215" s="637"/>
      <c r="AZ215" s="638">
        <f>IF($BB$3="４週",AX215/4,IF($BB$3="暦月",②勤務形態一覧表!AX215/(②勤務形態一覧表!$BB$8/7),""))</f>
        <v>0</v>
      </c>
      <c r="BA215" s="639"/>
      <c r="BB215" s="746"/>
      <c r="BC215" s="707"/>
      <c r="BD215" s="707"/>
      <c r="BE215" s="707"/>
      <c r="BF215" s="708"/>
    </row>
    <row r="216" spans="2:58" ht="20.25" customHeight="1">
      <c r="B216" s="686"/>
      <c r="C216" s="742"/>
      <c r="D216" s="743"/>
      <c r="E216" s="744"/>
      <c r="F216" s="392">
        <f>C214</f>
        <v>0</v>
      </c>
      <c r="G216" s="698"/>
      <c r="H216" s="702"/>
      <c r="I216" s="700"/>
      <c r="J216" s="700"/>
      <c r="K216" s="701"/>
      <c r="L216" s="709"/>
      <c r="M216" s="710"/>
      <c r="N216" s="710"/>
      <c r="O216" s="711"/>
      <c r="P216" s="640" t="s">
        <v>1229</v>
      </c>
      <c r="Q216" s="641"/>
      <c r="R216" s="642"/>
      <c r="S216" s="388" t="str">
        <f>IF(S214="","",VLOOKUP(S214,'[1]シフト記号表（勤務時間帯）'!$C$6:$U$35,19,FALSE))</f>
        <v/>
      </c>
      <c r="T216" s="389" t="str">
        <f>IF(T214="","",VLOOKUP(T214,'[1]シフト記号表（勤務時間帯）'!$C$6:$U$35,19,FALSE))</f>
        <v/>
      </c>
      <c r="U216" s="389" t="str">
        <f>IF(U214="","",VLOOKUP(U214,'[1]シフト記号表（勤務時間帯）'!$C$6:$U$35,19,FALSE))</f>
        <v/>
      </c>
      <c r="V216" s="389" t="str">
        <f>IF(V214="","",VLOOKUP(V214,'[1]シフト記号表（勤務時間帯）'!$C$6:$U$35,19,FALSE))</f>
        <v/>
      </c>
      <c r="W216" s="389" t="str">
        <f>IF(W214="","",VLOOKUP(W214,'[1]シフト記号表（勤務時間帯）'!$C$6:$U$35,19,FALSE))</f>
        <v/>
      </c>
      <c r="X216" s="389" t="str">
        <f>IF(X214="","",VLOOKUP(X214,'[1]シフト記号表（勤務時間帯）'!$C$6:$U$35,19,FALSE))</f>
        <v/>
      </c>
      <c r="Y216" s="390" t="str">
        <f>IF(Y214="","",VLOOKUP(Y214,'[1]シフト記号表（勤務時間帯）'!$C$6:$U$35,19,FALSE))</f>
        <v/>
      </c>
      <c r="Z216" s="388" t="str">
        <f>IF(Z214="","",VLOOKUP(Z214,'[1]シフト記号表（勤務時間帯）'!$C$6:$U$35,19,FALSE))</f>
        <v/>
      </c>
      <c r="AA216" s="389" t="str">
        <f>IF(AA214="","",VLOOKUP(AA214,'[1]シフト記号表（勤務時間帯）'!$C$6:$U$35,19,FALSE))</f>
        <v/>
      </c>
      <c r="AB216" s="389" t="str">
        <f>IF(AB214="","",VLOOKUP(AB214,'[1]シフト記号表（勤務時間帯）'!$C$6:$U$35,19,FALSE))</f>
        <v/>
      </c>
      <c r="AC216" s="389" t="str">
        <f>IF(AC214="","",VLOOKUP(AC214,'[1]シフト記号表（勤務時間帯）'!$C$6:$U$35,19,FALSE))</f>
        <v/>
      </c>
      <c r="AD216" s="389" t="str">
        <f>IF(AD214="","",VLOOKUP(AD214,'[1]シフト記号表（勤務時間帯）'!$C$6:$U$35,19,FALSE))</f>
        <v/>
      </c>
      <c r="AE216" s="389" t="str">
        <f>IF(AE214="","",VLOOKUP(AE214,'[1]シフト記号表（勤務時間帯）'!$C$6:$U$35,19,FALSE))</f>
        <v/>
      </c>
      <c r="AF216" s="390" t="str">
        <f>IF(AF214="","",VLOOKUP(AF214,'[1]シフト記号表（勤務時間帯）'!$C$6:$U$35,19,FALSE))</f>
        <v/>
      </c>
      <c r="AG216" s="388" t="str">
        <f>IF(AG214="","",VLOOKUP(AG214,'[1]シフト記号表（勤務時間帯）'!$C$6:$U$35,19,FALSE))</f>
        <v/>
      </c>
      <c r="AH216" s="389" t="str">
        <f>IF(AH214="","",VLOOKUP(AH214,'[1]シフト記号表（勤務時間帯）'!$C$6:$U$35,19,FALSE))</f>
        <v/>
      </c>
      <c r="AI216" s="389" t="str">
        <f>IF(AI214="","",VLOOKUP(AI214,'[1]シフト記号表（勤務時間帯）'!$C$6:$U$35,19,FALSE))</f>
        <v/>
      </c>
      <c r="AJ216" s="389" t="str">
        <f>IF(AJ214="","",VLOOKUP(AJ214,'[1]シフト記号表（勤務時間帯）'!$C$6:$U$35,19,FALSE))</f>
        <v/>
      </c>
      <c r="AK216" s="389" t="str">
        <f>IF(AK214="","",VLOOKUP(AK214,'[1]シフト記号表（勤務時間帯）'!$C$6:$U$35,19,FALSE))</f>
        <v/>
      </c>
      <c r="AL216" s="389" t="str">
        <f>IF(AL214="","",VLOOKUP(AL214,'[1]シフト記号表（勤務時間帯）'!$C$6:$U$35,19,FALSE))</f>
        <v/>
      </c>
      <c r="AM216" s="390" t="str">
        <f>IF(AM214="","",VLOOKUP(AM214,'[1]シフト記号表（勤務時間帯）'!$C$6:$U$35,19,FALSE))</f>
        <v/>
      </c>
      <c r="AN216" s="388" t="str">
        <f>IF(AN214="","",VLOOKUP(AN214,'[1]シフト記号表（勤務時間帯）'!$C$6:$U$35,19,FALSE))</f>
        <v/>
      </c>
      <c r="AO216" s="389" t="str">
        <f>IF(AO214="","",VLOOKUP(AO214,'[1]シフト記号表（勤務時間帯）'!$C$6:$U$35,19,FALSE))</f>
        <v/>
      </c>
      <c r="AP216" s="389" t="str">
        <f>IF(AP214="","",VLOOKUP(AP214,'[1]シフト記号表（勤務時間帯）'!$C$6:$U$35,19,FALSE))</f>
        <v/>
      </c>
      <c r="AQ216" s="389" t="str">
        <f>IF(AQ214="","",VLOOKUP(AQ214,'[1]シフト記号表（勤務時間帯）'!$C$6:$U$35,19,FALSE))</f>
        <v/>
      </c>
      <c r="AR216" s="389" t="str">
        <f>IF(AR214="","",VLOOKUP(AR214,'[1]シフト記号表（勤務時間帯）'!$C$6:$U$35,19,FALSE))</f>
        <v/>
      </c>
      <c r="AS216" s="389" t="str">
        <f>IF(AS214="","",VLOOKUP(AS214,'[1]シフト記号表（勤務時間帯）'!$C$6:$U$35,19,FALSE))</f>
        <v/>
      </c>
      <c r="AT216" s="390" t="str">
        <f>IF(AT214="","",VLOOKUP(AT214,'[1]シフト記号表（勤務時間帯）'!$C$6:$U$35,19,FALSE))</f>
        <v/>
      </c>
      <c r="AU216" s="388" t="str">
        <f>IF(AU214="","",VLOOKUP(AU214,'[1]シフト記号表（勤務時間帯）'!$C$6:$U$35,19,FALSE))</f>
        <v/>
      </c>
      <c r="AV216" s="389" t="str">
        <f>IF(AV214="","",VLOOKUP(AV214,'[1]シフト記号表（勤務時間帯）'!$C$6:$U$35,19,FALSE))</f>
        <v/>
      </c>
      <c r="AW216" s="389" t="str">
        <f>IF(AW214="","",VLOOKUP(AW214,'[1]シフト記号表（勤務時間帯）'!$C$6:$U$35,19,FALSE))</f>
        <v/>
      </c>
      <c r="AX216" s="643">
        <f>IF($BB$3="４週",SUM(S216:AT216),IF($BB$3="暦月",SUM(S216:AW216),""))</f>
        <v>0</v>
      </c>
      <c r="AY216" s="644"/>
      <c r="AZ216" s="645">
        <f>IF($BB$3="４週",AX216/4,IF($BB$3="暦月",②勤務形態一覧表!AX216/(②勤務形態一覧表!$BB$8/7),""))</f>
        <v>0</v>
      </c>
      <c r="BA216" s="646"/>
      <c r="BB216" s="747"/>
      <c r="BC216" s="710"/>
      <c r="BD216" s="710"/>
      <c r="BE216" s="710"/>
      <c r="BF216" s="711"/>
    </row>
    <row r="217" spans="2:58" ht="20.25" customHeight="1">
      <c r="B217" s="686">
        <f>B214+1</f>
        <v>66</v>
      </c>
      <c r="C217" s="736"/>
      <c r="D217" s="737"/>
      <c r="E217" s="738"/>
      <c r="F217" s="391"/>
      <c r="G217" s="696"/>
      <c r="H217" s="699"/>
      <c r="I217" s="700"/>
      <c r="J217" s="700"/>
      <c r="K217" s="701"/>
      <c r="L217" s="703"/>
      <c r="M217" s="704"/>
      <c r="N217" s="704"/>
      <c r="O217" s="705"/>
      <c r="P217" s="712" t="s">
        <v>1227</v>
      </c>
      <c r="Q217" s="713"/>
      <c r="R217" s="714"/>
      <c r="S217" s="380"/>
      <c r="T217" s="381"/>
      <c r="U217" s="381"/>
      <c r="V217" s="381"/>
      <c r="W217" s="381"/>
      <c r="X217" s="381"/>
      <c r="Y217" s="382"/>
      <c r="Z217" s="380"/>
      <c r="AA217" s="381"/>
      <c r="AB217" s="381"/>
      <c r="AC217" s="381"/>
      <c r="AD217" s="381"/>
      <c r="AE217" s="381"/>
      <c r="AF217" s="382"/>
      <c r="AG217" s="380"/>
      <c r="AH217" s="381"/>
      <c r="AI217" s="381"/>
      <c r="AJ217" s="381"/>
      <c r="AK217" s="381"/>
      <c r="AL217" s="381"/>
      <c r="AM217" s="382"/>
      <c r="AN217" s="380"/>
      <c r="AO217" s="381"/>
      <c r="AP217" s="381"/>
      <c r="AQ217" s="381"/>
      <c r="AR217" s="381"/>
      <c r="AS217" s="381"/>
      <c r="AT217" s="382"/>
      <c r="AU217" s="380"/>
      <c r="AV217" s="381"/>
      <c r="AW217" s="381"/>
      <c r="AX217" s="620"/>
      <c r="AY217" s="621"/>
      <c r="AZ217" s="622"/>
      <c r="BA217" s="623"/>
      <c r="BB217" s="745"/>
      <c r="BC217" s="704"/>
      <c r="BD217" s="704"/>
      <c r="BE217" s="704"/>
      <c r="BF217" s="705"/>
    </row>
    <row r="218" spans="2:58" ht="20.25" customHeight="1">
      <c r="B218" s="686"/>
      <c r="C218" s="739"/>
      <c r="D218" s="740"/>
      <c r="E218" s="741"/>
      <c r="F218" s="383"/>
      <c r="G218" s="697"/>
      <c r="H218" s="702"/>
      <c r="I218" s="700"/>
      <c r="J218" s="700"/>
      <c r="K218" s="701"/>
      <c r="L218" s="706"/>
      <c r="M218" s="707"/>
      <c r="N218" s="707"/>
      <c r="O218" s="708"/>
      <c r="P218" s="633" t="s">
        <v>1228</v>
      </c>
      <c r="Q218" s="634"/>
      <c r="R218" s="635"/>
      <c r="S218" s="384" t="str">
        <f>IF(S217="","",VLOOKUP(S217,'[1]シフト記号表（勤務時間帯）'!$C$6:$K$35,9,FALSE))</f>
        <v/>
      </c>
      <c r="T218" s="385" t="str">
        <f>IF(T217="","",VLOOKUP(T217,'[1]シフト記号表（勤務時間帯）'!$C$6:$K$35,9,FALSE))</f>
        <v/>
      </c>
      <c r="U218" s="385" t="str">
        <f>IF(U217="","",VLOOKUP(U217,'[1]シフト記号表（勤務時間帯）'!$C$6:$K$35,9,FALSE))</f>
        <v/>
      </c>
      <c r="V218" s="385" t="str">
        <f>IF(V217="","",VLOOKUP(V217,'[1]シフト記号表（勤務時間帯）'!$C$6:$K$35,9,FALSE))</f>
        <v/>
      </c>
      <c r="W218" s="385" t="str">
        <f>IF(W217="","",VLOOKUP(W217,'[1]シフト記号表（勤務時間帯）'!$C$6:$K$35,9,FALSE))</f>
        <v/>
      </c>
      <c r="X218" s="385" t="str">
        <f>IF(X217="","",VLOOKUP(X217,'[1]シフト記号表（勤務時間帯）'!$C$6:$K$35,9,FALSE))</f>
        <v/>
      </c>
      <c r="Y218" s="386" t="str">
        <f>IF(Y217="","",VLOOKUP(Y217,'[1]シフト記号表（勤務時間帯）'!$C$6:$K$35,9,FALSE))</f>
        <v/>
      </c>
      <c r="Z218" s="384" t="str">
        <f>IF(Z217="","",VLOOKUP(Z217,'[1]シフト記号表（勤務時間帯）'!$C$6:$K$35,9,FALSE))</f>
        <v/>
      </c>
      <c r="AA218" s="385" t="str">
        <f>IF(AA217="","",VLOOKUP(AA217,'[1]シフト記号表（勤務時間帯）'!$C$6:$K$35,9,FALSE))</f>
        <v/>
      </c>
      <c r="AB218" s="385" t="str">
        <f>IF(AB217="","",VLOOKUP(AB217,'[1]シフト記号表（勤務時間帯）'!$C$6:$K$35,9,FALSE))</f>
        <v/>
      </c>
      <c r="AC218" s="385" t="str">
        <f>IF(AC217="","",VLOOKUP(AC217,'[1]シフト記号表（勤務時間帯）'!$C$6:$K$35,9,FALSE))</f>
        <v/>
      </c>
      <c r="AD218" s="385" t="str">
        <f>IF(AD217="","",VLOOKUP(AD217,'[1]シフト記号表（勤務時間帯）'!$C$6:$K$35,9,FALSE))</f>
        <v/>
      </c>
      <c r="AE218" s="385" t="str">
        <f>IF(AE217="","",VLOOKUP(AE217,'[1]シフト記号表（勤務時間帯）'!$C$6:$K$35,9,FALSE))</f>
        <v/>
      </c>
      <c r="AF218" s="386" t="str">
        <f>IF(AF217="","",VLOOKUP(AF217,'[1]シフト記号表（勤務時間帯）'!$C$6:$K$35,9,FALSE))</f>
        <v/>
      </c>
      <c r="AG218" s="384" t="str">
        <f>IF(AG217="","",VLOOKUP(AG217,'[1]シフト記号表（勤務時間帯）'!$C$6:$K$35,9,FALSE))</f>
        <v/>
      </c>
      <c r="AH218" s="385" t="str">
        <f>IF(AH217="","",VLOOKUP(AH217,'[1]シフト記号表（勤務時間帯）'!$C$6:$K$35,9,FALSE))</f>
        <v/>
      </c>
      <c r="AI218" s="385" t="str">
        <f>IF(AI217="","",VLOOKUP(AI217,'[1]シフト記号表（勤務時間帯）'!$C$6:$K$35,9,FALSE))</f>
        <v/>
      </c>
      <c r="AJ218" s="385" t="str">
        <f>IF(AJ217="","",VLOOKUP(AJ217,'[1]シフト記号表（勤務時間帯）'!$C$6:$K$35,9,FALSE))</f>
        <v/>
      </c>
      <c r="AK218" s="385" t="str">
        <f>IF(AK217="","",VLOOKUP(AK217,'[1]シフト記号表（勤務時間帯）'!$C$6:$K$35,9,FALSE))</f>
        <v/>
      </c>
      <c r="AL218" s="385" t="str">
        <f>IF(AL217="","",VLOOKUP(AL217,'[1]シフト記号表（勤務時間帯）'!$C$6:$K$35,9,FALSE))</f>
        <v/>
      </c>
      <c r="AM218" s="386" t="str">
        <f>IF(AM217="","",VLOOKUP(AM217,'[1]シフト記号表（勤務時間帯）'!$C$6:$K$35,9,FALSE))</f>
        <v/>
      </c>
      <c r="AN218" s="384" t="str">
        <f>IF(AN217="","",VLOOKUP(AN217,'[1]シフト記号表（勤務時間帯）'!$C$6:$K$35,9,FALSE))</f>
        <v/>
      </c>
      <c r="AO218" s="385" t="str">
        <f>IF(AO217="","",VLOOKUP(AO217,'[1]シフト記号表（勤務時間帯）'!$C$6:$K$35,9,FALSE))</f>
        <v/>
      </c>
      <c r="AP218" s="385" t="str">
        <f>IF(AP217="","",VLOOKUP(AP217,'[1]シフト記号表（勤務時間帯）'!$C$6:$K$35,9,FALSE))</f>
        <v/>
      </c>
      <c r="AQ218" s="385" t="str">
        <f>IF(AQ217="","",VLOOKUP(AQ217,'[1]シフト記号表（勤務時間帯）'!$C$6:$K$35,9,FALSE))</f>
        <v/>
      </c>
      <c r="AR218" s="385" t="str">
        <f>IF(AR217="","",VLOOKUP(AR217,'[1]シフト記号表（勤務時間帯）'!$C$6:$K$35,9,FALSE))</f>
        <v/>
      </c>
      <c r="AS218" s="385" t="str">
        <f>IF(AS217="","",VLOOKUP(AS217,'[1]シフト記号表（勤務時間帯）'!$C$6:$K$35,9,FALSE))</f>
        <v/>
      </c>
      <c r="AT218" s="386" t="str">
        <f>IF(AT217="","",VLOOKUP(AT217,'[1]シフト記号表（勤務時間帯）'!$C$6:$K$35,9,FALSE))</f>
        <v/>
      </c>
      <c r="AU218" s="384" t="str">
        <f>IF(AU217="","",VLOOKUP(AU217,'[1]シフト記号表（勤務時間帯）'!$C$6:$K$35,9,FALSE))</f>
        <v/>
      </c>
      <c r="AV218" s="385" t="str">
        <f>IF(AV217="","",VLOOKUP(AV217,'[1]シフト記号表（勤務時間帯）'!$C$6:$K$35,9,FALSE))</f>
        <v/>
      </c>
      <c r="AW218" s="385" t="str">
        <f>IF(AW217="","",VLOOKUP(AW217,'[1]シフト記号表（勤務時間帯）'!$C$6:$K$35,9,FALSE))</f>
        <v/>
      </c>
      <c r="AX218" s="636">
        <f>IF($BB$3="４週",SUM(S218:AT218),IF($BB$3="暦月",SUM(S218:AW218),""))</f>
        <v>0</v>
      </c>
      <c r="AY218" s="637"/>
      <c r="AZ218" s="638">
        <f>IF($BB$3="４週",AX218/4,IF($BB$3="暦月",②勤務形態一覧表!AX218/(②勤務形態一覧表!$BB$8/7),""))</f>
        <v>0</v>
      </c>
      <c r="BA218" s="639"/>
      <c r="BB218" s="746"/>
      <c r="BC218" s="707"/>
      <c r="BD218" s="707"/>
      <c r="BE218" s="707"/>
      <c r="BF218" s="708"/>
    </row>
    <row r="219" spans="2:58" ht="20.25" customHeight="1">
      <c r="B219" s="686"/>
      <c r="C219" s="742"/>
      <c r="D219" s="743"/>
      <c r="E219" s="744"/>
      <c r="F219" s="392">
        <f>C217</f>
        <v>0</v>
      </c>
      <c r="G219" s="698"/>
      <c r="H219" s="702"/>
      <c r="I219" s="700"/>
      <c r="J219" s="700"/>
      <c r="K219" s="701"/>
      <c r="L219" s="709"/>
      <c r="M219" s="710"/>
      <c r="N219" s="710"/>
      <c r="O219" s="711"/>
      <c r="P219" s="640" t="s">
        <v>1229</v>
      </c>
      <c r="Q219" s="641"/>
      <c r="R219" s="642"/>
      <c r="S219" s="388" t="str">
        <f>IF(S217="","",VLOOKUP(S217,'[1]シフト記号表（勤務時間帯）'!$C$6:$U$35,19,FALSE))</f>
        <v/>
      </c>
      <c r="T219" s="389" t="str">
        <f>IF(T217="","",VLOOKUP(T217,'[1]シフト記号表（勤務時間帯）'!$C$6:$U$35,19,FALSE))</f>
        <v/>
      </c>
      <c r="U219" s="389" t="str">
        <f>IF(U217="","",VLOOKUP(U217,'[1]シフト記号表（勤務時間帯）'!$C$6:$U$35,19,FALSE))</f>
        <v/>
      </c>
      <c r="V219" s="389" t="str">
        <f>IF(V217="","",VLOOKUP(V217,'[1]シフト記号表（勤務時間帯）'!$C$6:$U$35,19,FALSE))</f>
        <v/>
      </c>
      <c r="W219" s="389" t="str">
        <f>IF(W217="","",VLOOKUP(W217,'[1]シフト記号表（勤務時間帯）'!$C$6:$U$35,19,FALSE))</f>
        <v/>
      </c>
      <c r="X219" s="389" t="str">
        <f>IF(X217="","",VLOOKUP(X217,'[1]シフト記号表（勤務時間帯）'!$C$6:$U$35,19,FALSE))</f>
        <v/>
      </c>
      <c r="Y219" s="390" t="str">
        <f>IF(Y217="","",VLOOKUP(Y217,'[1]シフト記号表（勤務時間帯）'!$C$6:$U$35,19,FALSE))</f>
        <v/>
      </c>
      <c r="Z219" s="388" t="str">
        <f>IF(Z217="","",VLOOKUP(Z217,'[1]シフト記号表（勤務時間帯）'!$C$6:$U$35,19,FALSE))</f>
        <v/>
      </c>
      <c r="AA219" s="389" t="str">
        <f>IF(AA217="","",VLOOKUP(AA217,'[1]シフト記号表（勤務時間帯）'!$C$6:$U$35,19,FALSE))</f>
        <v/>
      </c>
      <c r="AB219" s="389" t="str">
        <f>IF(AB217="","",VLOOKUP(AB217,'[1]シフト記号表（勤務時間帯）'!$C$6:$U$35,19,FALSE))</f>
        <v/>
      </c>
      <c r="AC219" s="389" t="str">
        <f>IF(AC217="","",VLOOKUP(AC217,'[1]シフト記号表（勤務時間帯）'!$C$6:$U$35,19,FALSE))</f>
        <v/>
      </c>
      <c r="AD219" s="389" t="str">
        <f>IF(AD217="","",VLOOKUP(AD217,'[1]シフト記号表（勤務時間帯）'!$C$6:$U$35,19,FALSE))</f>
        <v/>
      </c>
      <c r="AE219" s="389" t="str">
        <f>IF(AE217="","",VLOOKUP(AE217,'[1]シフト記号表（勤務時間帯）'!$C$6:$U$35,19,FALSE))</f>
        <v/>
      </c>
      <c r="AF219" s="390" t="str">
        <f>IF(AF217="","",VLOOKUP(AF217,'[1]シフト記号表（勤務時間帯）'!$C$6:$U$35,19,FALSE))</f>
        <v/>
      </c>
      <c r="AG219" s="388" t="str">
        <f>IF(AG217="","",VLOOKUP(AG217,'[1]シフト記号表（勤務時間帯）'!$C$6:$U$35,19,FALSE))</f>
        <v/>
      </c>
      <c r="AH219" s="389" t="str">
        <f>IF(AH217="","",VLOOKUP(AH217,'[1]シフト記号表（勤務時間帯）'!$C$6:$U$35,19,FALSE))</f>
        <v/>
      </c>
      <c r="AI219" s="389" t="str">
        <f>IF(AI217="","",VLOOKUP(AI217,'[1]シフト記号表（勤務時間帯）'!$C$6:$U$35,19,FALSE))</f>
        <v/>
      </c>
      <c r="AJ219" s="389" t="str">
        <f>IF(AJ217="","",VLOOKUP(AJ217,'[1]シフト記号表（勤務時間帯）'!$C$6:$U$35,19,FALSE))</f>
        <v/>
      </c>
      <c r="AK219" s="389" t="str">
        <f>IF(AK217="","",VLOOKUP(AK217,'[1]シフト記号表（勤務時間帯）'!$C$6:$U$35,19,FALSE))</f>
        <v/>
      </c>
      <c r="AL219" s="389" t="str">
        <f>IF(AL217="","",VLOOKUP(AL217,'[1]シフト記号表（勤務時間帯）'!$C$6:$U$35,19,FALSE))</f>
        <v/>
      </c>
      <c r="AM219" s="390" t="str">
        <f>IF(AM217="","",VLOOKUP(AM217,'[1]シフト記号表（勤務時間帯）'!$C$6:$U$35,19,FALSE))</f>
        <v/>
      </c>
      <c r="AN219" s="388" t="str">
        <f>IF(AN217="","",VLOOKUP(AN217,'[1]シフト記号表（勤務時間帯）'!$C$6:$U$35,19,FALSE))</f>
        <v/>
      </c>
      <c r="AO219" s="389" t="str">
        <f>IF(AO217="","",VLOOKUP(AO217,'[1]シフト記号表（勤務時間帯）'!$C$6:$U$35,19,FALSE))</f>
        <v/>
      </c>
      <c r="AP219" s="389" t="str">
        <f>IF(AP217="","",VLOOKUP(AP217,'[1]シフト記号表（勤務時間帯）'!$C$6:$U$35,19,FALSE))</f>
        <v/>
      </c>
      <c r="AQ219" s="389" t="str">
        <f>IF(AQ217="","",VLOOKUP(AQ217,'[1]シフト記号表（勤務時間帯）'!$C$6:$U$35,19,FALSE))</f>
        <v/>
      </c>
      <c r="AR219" s="389" t="str">
        <f>IF(AR217="","",VLOOKUP(AR217,'[1]シフト記号表（勤務時間帯）'!$C$6:$U$35,19,FALSE))</f>
        <v/>
      </c>
      <c r="AS219" s="389" t="str">
        <f>IF(AS217="","",VLOOKUP(AS217,'[1]シフト記号表（勤務時間帯）'!$C$6:$U$35,19,FALSE))</f>
        <v/>
      </c>
      <c r="AT219" s="390" t="str">
        <f>IF(AT217="","",VLOOKUP(AT217,'[1]シフト記号表（勤務時間帯）'!$C$6:$U$35,19,FALSE))</f>
        <v/>
      </c>
      <c r="AU219" s="388" t="str">
        <f>IF(AU217="","",VLOOKUP(AU217,'[1]シフト記号表（勤務時間帯）'!$C$6:$U$35,19,FALSE))</f>
        <v/>
      </c>
      <c r="AV219" s="389" t="str">
        <f>IF(AV217="","",VLOOKUP(AV217,'[1]シフト記号表（勤務時間帯）'!$C$6:$U$35,19,FALSE))</f>
        <v/>
      </c>
      <c r="AW219" s="389" t="str">
        <f>IF(AW217="","",VLOOKUP(AW217,'[1]シフト記号表（勤務時間帯）'!$C$6:$U$35,19,FALSE))</f>
        <v/>
      </c>
      <c r="AX219" s="643">
        <f>IF($BB$3="４週",SUM(S219:AT219),IF($BB$3="暦月",SUM(S219:AW219),""))</f>
        <v>0</v>
      </c>
      <c r="AY219" s="644"/>
      <c r="AZ219" s="645">
        <f>IF($BB$3="４週",AX219/4,IF($BB$3="暦月",②勤務形態一覧表!AX219/(②勤務形態一覧表!$BB$8/7),""))</f>
        <v>0</v>
      </c>
      <c r="BA219" s="646"/>
      <c r="BB219" s="747"/>
      <c r="BC219" s="710"/>
      <c r="BD219" s="710"/>
      <c r="BE219" s="710"/>
      <c r="BF219" s="711"/>
    </row>
    <row r="220" spans="2:58" ht="20.25" customHeight="1">
      <c r="B220" s="686">
        <f>B217+1</f>
        <v>67</v>
      </c>
      <c r="C220" s="736"/>
      <c r="D220" s="737"/>
      <c r="E220" s="738"/>
      <c r="F220" s="391"/>
      <c r="G220" s="696"/>
      <c r="H220" s="699"/>
      <c r="I220" s="700"/>
      <c r="J220" s="700"/>
      <c r="K220" s="701"/>
      <c r="L220" s="703"/>
      <c r="M220" s="704"/>
      <c r="N220" s="704"/>
      <c r="O220" s="705"/>
      <c r="P220" s="712" t="s">
        <v>1227</v>
      </c>
      <c r="Q220" s="713"/>
      <c r="R220" s="714"/>
      <c r="S220" s="380"/>
      <c r="T220" s="381"/>
      <c r="U220" s="381"/>
      <c r="V220" s="381"/>
      <c r="W220" s="381"/>
      <c r="X220" s="381"/>
      <c r="Y220" s="382"/>
      <c r="Z220" s="380"/>
      <c r="AA220" s="381"/>
      <c r="AB220" s="381"/>
      <c r="AC220" s="381"/>
      <c r="AD220" s="381"/>
      <c r="AE220" s="381"/>
      <c r="AF220" s="382"/>
      <c r="AG220" s="380"/>
      <c r="AH220" s="381"/>
      <c r="AI220" s="381"/>
      <c r="AJ220" s="381"/>
      <c r="AK220" s="381"/>
      <c r="AL220" s="381"/>
      <c r="AM220" s="382"/>
      <c r="AN220" s="380"/>
      <c r="AO220" s="381"/>
      <c r="AP220" s="381"/>
      <c r="AQ220" s="381"/>
      <c r="AR220" s="381"/>
      <c r="AS220" s="381"/>
      <c r="AT220" s="382"/>
      <c r="AU220" s="380"/>
      <c r="AV220" s="381"/>
      <c r="AW220" s="381"/>
      <c r="AX220" s="620"/>
      <c r="AY220" s="621"/>
      <c r="AZ220" s="622"/>
      <c r="BA220" s="623"/>
      <c r="BB220" s="745"/>
      <c r="BC220" s="704"/>
      <c r="BD220" s="704"/>
      <c r="BE220" s="704"/>
      <c r="BF220" s="705"/>
    </row>
    <row r="221" spans="2:58" ht="20.25" customHeight="1">
      <c r="B221" s="686"/>
      <c r="C221" s="739"/>
      <c r="D221" s="740"/>
      <c r="E221" s="741"/>
      <c r="F221" s="383"/>
      <c r="G221" s="697"/>
      <c r="H221" s="702"/>
      <c r="I221" s="700"/>
      <c r="J221" s="700"/>
      <c r="K221" s="701"/>
      <c r="L221" s="706"/>
      <c r="M221" s="707"/>
      <c r="N221" s="707"/>
      <c r="O221" s="708"/>
      <c r="P221" s="633" t="s">
        <v>1228</v>
      </c>
      <c r="Q221" s="634"/>
      <c r="R221" s="635"/>
      <c r="S221" s="384" t="str">
        <f>IF(S220="","",VLOOKUP(S220,'[1]シフト記号表（勤務時間帯）'!$C$6:$K$35,9,FALSE))</f>
        <v/>
      </c>
      <c r="T221" s="385" t="str">
        <f>IF(T220="","",VLOOKUP(T220,'[1]シフト記号表（勤務時間帯）'!$C$6:$K$35,9,FALSE))</f>
        <v/>
      </c>
      <c r="U221" s="385" t="str">
        <f>IF(U220="","",VLOOKUP(U220,'[1]シフト記号表（勤務時間帯）'!$C$6:$K$35,9,FALSE))</f>
        <v/>
      </c>
      <c r="V221" s="385" t="str">
        <f>IF(V220="","",VLOOKUP(V220,'[1]シフト記号表（勤務時間帯）'!$C$6:$K$35,9,FALSE))</f>
        <v/>
      </c>
      <c r="W221" s="385" t="str">
        <f>IF(W220="","",VLOOKUP(W220,'[1]シフト記号表（勤務時間帯）'!$C$6:$K$35,9,FALSE))</f>
        <v/>
      </c>
      <c r="X221" s="385" t="str">
        <f>IF(X220="","",VLOOKUP(X220,'[1]シフト記号表（勤務時間帯）'!$C$6:$K$35,9,FALSE))</f>
        <v/>
      </c>
      <c r="Y221" s="386" t="str">
        <f>IF(Y220="","",VLOOKUP(Y220,'[1]シフト記号表（勤務時間帯）'!$C$6:$K$35,9,FALSE))</f>
        <v/>
      </c>
      <c r="Z221" s="384" t="str">
        <f>IF(Z220="","",VLOOKUP(Z220,'[1]シフト記号表（勤務時間帯）'!$C$6:$K$35,9,FALSE))</f>
        <v/>
      </c>
      <c r="AA221" s="385" t="str">
        <f>IF(AA220="","",VLOOKUP(AA220,'[1]シフト記号表（勤務時間帯）'!$C$6:$K$35,9,FALSE))</f>
        <v/>
      </c>
      <c r="AB221" s="385" t="str">
        <f>IF(AB220="","",VLOOKUP(AB220,'[1]シフト記号表（勤務時間帯）'!$C$6:$K$35,9,FALSE))</f>
        <v/>
      </c>
      <c r="AC221" s="385" t="str">
        <f>IF(AC220="","",VLOOKUP(AC220,'[1]シフト記号表（勤務時間帯）'!$C$6:$K$35,9,FALSE))</f>
        <v/>
      </c>
      <c r="AD221" s="385" t="str">
        <f>IF(AD220="","",VLOOKUP(AD220,'[1]シフト記号表（勤務時間帯）'!$C$6:$K$35,9,FALSE))</f>
        <v/>
      </c>
      <c r="AE221" s="385" t="str">
        <f>IF(AE220="","",VLOOKUP(AE220,'[1]シフト記号表（勤務時間帯）'!$C$6:$K$35,9,FALSE))</f>
        <v/>
      </c>
      <c r="AF221" s="386" t="str">
        <f>IF(AF220="","",VLOOKUP(AF220,'[1]シフト記号表（勤務時間帯）'!$C$6:$K$35,9,FALSE))</f>
        <v/>
      </c>
      <c r="AG221" s="384" t="str">
        <f>IF(AG220="","",VLOOKUP(AG220,'[1]シフト記号表（勤務時間帯）'!$C$6:$K$35,9,FALSE))</f>
        <v/>
      </c>
      <c r="AH221" s="385" t="str">
        <f>IF(AH220="","",VLOOKUP(AH220,'[1]シフト記号表（勤務時間帯）'!$C$6:$K$35,9,FALSE))</f>
        <v/>
      </c>
      <c r="AI221" s="385" t="str">
        <f>IF(AI220="","",VLOOKUP(AI220,'[1]シフト記号表（勤務時間帯）'!$C$6:$K$35,9,FALSE))</f>
        <v/>
      </c>
      <c r="AJ221" s="385" t="str">
        <f>IF(AJ220="","",VLOOKUP(AJ220,'[1]シフト記号表（勤務時間帯）'!$C$6:$K$35,9,FALSE))</f>
        <v/>
      </c>
      <c r="AK221" s="385" t="str">
        <f>IF(AK220="","",VLOOKUP(AK220,'[1]シフト記号表（勤務時間帯）'!$C$6:$K$35,9,FALSE))</f>
        <v/>
      </c>
      <c r="AL221" s="385" t="str">
        <f>IF(AL220="","",VLOOKUP(AL220,'[1]シフト記号表（勤務時間帯）'!$C$6:$K$35,9,FALSE))</f>
        <v/>
      </c>
      <c r="AM221" s="386" t="str">
        <f>IF(AM220="","",VLOOKUP(AM220,'[1]シフト記号表（勤務時間帯）'!$C$6:$K$35,9,FALSE))</f>
        <v/>
      </c>
      <c r="AN221" s="384" t="str">
        <f>IF(AN220="","",VLOOKUP(AN220,'[1]シフト記号表（勤務時間帯）'!$C$6:$K$35,9,FALSE))</f>
        <v/>
      </c>
      <c r="AO221" s="385" t="str">
        <f>IF(AO220="","",VLOOKUP(AO220,'[1]シフト記号表（勤務時間帯）'!$C$6:$K$35,9,FALSE))</f>
        <v/>
      </c>
      <c r="AP221" s="385" t="str">
        <f>IF(AP220="","",VLOOKUP(AP220,'[1]シフト記号表（勤務時間帯）'!$C$6:$K$35,9,FALSE))</f>
        <v/>
      </c>
      <c r="AQ221" s="385" t="str">
        <f>IF(AQ220="","",VLOOKUP(AQ220,'[1]シフト記号表（勤務時間帯）'!$C$6:$K$35,9,FALSE))</f>
        <v/>
      </c>
      <c r="AR221" s="385" t="str">
        <f>IF(AR220="","",VLOOKUP(AR220,'[1]シフト記号表（勤務時間帯）'!$C$6:$K$35,9,FALSE))</f>
        <v/>
      </c>
      <c r="AS221" s="385" t="str">
        <f>IF(AS220="","",VLOOKUP(AS220,'[1]シフト記号表（勤務時間帯）'!$C$6:$K$35,9,FALSE))</f>
        <v/>
      </c>
      <c r="AT221" s="386" t="str">
        <f>IF(AT220="","",VLOOKUP(AT220,'[1]シフト記号表（勤務時間帯）'!$C$6:$K$35,9,FALSE))</f>
        <v/>
      </c>
      <c r="AU221" s="384" t="str">
        <f>IF(AU220="","",VLOOKUP(AU220,'[1]シフト記号表（勤務時間帯）'!$C$6:$K$35,9,FALSE))</f>
        <v/>
      </c>
      <c r="AV221" s="385" t="str">
        <f>IF(AV220="","",VLOOKUP(AV220,'[1]シフト記号表（勤務時間帯）'!$C$6:$K$35,9,FALSE))</f>
        <v/>
      </c>
      <c r="AW221" s="385" t="str">
        <f>IF(AW220="","",VLOOKUP(AW220,'[1]シフト記号表（勤務時間帯）'!$C$6:$K$35,9,FALSE))</f>
        <v/>
      </c>
      <c r="AX221" s="636">
        <f>IF($BB$3="４週",SUM(S221:AT221),IF($BB$3="暦月",SUM(S221:AW221),""))</f>
        <v>0</v>
      </c>
      <c r="AY221" s="637"/>
      <c r="AZ221" s="638">
        <f>IF($BB$3="４週",AX221/4,IF($BB$3="暦月",②勤務形態一覧表!AX221/(②勤務形態一覧表!$BB$8/7),""))</f>
        <v>0</v>
      </c>
      <c r="BA221" s="639"/>
      <c r="BB221" s="746"/>
      <c r="BC221" s="707"/>
      <c r="BD221" s="707"/>
      <c r="BE221" s="707"/>
      <c r="BF221" s="708"/>
    </row>
    <row r="222" spans="2:58" ht="20.25" customHeight="1">
      <c r="B222" s="686"/>
      <c r="C222" s="742"/>
      <c r="D222" s="743"/>
      <c r="E222" s="744"/>
      <c r="F222" s="392">
        <f>C220</f>
        <v>0</v>
      </c>
      <c r="G222" s="698"/>
      <c r="H222" s="702"/>
      <c r="I222" s="700"/>
      <c r="J222" s="700"/>
      <c r="K222" s="701"/>
      <c r="L222" s="709"/>
      <c r="M222" s="710"/>
      <c r="N222" s="710"/>
      <c r="O222" s="711"/>
      <c r="P222" s="640" t="s">
        <v>1229</v>
      </c>
      <c r="Q222" s="641"/>
      <c r="R222" s="642"/>
      <c r="S222" s="388" t="str">
        <f>IF(S220="","",VLOOKUP(S220,'[1]シフト記号表（勤務時間帯）'!$C$6:$U$35,19,FALSE))</f>
        <v/>
      </c>
      <c r="T222" s="389" t="str">
        <f>IF(T220="","",VLOOKUP(T220,'[1]シフト記号表（勤務時間帯）'!$C$6:$U$35,19,FALSE))</f>
        <v/>
      </c>
      <c r="U222" s="389" t="str">
        <f>IF(U220="","",VLOOKUP(U220,'[1]シフト記号表（勤務時間帯）'!$C$6:$U$35,19,FALSE))</f>
        <v/>
      </c>
      <c r="V222" s="389" t="str">
        <f>IF(V220="","",VLOOKUP(V220,'[1]シフト記号表（勤務時間帯）'!$C$6:$U$35,19,FALSE))</f>
        <v/>
      </c>
      <c r="W222" s="389" t="str">
        <f>IF(W220="","",VLOOKUP(W220,'[1]シフト記号表（勤務時間帯）'!$C$6:$U$35,19,FALSE))</f>
        <v/>
      </c>
      <c r="X222" s="389" t="str">
        <f>IF(X220="","",VLOOKUP(X220,'[1]シフト記号表（勤務時間帯）'!$C$6:$U$35,19,FALSE))</f>
        <v/>
      </c>
      <c r="Y222" s="390" t="str">
        <f>IF(Y220="","",VLOOKUP(Y220,'[1]シフト記号表（勤務時間帯）'!$C$6:$U$35,19,FALSE))</f>
        <v/>
      </c>
      <c r="Z222" s="388" t="str">
        <f>IF(Z220="","",VLOOKUP(Z220,'[1]シフト記号表（勤務時間帯）'!$C$6:$U$35,19,FALSE))</f>
        <v/>
      </c>
      <c r="AA222" s="389" t="str">
        <f>IF(AA220="","",VLOOKUP(AA220,'[1]シフト記号表（勤務時間帯）'!$C$6:$U$35,19,FALSE))</f>
        <v/>
      </c>
      <c r="AB222" s="389" t="str">
        <f>IF(AB220="","",VLOOKUP(AB220,'[1]シフト記号表（勤務時間帯）'!$C$6:$U$35,19,FALSE))</f>
        <v/>
      </c>
      <c r="AC222" s="389" t="str">
        <f>IF(AC220="","",VLOOKUP(AC220,'[1]シフト記号表（勤務時間帯）'!$C$6:$U$35,19,FALSE))</f>
        <v/>
      </c>
      <c r="AD222" s="389" t="str">
        <f>IF(AD220="","",VLOOKUP(AD220,'[1]シフト記号表（勤務時間帯）'!$C$6:$U$35,19,FALSE))</f>
        <v/>
      </c>
      <c r="AE222" s="389" t="str">
        <f>IF(AE220="","",VLOOKUP(AE220,'[1]シフト記号表（勤務時間帯）'!$C$6:$U$35,19,FALSE))</f>
        <v/>
      </c>
      <c r="AF222" s="390" t="str">
        <f>IF(AF220="","",VLOOKUP(AF220,'[1]シフト記号表（勤務時間帯）'!$C$6:$U$35,19,FALSE))</f>
        <v/>
      </c>
      <c r="AG222" s="388" t="str">
        <f>IF(AG220="","",VLOOKUP(AG220,'[1]シフト記号表（勤務時間帯）'!$C$6:$U$35,19,FALSE))</f>
        <v/>
      </c>
      <c r="AH222" s="389" t="str">
        <f>IF(AH220="","",VLOOKUP(AH220,'[1]シフト記号表（勤務時間帯）'!$C$6:$U$35,19,FALSE))</f>
        <v/>
      </c>
      <c r="AI222" s="389" t="str">
        <f>IF(AI220="","",VLOOKUP(AI220,'[1]シフト記号表（勤務時間帯）'!$C$6:$U$35,19,FALSE))</f>
        <v/>
      </c>
      <c r="AJ222" s="389" t="str">
        <f>IF(AJ220="","",VLOOKUP(AJ220,'[1]シフト記号表（勤務時間帯）'!$C$6:$U$35,19,FALSE))</f>
        <v/>
      </c>
      <c r="AK222" s="389" t="str">
        <f>IF(AK220="","",VLOOKUP(AK220,'[1]シフト記号表（勤務時間帯）'!$C$6:$U$35,19,FALSE))</f>
        <v/>
      </c>
      <c r="AL222" s="389" t="str">
        <f>IF(AL220="","",VLOOKUP(AL220,'[1]シフト記号表（勤務時間帯）'!$C$6:$U$35,19,FALSE))</f>
        <v/>
      </c>
      <c r="AM222" s="390" t="str">
        <f>IF(AM220="","",VLOOKUP(AM220,'[1]シフト記号表（勤務時間帯）'!$C$6:$U$35,19,FALSE))</f>
        <v/>
      </c>
      <c r="AN222" s="388" t="str">
        <f>IF(AN220="","",VLOOKUP(AN220,'[1]シフト記号表（勤務時間帯）'!$C$6:$U$35,19,FALSE))</f>
        <v/>
      </c>
      <c r="AO222" s="389" t="str">
        <f>IF(AO220="","",VLOOKUP(AO220,'[1]シフト記号表（勤務時間帯）'!$C$6:$U$35,19,FALSE))</f>
        <v/>
      </c>
      <c r="AP222" s="389" t="str">
        <f>IF(AP220="","",VLOOKUP(AP220,'[1]シフト記号表（勤務時間帯）'!$C$6:$U$35,19,FALSE))</f>
        <v/>
      </c>
      <c r="AQ222" s="389" t="str">
        <f>IF(AQ220="","",VLOOKUP(AQ220,'[1]シフト記号表（勤務時間帯）'!$C$6:$U$35,19,FALSE))</f>
        <v/>
      </c>
      <c r="AR222" s="389" t="str">
        <f>IF(AR220="","",VLOOKUP(AR220,'[1]シフト記号表（勤務時間帯）'!$C$6:$U$35,19,FALSE))</f>
        <v/>
      </c>
      <c r="AS222" s="389" t="str">
        <f>IF(AS220="","",VLOOKUP(AS220,'[1]シフト記号表（勤務時間帯）'!$C$6:$U$35,19,FALSE))</f>
        <v/>
      </c>
      <c r="AT222" s="390" t="str">
        <f>IF(AT220="","",VLOOKUP(AT220,'[1]シフト記号表（勤務時間帯）'!$C$6:$U$35,19,FALSE))</f>
        <v/>
      </c>
      <c r="AU222" s="388" t="str">
        <f>IF(AU220="","",VLOOKUP(AU220,'[1]シフト記号表（勤務時間帯）'!$C$6:$U$35,19,FALSE))</f>
        <v/>
      </c>
      <c r="AV222" s="389" t="str">
        <f>IF(AV220="","",VLOOKUP(AV220,'[1]シフト記号表（勤務時間帯）'!$C$6:$U$35,19,FALSE))</f>
        <v/>
      </c>
      <c r="AW222" s="389" t="str">
        <f>IF(AW220="","",VLOOKUP(AW220,'[1]シフト記号表（勤務時間帯）'!$C$6:$U$35,19,FALSE))</f>
        <v/>
      </c>
      <c r="AX222" s="643">
        <f>IF($BB$3="４週",SUM(S222:AT222),IF($BB$3="暦月",SUM(S222:AW222),""))</f>
        <v>0</v>
      </c>
      <c r="AY222" s="644"/>
      <c r="AZ222" s="645">
        <f>IF($BB$3="４週",AX222/4,IF($BB$3="暦月",②勤務形態一覧表!AX222/(②勤務形態一覧表!$BB$8/7),""))</f>
        <v>0</v>
      </c>
      <c r="BA222" s="646"/>
      <c r="BB222" s="747"/>
      <c r="BC222" s="710"/>
      <c r="BD222" s="710"/>
      <c r="BE222" s="710"/>
      <c r="BF222" s="711"/>
    </row>
    <row r="223" spans="2:58" ht="20.25" customHeight="1">
      <c r="B223" s="686">
        <f>B220+1</f>
        <v>68</v>
      </c>
      <c r="C223" s="736"/>
      <c r="D223" s="737"/>
      <c r="E223" s="738"/>
      <c r="F223" s="391"/>
      <c r="G223" s="696"/>
      <c r="H223" s="699"/>
      <c r="I223" s="700"/>
      <c r="J223" s="700"/>
      <c r="K223" s="701"/>
      <c r="L223" s="703"/>
      <c r="M223" s="704"/>
      <c r="N223" s="704"/>
      <c r="O223" s="705"/>
      <c r="P223" s="712" t="s">
        <v>1227</v>
      </c>
      <c r="Q223" s="713"/>
      <c r="R223" s="714"/>
      <c r="S223" s="380"/>
      <c r="T223" s="381"/>
      <c r="U223" s="381"/>
      <c r="V223" s="381"/>
      <c r="W223" s="381"/>
      <c r="X223" s="381"/>
      <c r="Y223" s="382"/>
      <c r="Z223" s="380"/>
      <c r="AA223" s="381"/>
      <c r="AB223" s="381"/>
      <c r="AC223" s="381"/>
      <c r="AD223" s="381"/>
      <c r="AE223" s="381"/>
      <c r="AF223" s="382"/>
      <c r="AG223" s="380"/>
      <c r="AH223" s="381"/>
      <c r="AI223" s="381"/>
      <c r="AJ223" s="381"/>
      <c r="AK223" s="381"/>
      <c r="AL223" s="381"/>
      <c r="AM223" s="382"/>
      <c r="AN223" s="380"/>
      <c r="AO223" s="381"/>
      <c r="AP223" s="381"/>
      <c r="AQ223" s="381"/>
      <c r="AR223" s="381"/>
      <c r="AS223" s="381"/>
      <c r="AT223" s="382"/>
      <c r="AU223" s="380"/>
      <c r="AV223" s="381"/>
      <c r="AW223" s="381"/>
      <c r="AX223" s="620"/>
      <c r="AY223" s="621"/>
      <c r="AZ223" s="622"/>
      <c r="BA223" s="623"/>
      <c r="BB223" s="745"/>
      <c r="BC223" s="704"/>
      <c r="BD223" s="704"/>
      <c r="BE223" s="704"/>
      <c r="BF223" s="705"/>
    </row>
    <row r="224" spans="2:58" ht="20.25" customHeight="1">
      <c r="B224" s="686"/>
      <c r="C224" s="739"/>
      <c r="D224" s="740"/>
      <c r="E224" s="741"/>
      <c r="F224" s="383"/>
      <c r="G224" s="697"/>
      <c r="H224" s="702"/>
      <c r="I224" s="700"/>
      <c r="J224" s="700"/>
      <c r="K224" s="701"/>
      <c r="L224" s="706"/>
      <c r="M224" s="707"/>
      <c r="N224" s="707"/>
      <c r="O224" s="708"/>
      <c r="P224" s="633" t="s">
        <v>1228</v>
      </c>
      <c r="Q224" s="634"/>
      <c r="R224" s="635"/>
      <c r="S224" s="384" t="str">
        <f>IF(S223="","",VLOOKUP(S223,'[1]シフト記号表（勤務時間帯）'!$C$6:$K$35,9,FALSE))</f>
        <v/>
      </c>
      <c r="T224" s="385" t="str">
        <f>IF(T223="","",VLOOKUP(T223,'[1]シフト記号表（勤務時間帯）'!$C$6:$K$35,9,FALSE))</f>
        <v/>
      </c>
      <c r="U224" s="385" t="str">
        <f>IF(U223="","",VLOOKUP(U223,'[1]シフト記号表（勤務時間帯）'!$C$6:$K$35,9,FALSE))</f>
        <v/>
      </c>
      <c r="V224" s="385" t="str">
        <f>IF(V223="","",VLOOKUP(V223,'[1]シフト記号表（勤務時間帯）'!$C$6:$K$35,9,FALSE))</f>
        <v/>
      </c>
      <c r="W224" s="385" t="str">
        <f>IF(W223="","",VLOOKUP(W223,'[1]シフト記号表（勤務時間帯）'!$C$6:$K$35,9,FALSE))</f>
        <v/>
      </c>
      <c r="X224" s="385" t="str">
        <f>IF(X223="","",VLOOKUP(X223,'[1]シフト記号表（勤務時間帯）'!$C$6:$K$35,9,FALSE))</f>
        <v/>
      </c>
      <c r="Y224" s="386" t="str">
        <f>IF(Y223="","",VLOOKUP(Y223,'[1]シフト記号表（勤務時間帯）'!$C$6:$K$35,9,FALSE))</f>
        <v/>
      </c>
      <c r="Z224" s="384" t="str">
        <f>IF(Z223="","",VLOOKUP(Z223,'[1]シフト記号表（勤務時間帯）'!$C$6:$K$35,9,FALSE))</f>
        <v/>
      </c>
      <c r="AA224" s="385" t="str">
        <f>IF(AA223="","",VLOOKUP(AA223,'[1]シフト記号表（勤務時間帯）'!$C$6:$K$35,9,FALSE))</f>
        <v/>
      </c>
      <c r="AB224" s="385" t="str">
        <f>IF(AB223="","",VLOOKUP(AB223,'[1]シフト記号表（勤務時間帯）'!$C$6:$K$35,9,FALSE))</f>
        <v/>
      </c>
      <c r="AC224" s="385" t="str">
        <f>IF(AC223="","",VLOOKUP(AC223,'[1]シフト記号表（勤務時間帯）'!$C$6:$K$35,9,FALSE))</f>
        <v/>
      </c>
      <c r="AD224" s="385" t="str">
        <f>IF(AD223="","",VLOOKUP(AD223,'[1]シフト記号表（勤務時間帯）'!$C$6:$K$35,9,FALSE))</f>
        <v/>
      </c>
      <c r="AE224" s="385" t="str">
        <f>IF(AE223="","",VLOOKUP(AE223,'[1]シフト記号表（勤務時間帯）'!$C$6:$K$35,9,FALSE))</f>
        <v/>
      </c>
      <c r="AF224" s="386" t="str">
        <f>IF(AF223="","",VLOOKUP(AF223,'[1]シフト記号表（勤務時間帯）'!$C$6:$K$35,9,FALSE))</f>
        <v/>
      </c>
      <c r="AG224" s="384" t="str">
        <f>IF(AG223="","",VLOOKUP(AG223,'[1]シフト記号表（勤務時間帯）'!$C$6:$K$35,9,FALSE))</f>
        <v/>
      </c>
      <c r="AH224" s="385" t="str">
        <f>IF(AH223="","",VLOOKUP(AH223,'[1]シフト記号表（勤務時間帯）'!$C$6:$K$35,9,FALSE))</f>
        <v/>
      </c>
      <c r="AI224" s="385" t="str">
        <f>IF(AI223="","",VLOOKUP(AI223,'[1]シフト記号表（勤務時間帯）'!$C$6:$K$35,9,FALSE))</f>
        <v/>
      </c>
      <c r="AJ224" s="385" t="str">
        <f>IF(AJ223="","",VLOOKUP(AJ223,'[1]シフト記号表（勤務時間帯）'!$C$6:$K$35,9,FALSE))</f>
        <v/>
      </c>
      <c r="AK224" s="385" t="str">
        <f>IF(AK223="","",VLOOKUP(AK223,'[1]シフト記号表（勤務時間帯）'!$C$6:$K$35,9,FALSE))</f>
        <v/>
      </c>
      <c r="AL224" s="385" t="str">
        <f>IF(AL223="","",VLOOKUP(AL223,'[1]シフト記号表（勤務時間帯）'!$C$6:$K$35,9,FALSE))</f>
        <v/>
      </c>
      <c r="AM224" s="386" t="str">
        <f>IF(AM223="","",VLOOKUP(AM223,'[1]シフト記号表（勤務時間帯）'!$C$6:$K$35,9,FALSE))</f>
        <v/>
      </c>
      <c r="AN224" s="384" t="str">
        <f>IF(AN223="","",VLOOKUP(AN223,'[1]シフト記号表（勤務時間帯）'!$C$6:$K$35,9,FALSE))</f>
        <v/>
      </c>
      <c r="AO224" s="385" t="str">
        <f>IF(AO223="","",VLOOKUP(AO223,'[1]シフト記号表（勤務時間帯）'!$C$6:$K$35,9,FALSE))</f>
        <v/>
      </c>
      <c r="AP224" s="385" t="str">
        <f>IF(AP223="","",VLOOKUP(AP223,'[1]シフト記号表（勤務時間帯）'!$C$6:$K$35,9,FALSE))</f>
        <v/>
      </c>
      <c r="AQ224" s="385" t="str">
        <f>IF(AQ223="","",VLOOKUP(AQ223,'[1]シフト記号表（勤務時間帯）'!$C$6:$K$35,9,FALSE))</f>
        <v/>
      </c>
      <c r="AR224" s="385" t="str">
        <f>IF(AR223="","",VLOOKUP(AR223,'[1]シフト記号表（勤務時間帯）'!$C$6:$K$35,9,FALSE))</f>
        <v/>
      </c>
      <c r="AS224" s="385" t="str">
        <f>IF(AS223="","",VLOOKUP(AS223,'[1]シフト記号表（勤務時間帯）'!$C$6:$K$35,9,FALSE))</f>
        <v/>
      </c>
      <c r="AT224" s="386" t="str">
        <f>IF(AT223="","",VLOOKUP(AT223,'[1]シフト記号表（勤務時間帯）'!$C$6:$K$35,9,FALSE))</f>
        <v/>
      </c>
      <c r="AU224" s="384" t="str">
        <f>IF(AU223="","",VLOOKUP(AU223,'[1]シフト記号表（勤務時間帯）'!$C$6:$K$35,9,FALSE))</f>
        <v/>
      </c>
      <c r="AV224" s="385" t="str">
        <f>IF(AV223="","",VLOOKUP(AV223,'[1]シフト記号表（勤務時間帯）'!$C$6:$K$35,9,FALSE))</f>
        <v/>
      </c>
      <c r="AW224" s="385" t="str">
        <f>IF(AW223="","",VLOOKUP(AW223,'[1]シフト記号表（勤務時間帯）'!$C$6:$K$35,9,FALSE))</f>
        <v/>
      </c>
      <c r="AX224" s="636">
        <f>IF($BB$3="４週",SUM(S224:AT224),IF($BB$3="暦月",SUM(S224:AW224),""))</f>
        <v>0</v>
      </c>
      <c r="AY224" s="637"/>
      <c r="AZ224" s="638">
        <f>IF($BB$3="４週",AX224/4,IF($BB$3="暦月",②勤務形態一覧表!AX224/(②勤務形態一覧表!$BB$8/7),""))</f>
        <v>0</v>
      </c>
      <c r="BA224" s="639"/>
      <c r="BB224" s="746"/>
      <c r="BC224" s="707"/>
      <c r="BD224" s="707"/>
      <c r="BE224" s="707"/>
      <c r="BF224" s="708"/>
    </row>
    <row r="225" spans="2:58" ht="20.25" customHeight="1">
      <c r="B225" s="686"/>
      <c r="C225" s="742"/>
      <c r="D225" s="743"/>
      <c r="E225" s="744"/>
      <c r="F225" s="392">
        <f>C223</f>
        <v>0</v>
      </c>
      <c r="G225" s="698"/>
      <c r="H225" s="702"/>
      <c r="I225" s="700"/>
      <c r="J225" s="700"/>
      <c r="K225" s="701"/>
      <c r="L225" s="709"/>
      <c r="M225" s="710"/>
      <c r="N225" s="710"/>
      <c r="O225" s="711"/>
      <c r="P225" s="640" t="s">
        <v>1229</v>
      </c>
      <c r="Q225" s="641"/>
      <c r="R225" s="642"/>
      <c r="S225" s="388" t="str">
        <f>IF(S223="","",VLOOKUP(S223,'[1]シフト記号表（勤務時間帯）'!$C$6:$U$35,19,FALSE))</f>
        <v/>
      </c>
      <c r="T225" s="389" t="str">
        <f>IF(T223="","",VLOOKUP(T223,'[1]シフト記号表（勤務時間帯）'!$C$6:$U$35,19,FALSE))</f>
        <v/>
      </c>
      <c r="U225" s="389" t="str">
        <f>IF(U223="","",VLOOKUP(U223,'[1]シフト記号表（勤務時間帯）'!$C$6:$U$35,19,FALSE))</f>
        <v/>
      </c>
      <c r="V225" s="389" t="str">
        <f>IF(V223="","",VLOOKUP(V223,'[1]シフト記号表（勤務時間帯）'!$C$6:$U$35,19,FALSE))</f>
        <v/>
      </c>
      <c r="W225" s="389" t="str">
        <f>IF(W223="","",VLOOKUP(W223,'[1]シフト記号表（勤務時間帯）'!$C$6:$U$35,19,FALSE))</f>
        <v/>
      </c>
      <c r="X225" s="389" t="str">
        <f>IF(X223="","",VLOOKUP(X223,'[1]シフト記号表（勤務時間帯）'!$C$6:$U$35,19,FALSE))</f>
        <v/>
      </c>
      <c r="Y225" s="390" t="str">
        <f>IF(Y223="","",VLOOKUP(Y223,'[1]シフト記号表（勤務時間帯）'!$C$6:$U$35,19,FALSE))</f>
        <v/>
      </c>
      <c r="Z225" s="388" t="str">
        <f>IF(Z223="","",VLOOKUP(Z223,'[1]シフト記号表（勤務時間帯）'!$C$6:$U$35,19,FALSE))</f>
        <v/>
      </c>
      <c r="AA225" s="389" t="str">
        <f>IF(AA223="","",VLOOKUP(AA223,'[1]シフト記号表（勤務時間帯）'!$C$6:$U$35,19,FALSE))</f>
        <v/>
      </c>
      <c r="AB225" s="389" t="str">
        <f>IF(AB223="","",VLOOKUP(AB223,'[1]シフト記号表（勤務時間帯）'!$C$6:$U$35,19,FALSE))</f>
        <v/>
      </c>
      <c r="AC225" s="389" t="str">
        <f>IF(AC223="","",VLOOKUP(AC223,'[1]シフト記号表（勤務時間帯）'!$C$6:$U$35,19,FALSE))</f>
        <v/>
      </c>
      <c r="AD225" s="389" t="str">
        <f>IF(AD223="","",VLOOKUP(AD223,'[1]シフト記号表（勤務時間帯）'!$C$6:$U$35,19,FALSE))</f>
        <v/>
      </c>
      <c r="AE225" s="389" t="str">
        <f>IF(AE223="","",VLOOKUP(AE223,'[1]シフト記号表（勤務時間帯）'!$C$6:$U$35,19,FALSE))</f>
        <v/>
      </c>
      <c r="AF225" s="390" t="str">
        <f>IF(AF223="","",VLOOKUP(AF223,'[1]シフト記号表（勤務時間帯）'!$C$6:$U$35,19,FALSE))</f>
        <v/>
      </c>
      <c r="AG225" s="388" t="str">
        <f>IF(AG223="","",VLOOKUP(AG223,'[1]シフト記号表（勤務時間帯）'!$C$6:$U$35,19,FALSE))</f>
        <v/>
      </c>
      <c r="AH225" s="389" t="str">
        <f>IF(AH223="","",VLOOKUP(AH223,'[1]シフト記号表（勤務時間帯）'!$C$6:$U$35,19,FALSE))</f>
        <v/>
      </c>
      <c r="AI225" s="389" t="str">
        <f>IF(AI223="","",VLOOKUP(AI223,'[1]シフト記号表（勤務時間帯）'!$C$6:$U$35,19,FALSE))</f>
        <v/>
      </c>
      <c r="AJ225" s="389" t="str">
        <f>IF(AJ223="","",VLOOKUP(AJ223,'[1]シフト記号表（勤務時間帯）'!$C$6:$U$35,19,FALSE))</f>
        <v/>
      </c>
      <c r="AK225" s="389" t="str">
        <f>IF(AK223="","",VLOOKUP(AK223,'[1]シフト記号表（勤務時間帯）'!$C$6:$U$35,19,FALSE))</f>
        <v/>
      </c>
      <c r="AL225" s="389" t="str">
        <f>IF(AL223="","",VLOOKUP(AL223,'[1]シフト記号表（勤務時間帯）'!$C$6:$U$35,19,FALSE))</f>
        <v/>
      </c>
      <c r="AM225" s="390" t="str">
        <f>IF(AM223="","",VLOOKUP(AM223,'[1]シフト記号表（勤務時間帯）'!$C$6:$U$35,19,FALSE))</f>
        <v/>
      </c>
      <c r="AN225" s="388" t="str">
        <f>IF(AN223="","",VLOOKUP(AN223,'[1]シフト記号表（勤務時間帯）'!$C$6:$U$35,19,FALSE))</f>
        <v/>
      </c>
      <c r="AO225" s="389" t="str">
        <f>IF(AO223="","",VLOOKUP(AO223,'[1]シフト記号表（勤務時間帯）'!$C$6:$U$35,19,FALSE))</f>
        <v/>
      </c>
      <c r="AP225" s="389" t="str">
        <f>IF(AP223="","",VLOOKUP(AP223,'[1]シフト記号表（勤務時間帯）'!$C$6:$U$35,19,FALSE))</f>
        <v/>
      </c>
      <c r="AQ225" s="389" t="str">
        <f>IF(AQ223="","",VLOOKUP(AQ223,'[1]シフト記号表（勤務時間帯）'!$C$6:$U$35,19,FALSE))</f>
        <v/>
      </c>
      <c r="AR225" s="389" t="str">
        <f>IF(AR223="","",VLOOKUP(AR223,'[1]シフト記号表（勤務時間帯）'!$C$6:$U$35,19,FALSE))</f>
        <v/>
      </c>
      <c r="AS225" s="389" t="str">
        <f>IF(AS223="","",VLOOKUP(AS223,'[1]シフト記号表（勤務時間帯）'!$C$6:$U$35,19,FALSE))</f>
        <v/>
      </c>
      <c r="AT225" s="390" t="str">
        <f>IF(AT223="","",VLOOKUP(AT223,'[1]シフト記号表（勤務時間帯）'!$C$6:$U$35,19,FALSE))</f>
        <v/>
      </c>
      <c r="AU225" s="388" t="str">
        <f>IF(AU223="","",VLOOKUP(AU223,'[1]シフト記号表（勤務時間帯）'!$C$6:$U$35,19,FALSE))</f>
        <v/>
      </c>
      <c r="AV225" s="389" t="str">
        <f>IF(AV223="","",VLOOKUP(AV223,'[1]シフト記号表（勤務時間帯）'!$C$6:$U$35,19,FALSE))</f>
        <v/>
      </c>
      <c r="AW225" s="389" t="str">
        <f>IF(AW223="","",VLOOKUP(AW223,'[1]シフト記号表（勤務時間帯）'!$C$6:$U$35,19,FALSE))</f>
        <v/>
      </c>
      <c r="AX225" s="643">
        <f>IF($BB$3="４週",SUM(S225:AT225),IF($BB$3="暦月",SUM(S225:AW225),""))</f>
        <v>0</v>
      </c>
      <c r="AY225" s="644"/>
      <c r="AZ225" s="645">
        <f>IF($BB$3="４週",AX225/4,IF($BB$3="暦月",②勤務形態一覧表!AX225/(②勤務形態一覧表!$BB$8/7),""))</f>
        <v>0</v>
      </c>
      <c r="BA225" s="646"/>
      <c r="BB225" s="747"/>
      <c r="BC225" s="710"/>
      <c r="BD225" s="710"/>
      <c r="BE225" s="710"/>
      <c r="BF225" s="711"/>
    </row>
    <row r="226" spans="2:58" ht="20.25" customHeight="1">
      <c r="B226" s="686">
        <f>B223+1</f>
        <v>69</v>
      </c>
      <c r="C226" s="736"/>
      <c r="D226" s="737"/>
      <c r="E226" s="738"/>
      <c r="F226" s="391"/>
      <c r="G226" s="696"/>
      <c r="H226" s="699"/>
      <c r="I226" s="700"/>
      <c r="J226" s="700"/>
      <c r="K226" s="701"/>
      <c r="L226" s="703"/>
      <c r="M226" s="704"/>
      <c r="N226" s="704"/>
      <c r="O226" s="705"/>
      <c r="P226" s="712" t="s">
        <v>1227</v>
      </c>
      <c r="Q226" s="713"/>
      <c r="R226" s="714"/>
      <c r="S226" s="380"/>
      <c r="T226" s="381"/>
      <c r="U226" s="381"/>
      <c r="V226" s="381"/>
      <c r="W226" s="381"/>
      <c r="X226" s="381"/>
      <c r="Y226" s="382"/>
      <c r="Z226" s="380"/>
      <c r="AA226" s="381"/>
      <c r="AB226" s="381"/>
      <c r="AC226" s="381"/>
      <c r="AD226" s="381"/>
      <c r="AE226" s="381"/>
      <c r="AF226" s="382"/>
      <c r="AG226" s="380"/>
      <c r="AH226" s="381"/>
      <c r="AI226" s="381"/>
      <c r="AJ226" s="381"/>
      <c r="AK226" s="381"/>
      <c r="AL226" s="381"/>
      <c r="AM226" s="382"/>
      <c r="AN226" s="380"/>
      <c r="AO226" s="381"/>
      <c r="AP226" s="381"/>
      <c r="AQ226" s="381"/>
      <c r="AR226" s="381"/>
      <c r="AS226" s="381"/>
      <c r="AT226" s="382"/>
      <c r="AU226" s="380"/>
      <c r="AV226" s="381"/>
      <c r="AW226" s="381"/>
      <c r="AX226" s="620"/>
      <c r="AY226" s="621"/>
      <c r="AZ226" s="622"/>
      <c r="BA226" s="623"/>
      <c r="BB226" s="745"/>
      <c r="BC226" s="704"/>
      <c r="BD226" s="704"/>
      <c r="BE226" s="704"/>
      <c r="BF226" s="705"/>
    </row>
    <row r="227" spans="2:58" ht="20.25" customHeight="1">
      <c r="B227" s="686"/>
      <c r="C227" s="739"/>
      <c r="D227" s="740"/>
      <c r="E227" s="741"/>
      <c r="F227" s="383"/>
      <c r="G227" s="697"/>
      <c r="H227" s="702"/>
      <c r="I227" s="700"/>
      <c r="J227" s="700"/>
      <c r="K227" s="701"/>
      <c r="L227" s="706"/>
      <c r="M227" s="707"/>
      <c r="N227" s="707"/>
      <c r="O227" s="708"/>
      <c r="P227" s="633" t="s">
        <v>1228</v>
      </c>
      <c r="Q227" s="634"/>
      <c r="R227" s="635"/>
      <c r="S227" s="384" t="str">
        <f>IF(S226="","",VLOOKUP(S226,'[1]シフト記号表（勤務時間帯）'!$C$6:$K$35,9,FALSE))</f>
        <v/>
      </c>
      <c r="T227" s="385" t="str">
        <f>IF(T226="","",VLOOKUP(T226,'[1]シフト記号表（勤務時間帯）'!$C$6:$K$35,9,FALSE))</f>
        <v/>
      </c>
      <c r="U227" s="385" t="str">
        <f>IF(U226="","",VLOOKUP(U226,'[1]シフト記号表（勤務時間帯）'!$C$6:$K$35,9,FALSE))</f>
        <v/>
      </c>
      <c r="V227" s="385" t="str">
        <f>IF(V226="","",VLOOKUP(V226,'[1]シフト記号表（勤務時間帯）'!$C$6:$K$35,9,FALSE))</f>
        <v/>
      </c>
      <c r="W227" s="385" t="str">
        <f>IF(W226="","",VLOOKUP(W226,'[1]シフト記号表（勤務時間帯）'!$C$6:$K$35,9,FALSE))</f>
        <v/>
      </c>
      <c r="X227" s="385" t="str">
        <f>IF(X226="","",VLOOKUP(X226,'[1]シフト記号表（勤務時間帯）'!$C$6:$K$35,9,FALSE))</f>
        <v/>
      </c>
      <c r="Y227" s="386" t="str">
        <f>IF(Y226="","",VLOOKUP(Y226,'[1]シフト記号表（勤務時間帯）'!$C$6:$K$35,9,FALSE))</f>
        <v/>
      </c>
      <c r="Z227" s="384" t="str">
        <f>IF(Z226="","",VLOOKUP(Z226,'[1]シフト記号表（勤務時間帯）'!$C$6:$K$35,9,FALSE))</f>
        <v/>
      </c>
      <c r="AA227" s="385" t="str">
        <f>IF(AA226="","",VLOOKUP(AA226,'[1]シフト記号表（勤務時間帯）'!$C$6:$K$35,9,FALSE))</f>
        <v/>
      </c>
      <c r="AB227" s="385" t="str">
        <f>IF(AB226="","",VLOOKUP(AB226,'[1]シフト記号表（勤務時間帯）'!$C$6:$K$35,9,FALSE))</f>
        <v/>
      </c>
      <c r="AC227" s="385" t="str">
        <f>IF(AC226="","",VLOOKUP(AC226,'[1]シフト記号表（勤務時間帯）'!$C$6:$K$35,9,FALSE))</f>
        <v/>
      </c>
      <c r="AD227" s="385" t="str">
        <f>IF(AD226="","",VLOOKUP(AD226,'[1]シフト記号表（勤務時間帯）'!$C$6:$K$35,9,FALSE))</f>
        <v/>
      </c>
      <c r="AE227" s="385" t="str">
        <f>IF(AE226="","",VLOOKUP(AE226,'[1]シフト記号表（勤務時間帯）'!$C$6:$K$35,9,FALSE))</f>
        <v/>
      </c>
      <c r="AF227" s="386" t="str">
        <f>IF(AF226="","",VLOOKUP(AF226,'[1]シフト記号表（勤務時間帯）'!$C$6:$K$35,9,FALSE))</f>
        <v/>
      </c>
      <c r="AG227" s="384" t="str">
        <f>IF(AG226="","",VLOOKUP(AG226,'[1]シフト記号表（勤務時間帯）'!$C$6:$K$35,9,FALSE))</f>
        <v/>
      </c>
      <c r="AH227" s="385" t="str">
        <f>IF(AH226="","",VLOOKUP(AH226,'[1]シフト記号表（勤務時間帯）'!$C$6:$K$35,9,FALSE))</f>
        <v/>
      </c>
      <c r="AI227" s="385" t="str">
        <f>IF(AI226="","",VLOOKUP(AI226,'[1]シフト記号表（勤務時間帯）'!$C$6:$K$35,9,FALSE))</f>
        <v/>
      </c>
      <c r="AJ227" s="385" t="str">
        <f>IF(AJ226="","",VLOOKUP(AJ226,'[1]シフト記号表（勤務時間帯）'!$C$6:$K$35,9,FALSE))</f>
        <v/>
      </c>
      <c r="AK227" s="385" t="str">
        <f>IF(AK226="","",VLOOKUP(AK226,'[1]シフト記号表（勤務時間帯）'!$C$6:$K$35,9,FALSE))</f>
        <v/>
      </c>
      <c r="AL227" s="385" t="str">
        <f>IF(AL226="","",VLOOKUP(AL226,'[1]シフト記号表（勤務時間帯）'!$C$6:$K$35,9,FALSE))</f>
        <v/>
      </c>
      <c r="AM227" s="386" t="str">
        <f>IF(AM226="","",VLOOKUP(AM226,'[1]シフト記号表（勤務時間帯）'!$C$6:$K$35,9,FALSE))</f>
        <v/>
      </c>
      <c r="AN227" s="384" t="str">
        <f>IF(AN226="","",VLOOKUP(AN226,'[1]シフト記号表（勤務時間帯）'!$C$6:$K$35,9,FALSE))</f>
        <v/>
      </c>
      <c r="AO227" s="385" t="str">
        <f>IF(AO226="","",VLOOKUP(AO226,'[1]シフト記号表（勤務時間帯）'!$C$6:$K$35,9,FALSE))</f>
        <v/>
      </c>
      <c r="AP227" s="385" t="str">
        <f>IF(AP226="","",VLOOKUP(AP226,'[1]シフト記号表（勤務時間帯）'!$C$6:$K$35,9,FALSE))</f>
        <v/>
      </c>
      <c r="AQ227" s="385" t="str">
        <f>IF(AQ226="","",VLOOKUP(AQ226,'[1]シフト記号表（勤務時間帯）'!$C$6:$K$35,9,FALSE))</f>
        <v/>
      </c>
      <c r="AR227" s="385" t="str">
        <f>IF(AR226="","",VLOOKUP(AR226,'[1]シフト記号表（勤務時間帯）'!$C$6:$K$35,9,FALSE))</f>
        <v/>
      </c>
      <c r="AS227" s="385" t="str">
        <f>IF(AS226="","",VLOOKUP(AS226,'[1]シフト記号表（勤務時間帯）'!$C$6:$K$35,9,FALSE))</f>
        <v/>
      </c>
      <c r="AT227" s="386" t="str">
        <f>IF(AT226="","",VLOOKUP(AT226,'[1]シフト記号表（勤務時間帯）'!$C$6:$K$35,9,FALSE))</f>
        <v/>
      </c>
      <c r="AU227" s="384" t="str">
        <f>IF(AU226="","",VLOOKUP(AU226,'[1]シフト記号表（勤務時間帯）'!$C$6:$K$35,9,FALSE))</f>
        <v/>
      </c>
      <c r="AV227" s="385" t="str">
        <f>IF(AV226="","",VLOOKUP(AV226,'[1]シフト記号表（勤務時間帯）'!$C$6:$K$35,9,FALSE))</f>
        <v/>
      </c>
      <c r="AW227" s="385" t="str">
        <f>IF(AW226="","",VLOOKUP(AW226,'[1]シフト記号表（勤務時間帯）'!$C$6:$K$35,9,FALSE))</f>
        <v/>
      </c>
      <c r="AX227" s="636">
        <f>IF($BB$3="４週",SUM(S227:AT227),IF($BB$3="暦月",SUM(S227:AW227),""))</f>
        <v>0</v>
      </c>
      <c r="AY227" s="637"/>
      <c r="AZ227" s="638">
        <f>IF($BB$3="４週",AX227/4,IF($BB$3="暦月",②勤務形態一覧表!AX227/(②勤務形態一覧表!$BB$8/7),""))</f>
        <v>0</v>
      </c>
      <c r="BA227" s="639"/>
      <c r="BB227" s="746"/>
      <c r="BC227" s="707"/>
      <c r="BD227" s="707"/>
      <c r="BE227" s="707"/>
      <c r="BF227" s="708"/>
    </row>
    <row r="228" spans="2:58" ht="20.25" customHeight="1">
      <c r="B228" s="686"/>
      <c r="C228" s="742"/>
      <c r="D228" s="743"/>
      <c r="E228" s="744"/>
      <c r="F228" s="392">
        <f>C226</f>
        <v>0</v>
      </c>
      <c r="G228" s="698"/>
      <c r="H228" s="702"/>
      <c r="I228" s="700"/>
      <c r="J228" s="700"/>
      <c r="K228" s="701"/>
      <c r="L228" s="709"/>
      <c r="M228" s="710"/>
      <c r="N228" s="710"/>
      <c r="O228" s="711"/>
      <c r="P228" s="640" t="s">
        <v>1229</v>
      </c>
      <c r="Q228" s="641"/>
      <c r="R228" s="642"/>
      <c r="S228" s="388" t="str">
        <f>IF(S226="","",VLOOKUP(S226,'[1]シフト記号表（勤務時間帯）'!$C$6:$U$35,19,FALSE))</f>
        <v/>
      </c>
      <c r="T228" s="389" t="str">
        <f>IF(T226="","",VLOOKUP(T226,'[1]シフト記号表（勤務時間帯）'!$C$6:$U$35,19,FALSE))</f>
        <v/>
      </c>
      <c r="U228" s="389" t="str">
        <f>IF(U226="","",VLOOKUP(U226,'[1]シフト記号表（勤務時間帯）'!$C$6:$U$35,19,FALSE))</f>
        <v/>
      </c>
      <c r="V228" s="389" t="str">
        <f>IF(V226="","",VLOOKUP(V226,'[1]シフト記号表（勤務時間帯）'!$C$6:$U$35,19,FALSE))</f>
        <v/>
      </c>
      <c r="W228" s="389" t="str">
        <f>IF(W226="","",VLOOKUP(W226,'[1]シフト記号表（勤務時間帯）'!$C$6:$U$35,19,FALSE))</f>
        <v/>
      </c>
      <c r="X228" s="389" t="str">
        <f>IF(X226="","",VLOOKUP(X226,'[1]シフト記号表（勤務時間帯）'!$C$6:$U$35,19,FALSE))</f>
        <v/>
      </c>
      <c r="Y228" s="390" t="str">
        <f>IF(Y226="","",VLOOKUP(Y226,'[1]シフト記号表（勤務時間帯）'!$C$6:$U$35,19,FALSE))</f>
        <v/>
      </c>
      <c r="Z228" s="388" t="str">
        <f>IF(Z226="","",VLOOKUP(Z226,'[1]シフト記号表（勤務時間帯）'!$C$6:$U$35,19,FALSE))</f>
        <v/>
      </c>
      <c r="AA228" s="389" t="str">
        <f>IF(AA226="","",VLOOKUP(AA226,'[1]シフト記号表（勤務時間帯）'!$C$6:$U$35,19,FALSE))</f>
        <v/>
      </c>
      <c r="AB228" s="389" t="str">
        <f>IF(AB226="","",VLOOKUP(AB226,'[1]シフト記号表（勤務時間帯）'!$C$6:$U$35,19,FALSE))</f>
        <v/>
      </c>
      <c r="AC228" s="389" t="str">
        <f>IF(AC226="","",VLOOKUP(AC226,'[1]シフト記号表（勤務時間帯）'!$C$6:$U$35,19,FALSE))</f>
        <v/>
      </c>
      <c r="AD228" s="389" t="str">
        <f>IF(AD226="","",VLOOKUP(AD226,'[1]シフト記号表（勤務時間帯）'!$C$6:$U$35,19,FALSE))</f>
        <v/>
      </c>
      <c r="AE228" s="389" t="str">
        <f>IF(AE226="","",VLOOKUP(AE226,'[1]シフト記号表（勤務時間帯）'!$C$6:$U$35,19,FALSE))</f>
        <v/>
      </c>
      <c r="AF228" s="390" t="str">
        <f>IF(AF226="","",VLOOKUP(AF226,'[1]シフト記号表（勤務時間帯）'!$C$6:$U$35,19,FALSE))</f>
        <v/>
      </c>
      <c r="AG228" s="388" t="str">
        <f>IF(AG226="","",VLOOKUP(AG226,'[1]シフト記号表（勤務時間帯）'!$C$6:$U$35,19,FALSE))</f>
        <v/>
      </c>
      <c r="AH228" s="389" t="str">
        <f>IF(AH226="","",VLOOKUP(AH226,'[1]シフト記号表（勤務時間帯）'!$C$6:$U$35,19,FALSE))</f>
        <v/>
      </c>
      <c r="AI228" s="389" t="str">
        <f>IF(AI226="","",VLOOKUP(AI226,'[1]シフト記号表（勤務時間帯）'!$C$6:$U$35,19,FALSE))</f>
        <v/>
      </c>
      <c r="AJ228" s="389" t="str">
        <f>IF(AJ226="","",VLOOKUP(AJ226,'[1]シフト記号表（勤務時間帯）'!$C$6:$U$35,19,FALSE))</f>
        <v/>
      </c>
      <c r="AK228" s="389" t="str">
        <f>IF(AK226="","",VLOOKUP(AK226,'[1]シフト記号表（勤務時間帯）'!$C$6:$U$35,19,FALSE))</f>
        <v/>
      </c>
      <c r="AL228" s="389" t="str">
        <f>IF(AL226="","",VLOOKUP(AL226,'[1]シフト記号表（勤務時間帯）'!$C$6:$U$35,19,FALSE))</f>
        <v/>
      </c>
      <c r="AM228" s="390" t="str">
        <f>IF(AM226="","",VLOOKUP(AM226,'[1]シフト記号表（勤務時間帯）'!$C$6:$U$35,19,FALSE))</f>
        <v/>
      </c>
      <c r="AN228" s="388" t="str">
        <f>IF(AN226="","",VLOOKUP(AN226,'[1]シフト記号表（勤務時間帯）'!$C$6:$U$35,19,FALSE))</f>
        <v/>
      </c>
      <c r="AO228" s="389" t="str">
        <f>IF(AO226="","",VLOOKUP(AO226,'[1]シフト記号表（勤務時間帯）'!$C$6:$U$35,19,FALSE))</f>
        <v/>
      </c>
      <c r="AP228" s="389" t="str">
        <f>IF(AP226="","",VLOOKUP(AP226,'[1]シフト記号表（勤務時間帯）'!$C$6:$U$35,19,FALSE))</f>
        <v/>
      </c>
      <c r="AQ228" s="389" t="str">
        <f>IF(AQ226="","",VLOOKUP(AQ226,'[1]シフト記号表（勤務時間帯）'!$C$6:$U$35,19,FALSE))</f>
        <v/>
      </c>
      <c r="AR228" s="389" t="str">
        <f>IF(AR226="","",VLOOKUP(AR226,'[1]シフト記号表（勤務時間帯）'!$C$6:$U$35,19,FALSE))</f>
        <v/>
      </c>
      <c r="AS228" s="389" t="str">
        <f>IF(AS226="","",VLOOKUP(AS226,'[1]シフト記号表（勤務時間帯）'!$C$6:$U$35,19,FALSE))</f>
        <v/>
      </c>
      <c r="AT228" s="390" t="str">
        <f>IF(AT226="","",VLOOKUP(AT226,'[1]シフト記号表（勤務時間帯）'!$C$6:$U$35,19,FALSE))</f>
        <v/>
      </c>
      <c r="AU228" s="388" t="str">
        <f>IF(AU226="","",VLOOKUP(AU226,'[1]シフト記号表（勤務時間帯）'!$C$6:$U$35,19,FALSE))</f>
        <v/>
      </c>
      <c r="AV228" s="389" t="str">
        <f>IF(AV226="","",VLOOKUP(AV226,'[1]シフト記号表（勤務時間帯）'!$C$6:$U$35,19,FALSE))</f>
        <v/>
      </c>
      <c r="AW228" s="389" t="str">
        <f>IF(AW226="","",VLOOKUP(AW226,'[1]シフト記号表（勤務時間帯）'!$C$6:$U$35,19,FALSE))</f>
        <v/>
      </c>
      <c r="AX228" s="643">
        <f>IF($BB$3="４週",SUM(S228:AT228),IF($BB$3="暦月",SUM(S228:AW228),""))</f>
        <v>0</v>
      </c>
      <c r="AY228" s="644"/>
      <c r="AZ228" s="645">
        <f>IF($BB$3="４週",AX228/4,IF($BB$3="暦月",②勤務形態一覧表!AX228/(②勤務形態一覧表!$BB$8/7),""))</f>
        <v>0</v>
      </c>
      <c r="BA228" s="646"/>
      <c r="BB228" s="747"/>
      <c r="BC228" s="710"/>
      <c r="BD228" s="710"/>
      <c r="BE228" s="710"/>
      <c r="BF228" s="711"/>
    </row>
    <row r="229" spans="2:58" ht="20.25" customHeight="1">
      <c r="B229" s="686">
        <f>B226+1</f>
        <v>70</v>
      </c>
      <c r="C229" s="736"/>
      <c r="D229" s="737"/>
      <c r="E229" s="738"/>
      <c r="F229" s="391"/>
      <c r="G229" s="696"/>
      <c r="H229" s="699"/>
      <c r="I229" s="700"/>
      <c r="J229" s="700"/>
      <c r="K229" s="701"/>
      <c r="L229" s="703"/>
      <c r="M229" s="704"/>
      <c r="N229" s="704"/>
      <c r="O229" s="705"/>
      <c r="P229" s="712" t="s">
        <v>1227</v>
      </c>
      <c r="Q229" s="713"/>
      <c r="R229" s="714"/>
      <c r="S229" s="380"/>
      <c r="T229" s="381"/>
      <c r="U229" s="381"/>
      <c r="V229" s="381"/>
      <c r="W229" s="381"/>
      <c r="X229" s="381"/>
      <c r="Y229" s="382"/>
      <c r="Z229" s="380"/>
      <c r="AA229" s="381"/>
      <c r="AB229" s="381"/>
      <c r="AC229" s="381"/>
      <c r="AD229" s="381"/>
      <c r="AE229" s="381"/>
      <c r="AF229" s="382"/>
      <c r="AG229" s="380"/>
      <c r="AH229" s="381"/>
      <c r="AI229" s="381"/>
      <c r="AJ229" s="381"/>
      <c r="AK229" s="381"/>
      <c r="AL229" s="381"/>
      <c r="AM229" s="382"/>
      <c r="AN229" s="380"/>
      <c r="AO229" s="381"/>
      <c r="AP229" s="381"/>
      <c r="AQ229" s="381"/>
      <c r="AR229" s="381"/>
      <c r="AS229" s="381"/>
      <c r="AT229" s="382"/>
      <c r="AU229" s="380"/>
      <c r="AV229" s="381"/>
      <c r="AW229" s="381"/>
      <c r="AX229" s="620"/>
      <c r="AY229" s="621"/>
      <c r="AZ229" s="622"/>
      <c r="BA229" s="623"/>
      <c r="BB229" s="745"/>
      <c r="BC229" s="704"/>
      <c r="BD229" s="704"/>
      <c r="BE229" s="704"/>
      <c r="BF229" s="705"/>
    </row>
    <row r="230" spans="2:58" ht="20.25" customHeight="1">
      <c r="B230" s="686"/>
      <c r="C230" s="739"/>
      <c r="D230" s="740"/>
      <c r="E230" s="741"/>
      <c r="F230" s="383"/>
      <c r="G230" s="697"/>
      <c r="H230" s="702"/>
      <c r="I230" s="700"/>
      <c r="J230" s="700"/>
      <c r="K230" s="701"/>
      <c r="L230" s="706"/>
      <c r="M230" s="707"/>
      <c r="N230" s="707"/>
      <c r="O230" s="708"/>
      <c r="P230" s="633" t="s">
        <v>1228</v>
      </c>
      <c r="Q230" s="634"/>
      <c r="R230" s="635"/>
      <c r="S230" s="384" t="str">
        <f>IF(S229="","",VLOOKUP(S229,'[1]シフト記号表（勤務時間帯）'!$C$6:$K$35,9,FALSE))</f>
        <v/>
      </c>
      <c r="T230" s="385" t="str">
        <f>IF(T229="","",VLOOKUP(T229,'[1]シフト記号表（勤務時間帯）'!$C$6:$K$35,9,FALSE))</f>
        <v/>
      </c>
      <c r="U230" s="385" t="str">
        <f>IF(U229="","",VLOOKUP(U229,'[1]シフト記号表（勤務時間帯）'!$C$6:$K$35,9,FALSE))</f>
        <v/>
      </c>
      <c r="V230" s="385" t="str">
        <f>IF(V229="","",VLOOKUP(V229,'[1]シフト記号表（勤務時間帯）'!$C$6:$K$35,9,FALSE))</f>
        <v/>
      </c>
      <c r="W230" s="385" t="str">
        <f>IF(W229="","",VLOOKUP(W229,'[1]シフト記号表（勤務時間帯）'!$C$6:$K$35,9,FALSE))</f>
        <v/>
      </c>
      <c r="X230" s="385" t="str">
        <f>IF(X229="","",VLOOKUP(X229,'[1]シフト記号表（勤務時間帯）'!$C$6:$K$35,9,FALSE))</f>
        <v/>
      </c>
      <c r="Y230" s="386" t="str">
        <f>IF(Y229="","",VLOOKUP(Y229,'[1]シフト記号表（勤務時間帯）'!$C$6:$K$35,9,FALSE))</f>
        <v/>
      </c>
      <c r="Z230" s="384" t="str">
        <f>IF(Z229="","",VLOOKUP(Z229,'[1]シフト記号表（勤務時間帯）'!$C$6:$K$35,9,FALSE))</f>
        <v/>
      </c>
      <c r="AA230" s="385" t="str">
        <f>IF(AA229="","",VLOOKUP(AA229,'[1]シフト記号表（勤務時間帯）'!$C$6:$K$35,9,FALSE))</f>
        <v/>
      </c>
      <c r="AB230" s="385" t="str">
        <f>IF(AB229="","",VLOOKUP(AB229,'[1]シフト記号表（勤務時間帯）'!$C$6:$K$35,9,FALSE))</f>
        <v/>
      </c>
      <c r="AC230" s="385" t="str">
        <f>IF(AC229="","",VLOOKUP(AC229,'[1]シフト記号表（勤務時間帯）'!$C$6:$K$35,9,FALSE))</f>
        <v/>
      </c>
      <c r="AD230" s="385" t="str">
        <f>IF(AD229="","",VLOOKUP(AD229,'[1]シフト記号表（勤務時間帯）'!$C$6:$K$35,9,FALSE))</f>
        <v/>
      </c>
      <c r="AE230" s="385" t="str">
        <f>IF(AE229="","",VLOOKUP(AE229,'[1]シフト記号表（勤務時間帯）'!$C$6:$K$35,9,FALSE))</f>
        <v/>
      </c>
      <c r="AF230" s="386" t="str">
        <f>IF(AF229="","",VLOOKUP(AF229,'[1]シフト記号表（勤務時間帯）'!$C$6:$K$35,9,FALSE))</f>
        <v/>
      </c>
      <c r="AG230" s="384" t="str">
        <f>IF(AG229="","",VLOOKUP(AG229,'[1]シフト記号表（勤務時間帯）'!$C$6:$K$35,9,FALSE))</f>
        <v/>
      </c>
      <c r="AH230" s="385" t="str">
        <f>IF(AH229="","",VLOOKUP(AH229,'[1]シフト記号表（勤務時間帯）'!$C$6:$K$35,9,FALSE))</f>
        <v/>
      </c>
      <c r="AI230" s="385" t="str">
        <f>IF(AI229="","",VLOOKUP(AI229,'[1]シフト記号表（勤務時間帯）'!$C$6:$K$35,9,FALSE))</f>
        <v/>
      </c>
      <c r="AJ230" s="385" t="str">
        <f>IF(AJ229="","",VLOOKUP(AJ229,'[1]シフト記号表（勤務時間帯）'!$C$6:$K$35,9,FALSE))</f>
        <v/>
      </c>
      <c r="AK230" s="385" t="str">
        <f>IF(AK229="","",VLOOKUP(AK229,'[1]シフト記号表（勤務時間帯）'!$C$6:$K$35,9,FALSE))</f>
        <v/>
      </c>
      <c r="AL230" s="385" t="str">
        <f>IF(AL229="","",VLOOKUP(AL229,'[1]シフト記号表（勤務時間帯）'!$C$6:$K$35,9,FALSE))</f>
        <v/>
      </c>
      <c r="AM230" s="386" t="str">
        <f>IF(AM229="","",VLOOKUP(AM229,'[1]シフト記号表（勤務時間帯）'!$C$6:$K$35,9,FALSE))</f>
        <v/>
      </c>
      <c r="AN230" s="384" t="str">
        <f>IF(AN229="","",VLOOKUP(AN229,'[1]シフト記号表（勤務時間帯）'!$C$6:$K$35,9,FALSE))</f>
        <v/>
      </c>
      <c r="AO230" s="385" t="str">
        <f>IF(AO229="","",VLOOKUP(AO229,'[1]シフト記号表（勤務時間帯）'!$C$6:$K$35,9,FALSE))</f>
        <v/>
      </c>
      <c r="AP230" s="385" t="str">
        <f>IF(AP229="","",VLOOKUP(AP229,'[1]シフト記号表（勤務時間帯）'!$C$6:$K$35,9,FALSE))</f>
        <v/>
      </c>
      <c r="AQ230" s="385" t="str">
        <f>IF(AQ229="","",VLOOKUP(AQ229,'[1]シフト記号表（勤務時間帯）'!$C$6:$K$35,9,FALSE))</f>
        <v/>
      </c>
      <c r="AR230" s="385" t="str">
        <f>IF(AR229="","",VLOOKUP(AR229,'[1]シフト記号表（勤務時間帯）'!$C$6:$K$35,9,FALSE))</f>
        <v/>
      </c>
      <c r="AS230" s="385" t="str">
        <f>IF(AS229="","",VLOOKUP(AS229,'[1]シフト記号表（勤務時間帯）'!$C$6:$K$35,9,FALSE))</f>
        <v/>
      </c>
      <c r="AT230" s="386" t="str">
        <f>IF(AT229="","",VLOOKUP(AT229,'[1]シフト記号表（勤務時間帯）'!$C$6:$K$35,9,FALSE))</f>
        <v/>
      </c>
      <c r="AU230" s="384" t="str">
        <f>IF(AU229="","",VLOOKUP(AU229,'[1]シフト記号表（勤務時間帯）'!$C$6:$K$35,9,FALSE))</f>
        <v/>
      </c>
      <c r="AV230" s="385" t="str">
        <f>IF(AV229="","",VLOOKUP(AV229,'[1]シフト記号表（勤務時間帯）'!$C$6:$K$35,9,FALSE))</f>
        <v/>
      </c>
      <c r="AW230" s="385" t="str">
        <f>IF(AW229="","",VLOOKUP(AW229,'[1]シフト記号表（勤務時間帯）'!$C$6:$K$35,9,FALSE))</f>
        <v/>
      </c>
      <c r="AX230" s="636">
        <f>IF($BB$3="４週",SUM(S230:AT230),IF($BB$3="暦月",SUM(S230:AW230),""))</f>
        <v>0</v>
      </c>
      <c r="AY230" s="637"/>
      <c r="AZ230" s="638">
        <f>IF($BB$3="４週",AX230/4,IF($BB$3="暦月",②勤務形態一覧表!AX230/(②勤務形態一覧表!$BB$8/7),""))</f>
        <v>0</v>
      </c>
      <c r="BA230" s="639"/>
      <c r="BB230" s="746"/>
      <c r="BC230" s="707"/>
      <c r="BD230" s="707"/>
      <c r="BE230" s="707"/>
      <c r="BF230" s="708"/>
    </row>
    <row r="231" spans="2:58" ht="20.25" customHeight="1">
      <c r="B231" s="686"/>
      <c r="C231" s="742"/>
      <c r="D231" s="743"/>
      <c r="E231" s="744"/>
      <c r="F231" s="392">
        <f>C229</f>
        <v>0</v>
      </c>
      <c r="G231" s="698"/>
      <c r="H231" s="702"/>
      <c r="I231" s="700"/>
      <c r="J231" s="700"/>
      <c r="K231" s="701"/>
      <c r="L231" s="709"/>
      <c r="M231" s="710"/>
      <c r="N231" s="710"/>
      <c r="O231" s="711"/>
      <c r="P231" s="640" t="s">
        <v>1229</v>
      </c>
      <c r="Q231" s="641"/>
      <c r="R231" s="642"/>
      <c r="S231" s="388" t="str">
        <f>IF(S229="","",VLOOKUP(S229,'[1]シフト記号表（勤務時間帯）'!$C$6:$U$35,19,FALSE))</f>
        <v/>
      </c>
      <c r="T231" s="389" t="str">
        <f>IF(T229="","",VLOOKUP(T229,'[1]シフト記号表（勤務時間帯）'!$C$6:$U$35,19,FALSE))</f>
        <v/>
      </c>
      <c r="U231" s="389" t="str">
        <f>IF(U229="","",VLOOKUP(U229,'[1]シフト記号表（勤務時間帯）'!$C$6:$U$35,19,FALSE))</f>
        <v/>
      </c>
      <c r="V231" s="389" t="str">
        <f>IF(V229="","",VLOOKUP(V229,'[1]シフト記号表（勤務時間帯）'!$C$6:$U$35,19,FALSE))</f>
        <v/>
      </c>
      <c r="W231" s="389" t="str">
        <f>IF(W229="","",VLOOKUP(W229,'[1]シフト記号表（勤務時間帯）'!$C$6:$U$35,19,FALSE))</f>
        <v/>
      </c>
      <c r="X231" s="389" t="str">
        <f>IF(X229="","",VLOOKUP(X229,'[1]シフト記号表（勤務時間帯）'!$C$6:$U$35,19,FALSE))</f>
        <v/>
      </c>
      <c r="Y231" s="390" t="str">
        <f>IF(Y229="","",VLOOKUP(Y229,'[1]シフト記号表（勤務時間帯）'!$C$6:$U$35,19,FALSE))</f>
        <v/>
      </c>
      <c r="Z231" s="388" t="str">
        <f>IF(Z229="","",VLOOKUP(Z229,'[1]シフト記号表（勤務時間帯）'!$C$6:$U$35,19,FALSE))</f>
        <v/>
      </c>
      <c r="AA231" s="389" t="str">
        <f>IF(AA229="","",VLOOKUP(AA229,'[1]シフト記号表（勤務時間帯）'!$C$6:$U$35,19,FALSE))</f>
        <v/>
      </c>
      <c r="AB231" s="389" t="str">
        <f>IF(AB229="","",VLOOKUP(AB229,'[1]シフト記号表（勤務時間帯）'!$C$6:$U$35,19,FALSE))</f>
        <v/>
      </c>
      <c r="AC231" s="389" t="str">
        <f>IF(AC229="","",VLOOKUP(AC229,'[1]シフト記号表（勤務時間帯）'!$C$6:$U$35,19,FALSE))</f>
        <v/>
      </c>
      <c r="AD231" s="389" t="str">
        <f>IF(AD229="","",VLOOKUP(AD229,'[1]シフト記号表（勤務時間帯）'!$C$6:$U$35,19,FALSE))</f>
        <v/>
      </c>
      <c r="AE231" s="389" t="str">
        <f>IF(AE229="","",VLOOKUP(AE229,'[1]シフト記号表（勤務時間帯）'!$C$6:$U$35,19,FALSE))</f>
        <v/>
      </c>
      <c r="AF231" s="390" t="str">
        <f>IF(AF229="","",VLOOKUP(AF229,'[1]シフト記号表（勤務時間帯）'!$C$6:$U$35,19,FALSE))</f>
        <v/>
      </c>
      <c r="AG231" s="388" t="str">
        <f>IF(AG229="","",VLOOKUP(AG229,'[1]シフト記号表（勤務時間帯）'!$C$6:$U$35,19,FALSE))</f>
        <v/>
      </c>
      <c r="AH231" s="389" t="str">
        <f>IF(AH229="","",VLOOKUP(AH229,'[1]シフト記号表（勤務時間帯）'!$C$6:$U$35,19,FALSE))</f>
        <v/>
      </c>
      <c r="AI231" s="389" t="str">
        <f>IF(AI229="","",VLOOKUP(AI229,'[1]シフト記号表（勤務時間帯）'!$C$6:$U$35,19,FALSE))</f>
        <v/>
      </c>
      <c r="AJ231" s="389" t="str">
        <f>IF(AJ229="","",VLOOKUP(AJ229,'[1]シフト記号表（勤務時間帯）'!$C$6:$U$35,19,FALSE))</f>
        <v/>
      </c>
      <c r="AK231" s="389" t="str">
        <f>IF(AK229="","",VLOOKUP(AK229,'[1]シフト記号表（勤務時間帯）'!$C$6:$U$35,19,FALSE))</f>
        <v/>
      </c>
      <c r="AL231" s="389" t="str">
        <f>IF(AL229="","",VLOOKUP(AL229,'[1]シフト記号表（勤務時間帯）'!$C$6:$U$35,19,FALSE))</f>
        <v/>
      </c>
      <c r="AM231" s="390" t="str">
        <f>IF(AM229="","",VLOOKUP(AM229,'[1]シフト記号表（勤務時間帯）'!$C$6:$U$35,19,FALSE))</f>
        <v/>
      </c>
      <c r="AN231" s="388" t="str">
        <f>IF(AN229="","",VLOOKUP(AN229,'[1]シフト記号表（勤務時間帯）'!$C$6:$U$35,19,FALSE))</f>
        <v/>
      </c>
      <c r="AO231" s="389" t="str">
        <f>IF(AO229="","",VLOOKUP(AO229,'[1]シフト記号表（勤務時間帯）'!$C$6:$U$35,19,FALSE))</f>
        <v/>
      </c>
      <c r="AP231" s="389" t="str">
        <f>IF(AP229="","",VLOOKUP(AP229,'[1]シフト記号表（勤務時間帯）'!$C$6:$U$35,19,FALSE))</f>
        <v/>
      </c>
      <c r="AQ231" s="389" t="str">
        <f>IF(AQ229="","",VLOOKUP(AQ229,'[1]シフト記号表（勤務時間帯）'!$C$6:$U$35,19,FALSE))</f>
        <v/>
      </c>
      <c r="AR231" s="389" t="str">
        <f>IF(AR229="","",VLOOKUP(AR229,'[1]シフト記号表（勤務時間帯）'!$C$6:$U$35,19,FALSE))</f>
        <v/>
      </c>
      <c r="AS231" s="389" t="str">
        <f>IF(AS229="","",VLOOKUP(AS229,'[1]シフト記号表（勤務時間帯）'!$C$6:$U$35,19,FALSE))</f>
        <v/>
      </c>
      <c r="AT231" s="390" t="str">
        <f>IF(AT229="","",VLOOKUP(AT229,'[1]シフト記号表（勤務時間帯）'!$C$6:$U$35,19,FALSE))</f>
        <v/>
      </c>
      <c r="AU231" s="388" t="str">
        <f>IF(AU229="","",VLOOKUP(AU229,'[1]シフト記号表（勤務時間帯）'!$C$6:$U$35,19,FALSE))</f>
        <v/>
      </c>
      <c r="AV231" s="389" t="str">
        <f>IF(AV229="","",VLOOKUP(AV229,'[1]シフト記号表（勤務時間帯）'!$C$6:$U$35,19,FALSE))</f>
        <v/>
      </c>
      <c r="AW231" s="389" t="str">
        <f>IF(AW229="","",VLOOKUP(AW229,'[1]シフト記号表（勤務時間帯）'!$C$6:$U$35,19,FALSE))</f>
        <v/>
      </c>
      <c r="AX231" s="643">
        <f>IF($BB$3="４週",SUM(S231:AT231),IF($BB$3="暦月",SUM(S231:AW231),""))</f>
        <v>0</v>
      </c>
      <c r="AY231" s="644"/>
      <c r="AZ231" s="645">
        <f>IF($BB$3="４週",AX231/4,IF($BB$3="暦月",②勤務形態一覧表!AX231/(②勤務形態一覧表!$BB$8/7),""))</f>
        <v>0</v>
      </c>
      <c r="BA231" s="646"/>
      <c r="BB231" s="747"/>
      <c r="BC231" s="710"/>
      <c r="BD231" s="710"/>
      <c r="BE231" s="710"/>
      <c r="BF231" s="711"/>
    </row>
    <row r="232" spans="2:58" ht="20.25" customHeight="1">
      <c r="B232" s="686">
        <f>B229+1</f>
        <v>71</v>
      </c>
      <c r="C232" s="736"/>
      <c r="D232" s="737"/>
      <c r="E232" s="738"/>
      <c r="F232" s="391"/>
      <c r="G232" s="696"/>
      <c r="H232" s="699"/>
      <c r="I232" s="700"/>
      <c r="J232" s="700"/>
      <c r="K232" s="701"/>
      <c r="L232" s="703"/>
      <c r="M232" s="704"/>
      <c r="N232" s="704"/>
      <c r="O232" s="705"/>
      <c r="P232" s="712" t="s">
        <v>1227</v>
      </c>
      <c r="Q232" s="713"/>
      <c r="R232" s="714"/>
      <c r="S232" s="380"/>
      <c r="T232" s="381"/>
      <c r="U232" s="381"/>
      <c r="V232" s="381"/>
      <c r="W232" s="381"/>
      <c r="X232" s="381"/>
      <c r="Y232" s="382"/>
      <c r="Z232" s="380"/>
      <c r="AA232" s="381"/>
      <c r="AB232" s="381"/>
      <c r="AC232" s="381"/>
      <c r="AD232" s="381"/>
      <c r="AE232" s="381"/>
      <c r="AF232" s="382"/>
      <c r="AG232" s="380"/>
      <c r="AH232" s="381"/>
      <c r="AI232" s="381"/>
      <c r="AJ232" s="381"/>
      <c r="AK232" s="381"/>
      <c r="AL232" s="381"/>
      <c r="AM232" s="382"/>
      <c r="AN232" s="380"/>
      <c r="AO232" s="381"/>
      <c r="AP232" s="381"/>
      <c r="AQ232" s="381"/>
      <c r="AR232" s="381"/>
      <c r="AS232" s="381"/>
      <c r="AT232" s="382"/>
      <c r="AU232" s="380"/>
      <c r="AV232" s="381"/>
      <c r="AW232" s="381"/>
      <c r="AX232" s="620"/>
      <c r="AY232" s="621"/>
      <c r="AZ232" s="622"/>
      <c r="BA232" s="623"/>
      <c r="BB232" s="745"/>
      <c r="BC232" s="704"/>
      <c r="BD232" s="704"/>
      <c r="BE232" s="704"/>
      <c r="BF232" s="705"/>
    </row>
    <row r="233" spans="2:58" ht="20.25" customHeight="1">
      <c r="B233" s="686"/>
      <c r="C233" s="739"/>
      <c r="D233" s="740"/>
      <c r="E233" s="741"/>
      <c r="F233" s="383"/>
      <c r="G233" s="697"/>
      <c r="H233" s="702"/>
      <c r="I233" s="700"/>
      <c r="J233" s="700"/>
      <c r="K233" s="701"/>
      <c r="L233" s="706"/>
      <c r="M233" s="707"/>
      <c r="N233" s="707"/>
      <c r="O233" s="708"/>
      <c r="P233" s="633" t="s">
        <v>1228</v>
      </c>
      <c r="Q233" s="634"/>
      <c r="R233" s="635"/>
      <c r="S233" s="384" t="str">
        <f>IF(S232="","",VLOOKUP(S232,'[1]シフト記号表（勤務時間帯）'!$C$6:$K$35,9,FALSE))</f>
        <v/>
      </c>
      <c r="T233" s="385" t="str">
        <f>IF(T232="","",VLOOKUP(T232,'[1]シフト記号表（勤務時間帯）'!$C$6:$K$35,9,FALSE))</f>
        <v/>
      </c>
      <c r="U233" s="385" t="str">
        <f>IF(U232="","",VLOOKUP(U232,'[1]シフト記号表（勤務時間帯）'!$C$6:$K$35,9,FALSE))</f>
        <v/>
      </c>
      <c r="V233" s="385" t="str">
        <f>IF(V232="","",VLOOKUP(V232,'[1]シフト記号表（勤務時間帯）'!$C$6:$K$35,9,FALSE))</f>
        <v/>
      </c>
      <c r="W233" s="385" t="str">
        <f>IF(W232="","",VLOOKUP(W232,'[1]シフト記号表（勤務時間帯）'!$C$6:$K$35,9,FALSE))</f>
        <v/>
      </c>
      <c r="X233" s="385" t="str">
        <f>IF(X232="","",VLOOKUP(X232,'[1]シフト記号表（勤務時間帯）'!$C$6:$K$35,9,FALSE))</f>
        <v/>
      </c>
      <c r="Y233" s="386" t="str">
        <f>IF(Y232="","",VLOOKUP(Y232,'[1]シフト記号表（勤務時間帯）'!$C$6:$K$35,9,FALSE))</f>
        <v/>
      </c>
      <c r="Z233" s="384" t="str">
        <f>IF(Z232="","",VLOOKUP(Z232,'[1]シフト記号表（勤務時間帯）'!$C$6:$K$35,9,FALSE))</f>
        <v/>
      </c>
      <c r="AA233" s="385" t="str">
        <f>IF(AA232="","",VLOOKUP(AA232,'[1]シフト記号表（勤務時間帯）'!$C$6:$K$35,9,FALSE))</f>
        <v/>
      </c>
      <c r="AB233" s="385" t="str">
        <f>IF(AB232="","",VLOOKUP(AB232,'[1]シフト記号表（勤務時間帯）'!$C$6:$K$35,9,FALSE))</f>
        <v/>
      </c>
      <c r="AC233" s="385" t="str">
        <f>IF(AC232="","",VLOOKUP(AC232,'[1]シフト記号表（勤務時間帯）'!$C$6:$K$35,9,FALSE))</f>
        <v/>
      </c>
      <c r="AD233" s="385" t="str">
        <f>IF(AD232="","",VLOOKUP(AD232,'[1]シフト記号表（勤務時間帯）'!$C$6:$K$35,9,FALSE))</f>
        <v/>
      </c>
      <c r="AE233" s="385" t="str">
        <f>IF(AE232="","",VLOOKUP(AE232,'[1]シフト記号表（勤務時間帯）'!$C$6:$K$35,9,FALSE))</f>
        <v/>
      </c>
      <c r="AF233" s="386" t="str">
        <f>IF(AF232="","",VLOOKUP(AF232,'[1]シフト記号表（勤務時間帯）'!$C$6:$K$35,9,FALSE))</f>
        <v/>
      </c>
      <c r="AG233" s="384" t="str">
        <f>IF(AG232="","",VLOOKUP(AG232,'[1]シフト記号表（勤務時間帯）'!$C$6:$K$35,9,FALSE))</f>
        <v/>
      </c>
      <c r="AH233" s="385" t="str">
        <f>IF(AH232="","",VLOOKUP(AH232,'[1]シフト記号表（勤務時間帯）'!$C$6:$K$35,9,FALSE))</f>
        <v/>
      </c>
      <c r="AI233" s="385" t="str">
        <f>IF(AI232="","",VLOOKUP(AI232,'[1]シフト記号表（勤務時間帯）'!$C$6:$K$35,9,FALSE))</f>
        <v/>
      </c>
      <c r="AJ233" s="385" t="str">
        <f>IF(AJ232="","",VLOOKUP(AJ232,'[1]シフト記号表（勤務時間帯）'!$C$6:$K$35,9,FALSE))</f>
        <v/>
      </c>
      <c r="AK233" s="385" t="str">
        <f>IF(AK232="","",VLOOKUP(AK232,'[1]シフト記号表（勤務時間帯）'!$C$6:$K$35,9,FALSE))</f>
        <v/>
      </c>
      <c r="AL233" s="385" t="str">
        <f>IF(AL232="","",VLOOKUP(AL232,'[1]シフト記号表（勤務時間帯）'!$C$6:$K$35,9,FALSE))</f>
        <v/>
      </c>
      <c r="AM233" s="386" t="str">
        <f>IF(AM232="","",VLOOKUP(AM232,'[1]シフト記号表（勤務時間帯）'!$C$6:$K$35,9,FALSE))</f>
        <v/>
      </c>
      <c r="AN233" s="384" t="str">
        <f>IF(AN232="","",VLOOKUP(AN232,'[1]シフト記号表（勤務時間帯）'!$C$6:$K$35,9,FALSE))</f>
        <v/>
      </c>
      <c r="AO233" s="385" t="str">
        <f>IF(AO232="","",VLOOKUP(AO232,'[1]シフト記号表（勤務時間帯）'!$C$6:$K$35,9,FALSE))</f>
        <v/>
      </c>
      <c r="AP233" s="385" t="str">
        <f>IF(AP232="","",VLOOKUP(AP232,'[1]シフト記号表（勤務時間帯）'!$C$6:$K$35,9,FALSE))</f>
        <v/>
      </c>
      <c r="AQ233" s="385" t="str">
        <f>IF(AQ232="","",VLOOKUP(AQ232,'[1]シフト記号表（勤務時間帯）'!$C$6:$K$35,9,FALSE))</f>
        <v/>
      </c>
      <c r="AR233" s="385" t="str">
        <f>IF(AR232="","",VLOOKUP(AR232,'[1]シフト記号表（勤務時間帯）'!$C$6:$K$35,9,FALSE))</f>
        <v/>
      </c>
      <c r="AS233" s="385" t="str">
        <f>IF(AS232="","",VLOOKUP(AS232,'[1]シフト記号表（勤務時間帯）'!$C$6:$K$35,9,FALSE))</f>
        <v/>
      </c>
      <c r="AT233" s="386" t="str">
        <f>IF(AT232="","",VLOOKUP(AT232,'[1]シフト記号表（勤務時間帯）'!$C$6:$K$35,9,FALSE))</f>
        <v/>
      </c>
      <c r="AU233" s="384" t="str">
        <f>IF(AU232="","",VLOOKUP(AU232,'[1]シフト記号表（勤務時間帯）'!$C$6:$K$35,9,FALSE))</f>
        <v/>
      </c>
      <c r="AV233" s="385" t="str">
        <f>IF(AV232="","",VLOOKUP(AV232,'[1]シフト記号表（勤務時間帯）'!$C$6:$K$35,9,FALSE))</f>
        <v/>
      </c>
      <c r="AW233" s="385" t="str">
        <f>IF(AW232="","",VLOOKUP(AW232,'[1]シフト記号表（勤務時間帯）'!$C$6:$K$35,9,FALSE))</f>
        <v/>
      </c>
      <c r="AX233" s="636">
        <f>IF($BB$3="４週",SUM(S233:AT233),IF($BB$3="暦月",SUM(S233:AW233),""))</f>
        <v>0</v>
      </c>
      <c r="AY233" s="637"/>
      <c r="AZ233" s="638">
        <f>IF($BB$3="４週",AX233/4,IF($BB$3="暦月",②勤務形態一覧表!AX233/(②勤務形態一覧表!$BB$8/7),""))</f>
        <v>0</v>
      </c>
      <c r="BA233" s="639"/>
      <c r="BB233" s="746"/>
      <c r="BC233" s="707"/>
      <c r="BD233" s="707"/>
      <c r="BE233" s="707"/>
      <c r="BF233" s="708"/>
    </row>
    <row r="234" spans="2:58" ht="20.25" customHeight="1">
      <c r="B234" s="686"/>
      <c r="C234" s="742"/>
      <c r="D234" s="743"/>
      <c r="E234" s="744"/>
      <c r="F234" s="392">
        <f>C232</f>
        <v>0</v>
      </c>
      <c r="G234" s="698"/>
      <c r="H234" s="702"/>
      <c r="I234" s="700"/>
      <c r="J234" s="700"/>
      <c r="K234" s="701"/>
      <c r="L234" s="709"/>
      <c r="M234" s="710"/>
      <c r="N234" s="710"/>
      <c r="O234" s="711"/>
      <c r="P234" s="640" t="s">
        <v>1229</v>
      </c>
      <c r="Q234" s="641"/>
      <c r="R234" s="642"/>
      <c r="S234" s="388" t="str">
        <f>IF(S232="","",VLOOKUP(S232,'[1]シフト記号表（勤務時間帯）'!$C$6:$U$35,19,FALSE))</f>
        <v/>
      </c>
      <c r="T234" s="389" t="str">
        <f>IF(T232="","",VLOOKUP(T232,'[1]シフト記号表（勤務時間帯）'!$C$6:$U$35,19,FALSE))</f>
        <v/>
      </c>
      <c r="U234" s="389" t="str">
        <f>IF(U232="","",VLOOKUP(U232,'[1]シフト記号表（勤務時間帯）'!$C$6:$U$35,19,FALSE))</f>
        <v/>
      </c>
      <c r="V234" s="389" t="str">
        <f>IF(V232="","",VLOOKUP(V232,'[1]シフト記号表（勤務時間帯）'!$C$6:$U$35,19,FALSE))</f>
        <v/>
      </c>
      <c r="W234" s="389" t="str">
        <f>IF(W232="","",VLOOKUP(W232,'[1]シフト記号表（勤務時間帯）'!$C$6:$U$35,19,FALSE))</f>
        <v/>
      </c>
      <c r="X234" s="389" t="str">
        <f>IF(X232="","",VLOOKUP(X232,'[1]シフト記号表（勤務時間帯）'!$C$6:$U$35,19,FALSE))</f>
        <v/>
      </c>
      <c r="Y234" s="390" t="str">
        <f>IF(Y232="","",VLOOKUP(Y232,'[1]シフト記号表（勤務時間帯）'!$C$6:$U$35,19,FALSE))</f>
        <v/>
      </c>
      <c r="Z234" s="388" t="str">
        <f>IF(Z232="","",VLOOKUP(Z232,'[1]シフト記号表（勤務時間帯）'!$C$6:$U$35,19,FALSE))</f>
        <v/>
      </c>
      <c r="AA234" s="389" t="str">
        <f>IF(AA232="","",VLOOKUP(AA232,'[1]シフト記号表（勤務時間帯）'!$C$6:$U$35,19,FALSE))</f>
        <v/>
      </c>
      <c r="AB234" s="389" t="str">
        <f>IF(AB232="","",VLOOKUP(AB232,'[1]シフト記号表（勤務時間帯）'!$C$6:$U$35,19,FALSE))</f>
        <v/>
      </c>
      <c r="AC234" s="389" t="str">
        <f>IF(AC232="","",VLOOKUP(AC232,'[1]シフト記号表（勤務時間帯）'!$C$6:$U$35,19,FALSE))</f>
        <v/>
      </c>
      <c r="AD234" s="389" t="str">
        <f>IF(AD232="","",VLOOKUP(AD232,'[1]シフト記号表（勤務時間帯）'!$C$6:$U$35,19,FALSE))</f>
        <v/>
      </c>
      <c r="AE234" s="389" t="str">
        <f>IF(AE232="","",VLOOKUP(AE232,'[1]シフト記号表（勤務時間帯）'!$C$6:$U$35,19,FALSE))</f>
        <v/>
      </c>
      <c r="AF234" s="390" t="str">
        <f>IF(AF232="","",VLOOKUP(AF232,'[1]シフト記号表（勤務時間帯）'!$C$6:$U$35,19,FALSE))</f>
        <v/>
      </c>
      <c r="AG234" s="388" t="str">
        <f>IF(AG232="","",VLOOKUP(AG232,'[1]シフト記号表（勤務時間帯）'!$C$6:$U$35,19,FALSE))</f>
        <v/>
      </c>
      <c r="AH234" s="389" t="str">
        <f>IF(AH232="","",VLOOKUP(AH232,'[1]シフト記号表（勤務時間帯）'!$C$6:$U$35,19,FALSE))</f>
        <v/>
      </c>
      <c r="AI234" s="389" t="str">
        <f>IF(AI232="","",VLOOKUP(AI232,'[1]シフト記号表（勤務時間帯）'!$C$6:$U$35,19,FALSE))</f>
        <v/>
      </c>
      <c r="AJ234" s="389" t="str">
        <f>IF(AJ232="","",VLOOKUP(AJ232,'[1]シフト記号表（勤務時間帯）'!$C$6:$U$35,19,FALSE))</f>
        <v/>
      </c>
      <c r="AK234" s="389" t="str">
        <f>IF(AK232="","",VLOOKUP(AK232,'[1]シフト記号表（勤務時間帯）'!$C$6:$U$35,19,FALSE))</f>
        <v/>
      </c>
      <c r="AL234" s="389" t="str">
        <f>IF(AL232="","",VLOOKUP(AL232,'[1]シフト記号表（勤務時間帯）'!$C$6:$U$35,19,FALSE))</f>
        <v/>
      </c>
      <c r="AM234" s="390" t="str">
        <f>IF(AM232="","",VLOOKUP(AM232,'[1]シフト記号表（勤務時間帯）'!$C$6:$U$35,19,FALSE))</f>
        <v/>
      </c>
      <c r="AN234" s="388" t="str">
        <f>IF(AN232="","",VLOOKUP(AN232,'[1]シフト記号表（勤務時間帯）'!$C$6:$U$35,19,FALSE))</f>
        <v/>
      </c>
      <c r="AO234" s="389" t="str">
        <f>IF(AO232="","",VLOOKUP(AO232,'[1]シフト記号表（勤務時間帯）'!$C$6:$U$35,19,FALSE))</f>
        <v/>
      </c>
      <c r="AP234" s="389" t="str">
        <f>IF(AP232="","",VLOOKUP(AP232,'[1]シフト記号表（勤務時間帯）'!$C$6:$U$35,19,FALSE))</f>
        <v/>
      </c>
      <c r="AQ234" s="389" t="str">
        <f>IF(AQ232="","",VLOOKUP(AQ232,'[1]シフト記号表（勤務時間帯）'!$C$6:$U$35,19,FALSE))</f>
        <v/>
      </c>
      <c r="AR234" s="389" t="str">
        <f>IF(AR232="","",VLOOKUP(AR232,'[1]シフト記号表（勤務時間帯）'!$C$6:$U$35,19,FALSE))</f>
        <v/>
      </c>
      <c r="AS234" s="389" t="str">
        <f>IF(AS232="","",VLOOKUP(AS232,'[1]シフト記号表（勤務時間帯）'!$C$6:$U$35,19,FALSE))</f>
        <v/>
      </c>
      <c r="AT234" s="390" t="str">
        <f>IF(AT232="","",VLOOKUP(AT232,'[1]シフト記号表（勤務時間帯）'!$C$6:$U$35,19,FALSE))</f>
        <v/>
      </c>
      <c r="AU234" s="388" t="str">
        <f>IF(AU232="","",VLOOKUP(AU232,'[1]シフト記号表（勤務時間帯）'!$C$6:$U$35,19,FALSE))</f>
        <v/>
      </c>
      <c r="AV234" s="389" t="str">
        <f>IF(AV232="","",VLOOKUP(AV232,'[1]シフト記号表（勤務時間帯）'!$C$6:$U$35,19,FALSE))</f>
        <v/>
      </c>
      <c r="AW234" s="389" t="str">
        <f>IF(AW232="","",VLOOKUP(AW232,'[1]シフト記号表（勤務時間帯）'!$C$6:$U$35,19,FALSE))</f>
        <v/>
      </c>
      <c r="AX234" s="643">
        <f>IF($BB$3="４週",SUM(S234:AT234),IF($BB$3="暦月",SUM(S234:AW234),""))</f>
        <v>0</v>
      </c>
      <c r="AY234" s="644"/>
      <c r="AZ234" s="645">
        <f>IF($BB$3="４週",AX234/4,IF($BB$3="暦月",②勤務形態一覧表!AX234/(②勤務形態一覧表!$BB$8/7),""))</f>
        <v>0</v>
      </c>
      <c r="BA234" s="646"/>
      <c r="BB234" s="747"/>
      <c r="BC234" s="710"/>
      <c r="BD234" s="710"/>
      <c r="BE234" s="710"/>
      <c r="BF234" s="711"/>
    </row>
    <row r="235" spans="2:58" ht="20.25" customHeight="1">
      <c r="B235" s="686">
        <f>B232+1</f>
        <v>72</v>
      </c>
      <c r="C235" s="736"/>
      <c r="D235" s="737"/>
      <c r="E235" s="738"/>
      <c r="F235" s="391"/>
      <c r="G235" s="696"/>
      <c r="H235" s="699"/>
      <c r="I235" s="700"/>
      <c r="J235" s="700"/>
      <c r="K235" s="701"/>
      <c r="L235" s="703"/>
      <c r="M235" s="704"/>
      <c r="N235" s="704"/>
      <c r="O235" s="705"/>
      <c r="P235" s="712" t="s">
        <v>1227</v>
      </c>
      <c r="Q235" s="713"/>
      <c r="R235" s="714"/>
      <c r="S235" s="380"/>
      <c r="T235" s="381"/>
      <c r="U235" s="381"/>
      <c r="V235" s="381"/>
      <c r="W235" s="381"/>
      <c r="X235" s="381"/>
      <c r="Y235" s="382"/>
      <c r="Z235" s="380"/>
      <c r="AA235" s="381"/>
      <c r="AB235" s="381"/>
      <c r="AC235" s="381"/>
      <c r="AD235" s="381"/>
      <c r="AE235" s="381"/>
      <c r="AF235" s="382"/>
      <c r="AG235" s="380"/>
      <c r="AH235" s="381"/>
      <c r="AI235" s="381"/>
      <c r="AJ235" s="381"/>
      <c r="AK235" s="381"/>
      <c r="AL235" s="381"/>
      <c r="AM235" s="382"/>
      <c r="AN235" s="380"/>
      <c r="AO235" s="381"/>
      <c r="AP235" s="381"/>
      <c r="AQ235" s="381"/>
      <c r="AR235" s="381"/>
      <c r="AS235" s="381"/>
      <c r="AT235" s="382"/>
      <c r="AU235" s="380"/>
      <c r="AV235" s="381"/>
      <c r="AW235" s="381"/>
      <c r="AX235" s="620"/>
      <c r="AY235" s="621"/>
      <c r="AZ235" s="622"/>
      <c r="BA235" s="623"/>
      <c r="BB235" s="745"/>
      <c r="BC235" s="704"/>
      <c r="BD235" s="704"/>
      <c r="BE235" s="704"/>
      <c r="BF235" s="705"/>
    </row>
    <row r="236" spans="2:58" ht="20.25" customHeight="1">
      <c r="B236" s="686"/>
      <c r="C236" s="739"/>
      <c r="D236" s="740"/>
      <c r="E236" s="741"/>
      <c r="F236" s="383"/>
      <c r="G236" s="697"/>
      <c r="H236" s="702"/>
      <c r="I236" s="700"/>
      <c r="J236" s="700"/>
      <c r="K236" s="701"/>
      <c r="L236" s="706"/>
      <c r="M236" s="707"/>
      <c r="N236" s="707"/>
      <c r="O236" s="708"/>
      <c r="P236" s="633" t="s">
        <v>1228</v>
      </c>
      <c r="Q236" s="634"/>
      <c r="R236" s="635"/>
      <c r="S236" s="384" t="str">
        <f>IF(S235="","",VLOOKUP(S235,'[1]シフト記号表（勤務時間帯）'!$C$6:$K$35,9,FALSE))</f>
        <v/>
      </c>
      <c r="T236" s="385" t="str">
        <f>IF(T235="","",VLOOKUP(T235,'[1]シフト記号表（勤務時間帯）'!$C$6:$K$35,9,FALSE))</f>
        <v/>
      </c>
      <c r="U236" s="385" t="str">
        <f>IF(U235="","",VLOOKUP(U235,'[1]シフト記号表（勤務時間帯）'!$C$6:$K$35,9,FALSE))</f>
        <v/>
      </c>
      <c r="V236" s="385" t="str">
        <f>IF(V235="","",VLOOKUP(V235,'[1]シフト記号表（勤務時間帯）'!$C$6:$K$35,9,FALSE))</f>
        <v/>
      </c>
      <c r="W236" s="385" t="str">
        <f>IF(W235="","",VLOOKUP(W235,'[1]シフト記号表（勤務時間帯）'!$C$6:$K$35,9,FALSE))</f>
        <v/>
      </c>
      <c r="X236" s="385" t="str">
        <f>IF(X235="","",VLOOKUP(X235,'[1]シフト記号表（勤務時間帯）'!$C$6:$K$35,9,FALSE))</f>
        <v/>
      </c>
      <c r="Y236" s="386" t="str">
        <f>IF(Y235="","",VLOOKUP(Y235,'[1]シフト記号表（勤務時間帯）'!$C$6:$K$35,9,FALSE))</f>
        <v/>
      </c>
      <c r="Z236" s="384" t="str">
        <f>IF(Z235="","",VLOOKUP(Z235,'[1]シフト記号表（勤務時間帯）'!$C$6:$K$35,9,FALSE))</f>
        <v/>
      </c>
      <c r="AA236" s="385" t="str">
        <f>IF(AA235="","",VLOOKUP(AA235,'[1]シフト記号表（勤務時間帯）'!$C$6:$K$35,9,FALSE))</f>
        <v/>
      </c>
      <c r="AB236" s="385" t="str">
        <f>IF(AB235="","",VLOOKUP(AB235,'[1]シフト記号表（勤務時間帯）'!$C$6:$K$35,9,FALSE))</f>
        <v/>
      </c>
      <c r="AC236" s="385" t="str">
        <f>IF(AC235="","",VLOOKUP(AC235,'[1]シフト記号表（勤務時間帯）'!$C$6:$K$35,9,FALSE))</f>
        <v/>
      </c>
      <c r="AD236" s="385" t="str">
        <f>IF(AD235="","",VLOOKUP(AD235,'[1]シフト記号表（勤務時間帯）'!$C$6:$K$35,9,FALSE))</f>
        <v/>
      </c>
      <c r="AE236" s="385" t="str">
        <f>IF(AE235="","",VLOOKUP(AE235,'[1]シフト記号表（勤務時間帯）'!$C$6:$K$35,9,FALSE))</f>
        <v/>
      </c>
      <c r="AF236" s="386" t="str">
        <f>IF(AF235="","",VLOOKUP(AF235,'[1]シフト記号表（勤務時間帯）'!$C$6:$K$35,9,FALSE))</f>
        <v/>
      </c>
      <c r="AG236" s="384" t="str">
        <f>IF(AG235="","",VLOOKUP(AG235,'[1]シフト記号表（勤務時間帯）'!$C$6:$K$35,9,FALSE))</f>
        <v/>
      </c>
      <c r="AH236" s="385" t="str">
        <f>IF(AH235="","",VLOOKUP(AH235,'[1]シフト記号表（勤務時間帯）'!$C$6:$K$35,9,FALSE))</f>
        <v/>
      </c>
      <c r="AI236" s="385" t="str">
        <f>IF(AI235="","",VLOOKUP(AI235,'[1]シフト記号表（勤務時間帯）'!$C$6:$K$35,9,FALSE))</f>
        <v/>
      </c>
      <c r="AJ236" s="385" t="str">
        <f>IF(AJ235="","",VLOOKUP(AJ235,'[1]シフト記号表（勤務時間帯）'!$C$6:$K$35,9,FALSE))</f>
        <v/>
      </c>
      <c r="AK236" s="385" t="str">
        <f>IF(AK235="","",VLOOKUP(AK235,'[1]シフト記号表（勤務時間帯）'!$C$6:$K$35,9,FALSE))</f>
        <v/>
      </c>
      <c r="AL236" s="385" t="str">
        <f>IF(AL235="","",VLOOKUP(AL235,'[1]シフト記号表（勤務時間帯）'!$C$6:$K$35,9,FALSE))</f>
        <v/>
      </c>
      <c r="AM236" s="386" t="str">
        <f>IF(AM235="","",VLOOKUP(AM235,'[1]シフト記号表（勤務時間帯）'!$C$6:$K$35,9,FALSE))</f>
        <v/>
      </c>
      <c r="AN236" s="384" t="str">
        <f>IF(AN235="","",VLOOKUP(AN235,'[1]シフト記号表（勤務時間帯）'!$C$6:$K$35,9,FALSE))</f>
        <v/>
      </c>
      <c r="AO236" s="385" t="str">
        <f>IF(AO235="","",VLOOKUP(AO235,'[1]シフト記号表（勤務時間帯）'!$C$6:$K$35,9,FALSE))</f>
        <v/>
      </c>
      <c r="AP236" s="385" t="str">
        <f>IF(AP235="","",VLOOKUP(AP235,'[1]シフト記号表（勤務時間帯）'!$C$6:$K$35,9,FALSE))</f>
        <v/>
      </c>
      <c r="AQ236" s="385" t="str">
        <f>IF(AQ235="","",VLOOKUP(AQ235,'[1]シフト記号表（勤務時間帯）'!$C$6:$K$35,9,FALSE))</f>
        <v/>
      </c>
      <c r="AR236" s="385" t="str">
        <f>IF(AR235="","",VLOOKUP(AR235,'[1]シフト記号表（勤務時間帯）'!$C$6:$K$35,9,FALSE))</f>
        <v/>
      </c>
      <c r="AS236" s="385" t="str">
        <f>IF(AS235="","",VLOOKUP(AS235,'[1]シフト記号表（勤務時間帯）'!$C$6:$K$35,9,FALSE))</f>
        <v/>
      </c>
      <c r="AT236" s="386" t="str">
        <f>IF(AT235="","",VLOOKUP(AT235,'[1]シフト記号表（勤務時間帯）'!$C$6:$K$35,9,FALSE))</f>
        <v/>
      </c>
      <c r="AU236" s="384" t="str">
        <f>IF(AU235="","",VLOOKUP(AU235,'[1]シフト記号表（勤務時間帯）'!$C$6:$K$35,9,FALSE))</f>
        <v/>
      </c>
      <c r="AV236" s="385" t="str">
        <f>IF(AV235="","",VLOOKUP(AV235,'[1]シフト記号表（勤務時間帯）'!$C$6:$K$35,9,FALSE))</f>
        <v/>
      </c>
      <c r="AW236" s="385" t="str">
        <f>IF(AW235="","",VLOOKUP(AW235,'[1]シフト記号表（勤務時間帯）'!$C$6:$K$35,9,FALSE))</f>
        <v/>
      </c>
      <c r="AX236" s="636">
        <f>IF($BB$3="４週",SUM(S236:AT236),IF($BB$3="暦月",SUM(S236:AW236),""))</f>
        <v>0</v>
      </c>
      <c r="AY236" s="637"/>
      <c r="AZ236" s="638">
        <f>IF($BB$3="４週",AX236/4,IF($BB$3="暦月",②勤務形態一覧表!AX236/(②勤務形態一覧表!$BB$8/7),""))</f>
        <v>0</v>
      </c>
      <c r="BA236" s="639"/>
      <c r="BB236" s="746"/>
      <c r="BC236" s="707"/>
      <c r="BD236" s="707"/>
      <c r="BE236" s="707"/>
      <c r="BF236" s="708"/>
    </row>
    <row r="237" spans="2:58" ht="20.25" customHeight="1">
      <c r="B237" s="686"/>
      <c r="C237" s="742"/>
      <c r="D237" s="743"/>
      <c r="E237" s="744"/>
      <c r="F237" s="392">
        <f>C235</f>
        <v>0</v>
      </c>
      <c r="G237" s="698"/>
      <c r="H237" s="702"/>
      <c r="I237" s="700"/>
      <c r="J237" s="700"/>
      <c r="K237" s="701"/>
      <c r="L237" s="709"/>
      <c r="M237" s="710"/>
      <c r="N237" s="710"/>
      <c r="O237" s="711"/>
      <c r="P237" s="640" t="s">
        <v>1229</v>
      </c>
      <c r="Q237" s="641"/>
      <c r="R237" s="642"/>
      <c r="S237" s="388" t="str">
        <f>IF(S235="","",VLOOKUP(S235,'[1]シフト記号表（勤務時間帯）'!$C$6:$U$35,19,FALSE))</f>
        <v/>
      </c>
      <c r="T237" s="389" t="str">
        <f>IF(T235="","",VLOOKUP(T235,'[1]シフト記号表（勤務時間帯）'!$C$6:$U$35,19,FALSE))</f>
        <v/>
      </c>
      <c r="U237" s="389" t="str">
        <f>IF(U235="","",VLOOKUP(U235,'[1]シフト記号表（勤務時間帯）'!$C$6:$U$35,19,FALSE))</f>
        <v/>
      </c>
      <c r="V237" s="389" t="str">
        <f>IF(V235="","",VLOOKUP(V235,'[1]シフト記号表（勤務時間帯）'!$C$6:$U$35,19,FALSE))</f>
        <v/>
      </c>
      <c r="W237" s="389" t="str">
        <f>IF(W235="","",VLOOKUP(W235,'[1]シフト記号表（勤務時間帯）'!$C$6:$U$35,19,FALSE))</f>
        <v/>
      </c>
      <c r="X237" s="389" t="str">
        <f>IF(X235="","",VLOOKUP(X235,'[1]シフト記号表（勤務時間帯）'!$C$6:$U$35,19,FALSE))</f>
        <v/>
      </c>
      <c r="Y237" s="390" t="str">
        <f>IF(Y235="","",VLOOKUP(Y235,'[1]シフト記号表（勤務時間帯）'!$C$6:$U$35,19,FALSE))</f>
        <v/>
      </c>
      <c r="Z237" s="388" t="str">
        <f>IF(Z235="","",VLOOKUP(Z235,'[1]シフト記号表（勤務時間帯）'!$C$6:$U$35,19,FALSE))</f>
        <v/>
      </c>
      <c r="AA237" s="389" t="str">
        <f>IF(AA235="","",VLOOKUP(AA235,'[1]シフト記号表（勤務時間帯）'!$C$6:$U$35,19,FALSE))</f>
        <v/>
      </c>
      <c r="AB237" s="389" t="str">
        <f>IF(AB235="","",VLOOKUP(AB235,'[1]シフト記号表（勤務時間帯）'!$C$6:$U$35,19,FALSE))</f>
        <v/>
      </c>
      <c r="AC237" s="389" t="str">
        <f>IF(AC235="","",VLOOKUP(AC235,'[1]シフト記号表（勤務時間帯）'!$C$6:$U$35,19,FALSE))</f>
        <v/>
      </c>
      <c r="AD237" s="389" t="str">
        <f>IF(AD235="","",VLOOKUP(AD235,'[1]シフト記号表（勤務時間帯）'!$C$6:$U$35,19,FALSE))</f>
        <v/>
      </c>
      <c r="AE237" s="389" t="str">
        <f>IF(AE235="","",VLOOKUP(AE235,'[1]シフト記号表（勤務時間帯）'!$C$6:$U$35,19,FALSE))</f>
        <v/>
      </c>
      <c r="AF237" s="390" t="str">
        <f>IF(AF235="","",VLOOKUP(AF235,'[1]シフト記号表（勤務時間帯）'!$C$6:$U$35,19,FALSE))</f>
        <v/>
      </c>
      <c r="AG237" s="388" t="str">
        <f>IF(AG235="","",VLOOKUP(AG235,'[1]シフト記号表（勤務時間帯）'!$C$6:$U$35,19,FALSE))</f>
        <v/>
      </c>
      <c r="AH237" s="389" t="str">
        <f>IF(AH235="","",VLOOKUP(AH235,'[1]シフト記号表（勤務時間帯）'!$C$6:$U$35,19,FALSE))</f>
        <v/>
      </c>
      <c r="AI237" s="389" t="str">
        <f>IF(AI235="","",VLOOKUP(AI235,'[1]シフト記号表（勤務時間帯）'!$C$6:$U$35,19,FALSE))</f>
        <v/>
      </c>
      <c r="AJ237" s="389" t="str">
        <f>IF(AJ235="","",VLOOKUP(AJ235,'[1]シフト記号表（勤務時間帯）'!$C$6:$U$35,19,FALSE))</f>
        <v/>
      </c>
      <c r="AK237" s="389" t="str">
        <f>IF(AK235="","",VLOOKUP(AK235,'[1]シフト記号表（勤務時間帯）'!$C$6:$U$35,19,FALSE))</f>
        <v/>
      </c>
      <c r="AL237" s="389" t="str">
        <f>IF(AL235="","",VLOOKUP(AL235,'[1]シフト記号表（勤務時間帯）'!$C$6:$U$35,19,FALSE))</f>
        <v/>
      </c>
      <c r="AM237" s="390" t="str">
        <f>IF(AM235="","",VLOOKUP(AM235,'[1]シフト記号表（勤務時間帯）'!$C$6:$U$35,19,FALSE))</f>
        <v/>
      </c>
      <c r="AN237" s="388" t="str">
        <f>IF(AN235="","",VLOOKUP(AN235,'[1]シフト記号表（勤務時間帯）'!$C$6:$U$35,19,FALSE))</f>
        <v/>
      </c>
      <c r="AO237" s="389" t="str">
        <f>IF(AO235="","",VLOOKUP(AO235,'[1]シフト記号表（勤務時間帯）'!$C$6:$U$35,19,FALSE))</f>
        <v/>
      </c>
      <c r="AP237" s="389" t="str">
        <f>IF(AP235="","",VLOOKUP(AP235,'[1]シフト記号表（勤務時間帯）'!$C$6:$U$35,19,FALSE))</f>
        <v/>
      </c>
      <c r="AQ237" s="389" t="str">
        <f>IF(AQ235="","",VLOOKUP(AQ235,'[1]シフト記号表（勤務時間帯）'!$C$6:$U$35,19,FALSE))</f>
        <v/>
      </c>
      <c r="AR237" s="389" t="str">
        <f>IF(AR235="","",VLOOKUP(AR235,'[1]シフト記号表（勤務時間帯）'!$C$6:$U$35,19,FALSE))</f>
        <v/>
      </c>
      <c r="AS237" s="389" t="str">
        <f>IF(AS235="","",VLOOKUP(AS235,'[1]シフト記号表（勤務時間帯）'!$C$6:$U$35,19,FALSE))</f>
        <v/>
      </c>
      <c r="AT237" s="390" t="str">
        <f>IF(AT235="","",VLOOKUP(AT235,'[1]シフト記号表（勤務時間帯）'!$C$6:$U$35,19,FALSE))</f>
        <v/>
      </c>
      <c r="AU237" s="388" t="str">
        <f>IF(AU235="","",VLOOKUP(AU235,'[1]シフト記号表（勤務時間帯）'!$C$6:$U$35,19,FALSE))</f>
        <v/>
      </c>
      <c r="AV237" s="389" t="str">
        <f>IF(AV235="","",VLOOKUP(AV235,'[1]シフト記号表（勤務時間帯）'!$C$6:$U$35,19,FALSE))</f>
        <v/>
      </c>
      <c r="AW237" s="389" t="str">
        <f>IF(AW235="","",VLOOKUP(AW235,'[1]シフト記号表（勤務時間帯）'!$C$6:$U$35,19,FALSE))</f>
        <v/>
      </c>
      <c r="AX237" s="643">
        <f>IF($BB$3="４週",SUM(S237:AT237),IF($BB$3="暦月",SUM(S237:AW237),""))</f>
        <v>0</v>
      </c>
      <c r="AY237" s="644"/>
      <c r="AZ237" s="645">
        <f>IF($BB$3="４週",AX237/4,IF($BB$3="暦月",②勤務形態一覧表!AX237/(②勤務形態一覧表!$BB$8/7),""))</f>
        <v>0</v>
      </c>
      <c r="BA237" s="646"/>
      <c r="BB237" s="747"/>
      <c r="BC237" s="710"/>
      <c r="BD237" s="710"/>
      <c r="BE237" s="710"/>
      <c r="BF237" s="711"/>
    </row>
    <row r="238" spans="2:58" ht="20.25" customHeight="1">
      <c r="B238" s="686">
        <f>B235+1</f>
        <v>73</v>
      </c>
      <c r="C238" s="736"/>
      <c r="D238" s="737"/>
      <c r="E238" s="738"/>
      <c r="F238" s="391"/>
      <c r="G238" s="696"/>
      <c r="H238" s="699"/>
      <c r="I238" s="700"/>
      <c r="J238" s="700"/>
      <c r="K238" s="701"/>
      <c r="L238" s="703"/>
      <c r="M238" s="704"/>
      <c r="N238" s="704"/>
      <c r="O238" s="705"/>
      <c r="P238" s="712" t="s">
        <v>1227</v>
      </c>
      <c r="Q238" s="713"/>
      <c r="R238" s="714"/>
      <c r="S238" s="380"/>
      <c r="T238" s="381"/>
      <c r="U238" s="381"/>
      <c r="V238" s="381"/>
      <c r="W238" s="381"/>
      <c r="X238" s="381"/>
      <c r="Y238" s="382"/>
      <c r="Z238" s="380"/>
      <c r="AA238" s="381"/>
      <c r="AB238" s="381"/>
      <c r="AC238" s="381"/>
      <c r="AD238" s="381"/>
      <c r="AE238" s="381"/>
      <c r="AF238" s="382"/>
      <c r="AG238" s="380"/>
      <c r="AH238" s="381"/>
      <c r="AI238" s="381"/>
      <c r="AJ238" s="381"/>
      <c r="AK238" s="381"/>
      <c r="AL238" s="381"/>
      <c r="AM238" s="382"/>
      <c r="AN238" s="380"/>
      <c r="AO238" s="381"/>
      <c r="AP238" s="381"/>
      <c r="AQ238" s="381"/>
      <c r="AR238" s="381"/>
      <c r="AS238" s="381"/>
      <c r="AT238" s="382"/>
      <c r="AU238" s="380"/>
      <c r="AV238" s="381"/>
      <c r="AW238" s="381"/>
      <c r="AX238" s="620"/>
      <c r="AY238" s="621"/>
      <c r="AZ238" s="622"/>
      <c r="BA238" s="623"/>
      <c r="BB238" s="745"/>
      <c r="BC238" s="704"/>
      <c r="BD238" s="704"/>
      <c r="BE238" s="704"/>
      <c r="BF238" s="705"/>
    </row>
    <row r="239" spans="2:58" ht="20.25" customHeight="1">
      <c r="B239" s="686"/>
      <c r="C239" s="739"/>
      <c r="D239" s="740"/>
      <c r="E239" s="741"/>
      <c r="F239" s="383"/>
      <c r="G239" s="697"/>
      <c r="H239" s="702"/>
      <c r="I239" s="700"/>
      <c r="J239" s="700"/>
      <c r="K239" s="701"/>
      <c r="L239" s="706"/>
      <c r="M239" s="707"/>
      <c r="N239" s="707"/>
      <c r="O239" s="708"/>
      <c r="P239" s="633" t="s">
        <v>1228</v>
      </c>
      <c r="Q239" s="634"/>
      <c r="R239" s="635"/>
      <c r="S239" s="384" t="str">
        <f>IF(S238="","",VLOOKUP(S238,'[1]シフト記号表（勤務時間帯）'!$C$6:$K$35,9,FALSE))</f>
        <v/>
      </c>
      <c r="T239" s="385" t="str">
        <f>IF(T238="","",VLOOKUP(T238,'[1]シフト記号表（勤務時間帯）'!$C$6:$K$35,9,FALSE))</f>
        <v/>
      </c>
      <c r="U239" s="385" t="str">
        <f>IF(U238="","",VLOOKUP(U238,'[1]シフト記号表（勤務時間帯）'!$C$6:$K$35,9,FALSE))</f>
        <v/>
      </c>
      <c r="V239" s="385" t="str">
        <f>IF(V238="","",VLOOKUP(V238,'[1]シフト記号表（勤務時間帯）'!$C$6:$K$35,9,FALSE))</f>
        <v/>
      </c>
      <c r="W239" s="385" t="str">
        <f>IF(W238="","",VLOOKUP(W238,'[1]シフト記号表（勤務時間帯）'!$C$6:$K$35,9,FALSE))</f>
        <v/>
      </c>
      <c r="X239" s="385" t="str">
        <f>IF(X238="","",VLOOKUP(X238,'[1]シフト記号表（勤務時間帯）'!$C$6:$K$35,9,FALSE))</f>
        <v/>
      </c>
      <c r="Y239" s="386" t="str">
        <f>IF(Y238="","",VLOOKUP(Y238,'[1]シフト記号表（勤務時間帯）'!$C$6:$K$35,9,FALSE))</f>
        <v/>
      </c>
      <c r="Z239" s="384" t="str">
        <f>IF(Z238="","",VLOOKUP(Z238,'[1]シフト記号表（勤務時間帯）'!$C$6:$K$35,9,FALSE))</f>
        <v/>
      </c>
      <c r="AA239" s="385" t="str">
        <f>IF(AA238="","",VLOOKUP(AA238,'[1]シフト記号表（勤務時間帯）'!$C$6:$K$35,9,FALSE))</f>
        <v/>
      </c>
      <c r="AB239" s="385" t="str">
        <f>IF(AB238="","",VLOOKUP(AB238,'[1]シフト記号表（勤務時間帯）'!$C$6:$K$35,9,FALSE))</f>
        <v/>
      </c>
      <c r="AC239" s="385" t="str">
        <f>IF(AC238="","",VLOOKUP(AC238,'[1]シフト記号表（勤務時間帯）'!$C$6:$K$35,9,FALSE))</f>
        <v/>
      </c>
      <c r="AD239" s="385" t="str">
        <f>IF(AD238="","",VLOOKUP(AD238,'[1]シフト記号表（勤務時間帯）'!$C$6:$K$35,9,FALSE))</f>
        <v/>
      </c>
      <c r="AE239" s="385" t="str">
        <f>IF(AE238="","",VLOOKUP(AE238,'[1]シフト記号表（勤務時間帯）'!$C$6:$K$35,9,FALSE))</f>
        <v/>
      </c>
      <c r="AF239" s="386" t="str">
        <f>IF(AF238="","",VLOOKUP(AF238,'[1]シフト記号表（勤務時間帯）'!$C$6:$K$35,9,FALSE))</f>
        <v/>
      </c>
      <c r="AG239" s="384" t="str">
        <f>IF(AG238="","",VLOOKUP(AG238,'[1]シフト記号表（勤務時間帯）'!$C$6:$K$35,9,FALSE))</f>
        <v/>
      </c>
      <c r="AH239" s="385" t="str">
        <f>IF(AH238="","",VLOOKUP(AH238,'[1]シフト記号表（勤務時間帯）'!$C$6:$K$35,9,FALSE))</f>
        <v/>
      </c>
      <c r="AI239" s="385" t="str">
        <f>IF(AI238="","",VLOOKUP(AI238,'[1]シフト記号表（勤務時間帯）'!$C$6:$K$35,9,FALSE))</f>
        <v/>
      </c>
      <c r="AJ239" s="385" t="str">
        <f>IF(AJ238="","",VLOOKUP(AJ238,'[1]シフト記号表（勤務時間帯）'!$C$6:$K$35,9,FALSE))</f>
        <v/>
      </c>
      <c r="AK239" s="385" t="str">
        <f>IF(AK238="","",VLOOKUP(AK238,'[1]シフト記号表（勤務時間帯）'!$C$6:$K$35,9,FALSE))</f>
        <v/>
      </c>
      <c r="AL239" s="385" t="str">
        <f>IF(AL238="","",VLOOKUP(AL238,'[1]シフト記号表（勤務時間帯）'!$C$6:$K$35,9,FALSE))</f>
        <v/>
      </c>
      <c r="AM239" s="386" t="str">
        <f>IF(AM238="","",VLOOKUP(AM238,'[1]シフト記号表（勤務時間帯）'!$C$6:$K$35,9,FALSE))</f>
        <v/>
      </c>
      <c r="AN239" s="384" t="str">
        <f>IF(AN238="","",VLOOKUP(AN238,'[1]シフト記号表（勤務時間帯）'!$C$6:$K$35,9,FALSE))</f>
        <v/>
      </c>
      <c r="AO239" s="385" t="str">
        <f>IF(AO238="","",VLOOKUP(AO238,'[1]シフト記号表（勤務時間帯）'!$C$6:$K$35,9,FALSE))</f>
        <v/>
      </c>
      <c r="AP239" s="385" t="str">
        <f>IF(AP238="","",VLOOKUP(AP238,'[1]シフト記号表（勤務時間帯）'!$C$6:$K$35,9,FALSE))</f>
        <v/>
      </c>
      <c r="AQ239" s="385" t="str">
        <f>IF(AQ238="","",VLOOKUP(AQ238,'[1]シフト記号表（勤務時間帯）'!$C$6:$K$35,9,FALSE))</f>
        <v/>
      </c>
      <c r="AR239" s="385" t="str">
        <f>IF(AR238="","",VLOOKUP(AR238,'[1]シフト記号表（勤務時間帯）'!$C$6:$K$35,9,FALSE))</f>
        <v/>
      </c>
      <c r="AS239" s="385" t="str">
        <f>IF(AS238="","",VLOOKUP(AS238,'[1]シフト記号表（勤務時間帯）'!$C$6:$K$35,9,FALSE))</f>
        <v/>
      </c>
      <c r="AT239" s="386" t="str">
        <f>IF(AT238="","",VLOOKUP(AT238,'[1]シフト記号表（勤務時間帯）'!$C$6:$K$35,9,FALSE))</f>
        <v/>
      </c>
      <c r="AU239" s="384" t="str">
        <f>IF(AU238="","",VLOOKUP(AU238,'[1]シフト記号表（勤務時間帯）'!$C$6:$K$35,9,FALSE))</f>
        <v/>
      </c>
      <c r="AV239" s="385" t="str">
        <f>IF(AV238="","",VLOOKUP(AV238,'[1]シフト記号表（勤務時間帯）'!$C$6:$K$35,9,FALSE))</f>
        <v/>
      </c>
      <c r="AW239" s="385" t="str">
        <f>IF(AW238="","",VLOOKUP(AW238,'[1]シフト記号表（勤務時間帯）'!$C$6:$K$35,9,FALSE))</f>
        <v/>
      </c>
      <c r="AX239" s="636">
        <f>IF($BB$3="４週",SUM(S239:AT239),IF($BB$3="暦月",SUM(S239:AW239),""))</f>
        <v>0</v>
      </c>
      <c r="AY239" s="637"/>
      <c r="AZ239" s="638">
        <f>IF($BB$3="４週",AX239/4,IF($BB$3="暦月",②勤務形態一覧表!AX239/(②勤務形態一覧表!$BB$8/7),""))</f>
        <v>0</v>
      </c>
      <c r="BA239" s="639"/>
      <c r="BB239" s="746"/>
      <c r="BC239" s="707"/>
      <c r="BD239" s="707"/>
      <c r="BE239" s="707"/>
      <c r="BF239" s="708"/>
    </row>
    <row r="240" spans="2:58" ht="20.25" customHeight="1">
      <c r="B240" s="686"/>
      <c r="C240" s="742"/>
      <c r="D240" s="743"/>
      <c r="E240" s="744"/>
      <c r="F240" s="392">
        <f>C238</f>
        <v>0</v>
      </c>
      <c r="G240" s="698"/>
      <c r="H240" s="702"/>
      <c r="I240" s="700"/>
      <c r="J240" s="700"/>
      <c r="K240" s="701"/>
      <c r="L240" s="709"/>
      <c r="M240" s="710"/>
      <c r="N240" s="710"/>
      <c r="O240" s="711"/>
      <c r="P240" s="640" t="s">
        <v>1229</v>
      </c>
      <c r="Q240" s="641"/>
      <c r="R240" s="642"/>
      <c r="S240" s="388" t="str">
        <f>IF(S238="","",VLOOKUP(S238,'[1]シフト記号表（勤務時間帯）'!$C$6:$U$35,19,FALSE))</f>
        <v/>
      </c>
      <c r="T240" s="389" t="str">
        <f>IF(T238="","",VLOOKUP(T238,'[1]シフト記号表（勤務時間帯）'!$C$6:$U$35,19,FALSE))</f>
        <v/>
      </c>
      <c r="U240" s="389" t="str">
        <f>IF(U238="","",VLOOKUP(U238,'[1]シフト記号表（勤務時間帯）'!$C$6:$U$35,19,FALSE))</f>
        <v/>
      </c>
      <c r="V240" s="389" t="str">
        <f>IF(V238="","",VLOOKUP(V238,'[1]シフト記号表（勤務時間帯）'!$C$6:$U$35,19,FALSE))</f>
        <v/>
      </c>
      <c r="W240" s="389" t="str">
        <f>IF(W238="","",VLOOKUP(W238,'[1]シフト記号表（勤務時間帯）'!$C$6:$U$35,19,FALSE))</f>
        <v/>
      </c>
      <c r="X240" s="389" t="str">
        <f>IF(X238="","",VLOOKUP(X238,'[1]シフト記号表（勤務時間帯）'!$C$6:$U$35,19,FALSE))</f>
        <v/>
      </c>
      <c r="Y240" s="390" t="str">
        <f>IF(Y238="","",VLOOKUP(Y238,'[1]シフト記号表（勤務時間帯）'!$C$6:$U$35,19,FALSE))</f>
        <v/>
      </c>
      <c r="Z240" s="388" t="str">
        <f>IF(Z238="","",VLOOKUP(Z238,'[1]シフト記号表（勤務時間帯）'!$C$6:$U$35,19,FALSE))</f>
        <v/>
      </c>
      <c r="AA240" s="389" t="str">
        <f>IF(AA238="","",VLOOKUP(AA238,'[1]シフト記号表（勤務時間帯）'!$C$6:$U$35,19,FALSE))</f>
        <v/>
      </c>
      <c r="AB240" s="389" t="str">
        <f>IF(AB238="","",VLOOKUP(AB238,'[1]シフト記号表（勤務時間帯）'!$C$6:$U$35,19,FALSE))</f>
        <v/>
      </c>
      <c r="AC240" s="389" t="str">
        <f>IF(AC238="","",VLOOKUP(AC238,'[1]シフト記号表（勤務時間帯）'!$C$6:$U$35,19,FALSE))</f>
        <v/>
      </c>
      <c r="AD240" s="389" t="str">
        <f>IF(AD238="","",VLOOKUP(AD238,'[1]シフト記号表（勤務時間帯）'!$C$6:$U$35,19,FALSE))</f>
        <v/>
      </c>
      <c r="AE240" s="389" t="str">
        <f>IF(AE238="","",VLOOKUP(AE238,'[1]シフト記号表（勤務時間帯）'!$C$6:$U$35,19,FALSE))</f>
        <v/>
      </c>
      <c r="AF240" s="390" t="str">
        <f>IF(AF238="","",VLOOKUP(AF238,'[1]シフト記号表（勤務時間帯）'!$C$6:$U$35,19,FALSE))</f>
        <v/>
      </c>
      <c r="AG240" s="388" t="str">
        <f>IF(AG238="","",VLOOKUP(AG238,'[1]シフト記号表（勤務時間帯）'!$C$6:$U$35,19,FALSE))</f>
        <v/>
      </c>
      <c r="AH240" s="389" t="str">
        <f>IF(AH238="","",VLOOKUP(AH238,'[1]シフト記号表（勤務時間帯）'!$C$6:$U$35,19,FALSE))</f>
        <v/>
      </c>
      <c r="AI240" s="389" t="str">
        <f>IF(AI238="","",VLOOKUP(AI238,'[1]シフト記号表（勤務時間帯）'!$C$6:$U$35,19,FALSE))</f>
        <v/>
      </c>
      <c r="AJ240" s="389" t="str">
        <f>IF(AJ238="","",VLOOKUP(AJ238,'[1]シフト記号表（勤務時間帯）'!$C$6:$U$35,19,FALSE))</f>
        <v/>
      </c>
      <c r="AK240" s="389" t="str">
        <f>IF(AK238="","",VLOOKUP(AK238,'[1]シフト記号表（勤務時間帯）'!$C$6:$U$35,19,FALSE))</f>
        <v/>
      </c>
      <c r="AL240" s="389" t="str">
        <f>IF(AL238="","",VLOOKUP(AL238,'[1]シフト記号表（勤務時間帯）'!$C$6:$U$35,19,FALSE))</f>
        <v/>
      </c>
      <c r="AM240" s="390" t="str">
        <f>IF(AM238="","",VLOOKUP(AM238,'[1]シフト記号表（勤務時間帯）'!$C$6:$U$35,19,FALSE))</f>
        <v/>
      </c>
      <c r="AN240" s="388" t="str">
        <f>IF(AN238="","",VLOOKUP(AN238,'[1]シフト記号表（勤務時間帯）'!$C$6:$U$35,19,FALSE))</f>
        <v/>
      </c>
      <c r="AO240" s="389" t="str">
        <f>IF(AO238="","",VLOOKUP(AO238,'[1]シフト記号表（勤務時間帯）'!$C$6:$U$35,19,FALSE))</f>
        <v/>
      </c>
      <c r="AP240" s="389" t="str">
        <f>IF(AP238="","",VLOOKUP(AP238,'[1]シフト記号表（勤務時間帯）'!$C$6:$U$35,19,FALSE))</f>
        <v/>
      </c>
      <c r="AQ240" s="389" t="str">
        <f>IF(AQ238="","",VLOOKUP(AQ238,'[1]シフト記号表（勤務時間帯）'!$C$6:$U$35,19,FALSE))</f>
        <v/>
      </c>
      <c r="AR240" s="389" t="str">
        <f>IF(AR238="","",VLOOKUP(AR238,'[1]シフト記号表（勤務時間帯）'!$C$6:$U$35,19,FALSE))</f>
        <v/>
      </c>
      <c r="AS240" s="389" t="str">
        <f>IF(AS238="","",VLOOKUP(AS238,'[1]シフト記号表（勤務時間帯）'!$C$6:$U$35,19,FALSE))</f>
        <v/>
      </c>
      <c r="AT240" s="390" t="str">
        <f>IF(AT238="","",VLOOKUP(AT238,'[1]シフト記号表（勤務時間帯）'!$C$6:$U$35,19,FALSE))</f>
        <v/>
      </c>
      <c r="AU240" s="388" t="str">
        <f>IF(AU238="","",VLOOKUP(AU238,'[1]シフト記号表（勤務時間帯）'!$C$6:$U$35,19,FALSE))</f>
        <v/>
      </c>
      <c r="AV240" s="389" t="str">
        <f>IF(AV238="","",VLOOKUP(AV238,'[1]シフト記号表（勤務時間帯）'!$C$6:$U$35,19,FALSE))</f>
        <v/>
      </c>
      <c r="AW240" s="389" t="str">
        <f>IF(AW238="","",VLOOKUP(AW238,'[1]シフト記号表（勤務時間帯）'!$C$6:$U$35,19,FALSE))</f>
        <v/>
      </c>
      <c r="AX240" s="643">
        <f>IF($BB$3="４週",SUM(S240:AT240),IF($BB$3="暦月",SUM(S240:AW240),""))</f>
        <v>0</v>
      </c>
      <c r="AY240" s="644"/>
      <c r="AZ240" s="645">
        <f>IF($BB$3="４週",AX240/4,IF($BB$3="暦月",②勤務形態一覧表!AX240/(②勤務形態一覧表!$BB$8/7),""))</f>
        <v>0</v>
      </c>
      <c r="BA240" s="646"/>
      <c r="BB240" s="747"/>
      <c r="BC240" s="710"/>
      <c r="BD240" s="710"/>
      <c r="BE240" s="710"/>
      <c r="BF240" s="711"/>
    </row>
    <row r="241" spans="2:58" ht="20.25" customHeight="1">
      <c r="B241" s="686">
        <f>B238+1</f>
        <v>74</v>
      </c>
      <c r="C241" s="736"/>
      <c r="D241" s="737"/>
      <c r="E241" s="738"/>
      <c r="F241" s="391"/>
      <c r="G241" s="696"/>
      <c r="H241" s="699"/>
      <c r="I241" s="700"/>
      <c r="J241" s="700"/>
      <c r="K241" s="701"/>
      <c r="L241" s="703"/>
      <c r="M241" s="704"/>
      <c r="N241" s="704"/>
      <c r="O241" s="705"/>
      <c r="P241" s="712" t="s">
        <v>1227</v>
      </c>
      <c r="Q241" s="713"/>
      <c r="R241" s="714"/>
      <c r="S241" s="380"/>
      <c r="T241" s="381"/>
      <c r="U241" s="381"/>
      <c r="V241" s="381"/>
      <c r="W241" s="381"/>
      <c r="X241" s="381"/>
      <c r="Y241" s="382"/>
      <c r="Z241" s="380"/>
      <c r="AA241" s="381"/>
      <c r="AB241" s="381"/>
      <c r="AC241" s="381"/>
      <c r="AD241" s="381"/>
      <c r="AE241" s="381"/>
      <c r="AF241" s="382"/>
      <c r="AG241" s="380"/>
      <c r="AH241" s="381"/>
      <c r="AI241" s="381"/>
      <c r="AJ241" s="381"/>
      <c r="AK241" s="381"/>
      <c r="AL241" s="381"/>
      <c r="AM241" s="382"/>
      <c r="AN241" s="380"/>
      <c r="AO241" s="381"/>
      <c r="AP241" s="381"/>
      <c r="AQ241" s="381"/>
      <c r="AR241" s="381"/>
      <c r="AS241" s="381"/>
      <c r="AT241" s="382"/>
      <c r="AU241" s="380"/>
      <c r="AV241" s="381"/>
      <c r="AW241" s="381"/>
      <c r="AX241" s="620"/>
      <c r="AY241" s="621"/>
      <c r="AZ241" s="622"/>
      <c r="BA241" s="623"/>
      <c r="BB241" s="745"/>
      <c r="BC241" s="704"/>
      <c r="BD241" s="704"/>
      <c r="BE241" s="704"/>
      <c r="BF241" s="705"/>
    </row>
    <row r="242" spans="2:58" ht="20.25" customHeight="1">
      <c r="B242" s="686"/>
      <c r="C242" s="739"/>
      <c r="D242" s="740"/>
      <c r="E242" s="741"/>
      <c r="F242" s="383"/>
      <c r="G242" s="697"/>
      <c r="H242" s="702"/>
      <c r="I242" s="700"/>
      <c r="J242" s="700"/>
      <c r="K242" s="701"/>
      <c r="L242" s="706"/>
      <c r="M242" s="707"/>
      <c r="N242" s="707"/>
      <c r="O242" s="708"/>
      <c r="P242" s="633" t="s">
        <v>1228</v>
      </c>
      <c r="Q242" s="634"/>
      <c r="R242" s="635"/>
      <c r="S242" s="384" t="str">
        <f>IF(S241="","",VLOOKUP(S241,'[1]シフト記号表（勤務時間帯）'!$C$6:$K$35,9,FALSE))</f>
        <v/>
      </c>
      <c r="T242" s="385" t="str">
        <f>IF(T241="","",VLOOKUP(T241,'[1]シフト記号表（勤務時間帯）'!$C$6:$K$35,9,FALSE))</f>
        <v/>
      </c>
      <c r="U242" s="385" t="str">
        <f>IF(U241="","",VLOOKUP(U241,'[1]シフト記号表（勤務時間帯）'!$C$6:$K$35,9,FALSE))</f>
        <v/>
      </c>
      <c r="V242" s="385" t="str">
        <f>IF(V241="","",VLOOKUP(V241,'[1]シフト記号表（勤務時間帯）'!$C$6:$K$35,9,FALSE))</f>
        <v/>
      </c>
      <c r="W242" s="385" t="str">
        <f>IF(W241="","",VLOOKUP(W241,'[1]シフト記号表（勤務時間帯）'!$C$6:$K$35,9,FALSE))</f>
        <v/>
      </c>
      <c r="X242" s="385" t="str">
        <f>IF(X241="","",VLOOKUP(X241,'[1]シフト記号表（勤務時間帯）'!$C$6:$K$35,9,FALSE))</f>
        <v/>
      </c>
      <c r="Y242" s="386" t="str">
        <f>IF(Y241="","",VLOOKUP(Y241,'[1]シフト記号表（勤務時間帯）'!$C$6:$K$35,9,FALSE))</f>
        <v/>
      </c>
      <c r="Z242" s="384" t="str">
        <f>IF(Z241="","",VLOOKUP(Z241,'[1]シフト記号表（勤務時間帯）'!$C$6:$K$35,9,FALSE))</f>
        <v/>
      </c>
      <c r="AA242" s="385" t="str">
        <f>IF(AA241="","",VLOOKUP(AA241,'[1]シフト記号表（勤務時間帯）'!$C$6:$K$35,9,FALSE))</f>
        <v/>
      </c>
      <c r="AB242" s="385" t="str">
        <f>IF(AB241="","",VLOOKUP(AB241,'[1]シフト記号表（勤務時間帯）'!$C$6:$K$35,9,FALSE))</f>
        <v/>
      </c>
      <c r="AC242" s="385" t="str">
        <f>IF(AC241="","",VLOOKUP(AC241,'[1]シフト記号表（勤務時間帯）'!$C$6:$K$35,9,FALSE))</f>
        <v/>
      </c>
      <c r="AD242" s="385" t="str">
        <f>IF(AD241="","",VLOOKUP(AD241,'[1]シフト記号表（勤務時間帯）'!$C$6:$K$35,9,FALSE))</f>
        <v/>
      </c>
      <c r="AE242" s="385" t="str">
        <f>IF(AE241="","",VLOOKUP(AE241,'[1]シフト記号表（勤務時間帯）'!$C$6:$K$35,9,FALSE))</f>
        <v/>
      </c>
      <c r="AF242" s="386" t="str">
        <f>IF(AF241="","",VLOOKUP(AF241,'[1]シフト記号表（勤務時間帯）'!$C$6:$K$35,9,FALSE))</f>
        <v/>
      </c>
      <c r="AG242" s="384" t="str">
        <f>IF(AG241="","",VLOOKUP(AG241,'[1]シフト記号表（勤務時間帯）'!$C$6:$K$35,9,FALSE))</f>
        <v/>
      </c>
      <c r="AH242" s="385" t="str">
        <f>IF(AH241="","",VLOOKUP(AH241,'[1]シフト記号表（勤務時間帯）'!$C$6:$K$35,9,FALSE))</f>
        <v/>
      </c>
      <c r="AI242" s="385" t="str">
        <f>IF(AI241="","",VLOOKUP(AI241,'[1]シフト記号表（勤務時間帯）'!$C$6:$K$35,9,FALSE))</f>
        <v/>
      </c>
      <c r="AJ242" s="385" t="str">
        <f>IF(AJ241="","",VLOOKUP(AJ241,'[1]シフト記号表（勤務時間帯）'!$C$6:$K$35,9,FALSE))</f>
        <v/>
      </c>
      <c r="AK242" s="385" t="str">
        <f>IF(AK241="","",VLOOKUP(AK241,'[1]シフト記号表（勤務時間帯）'!$C$6:$K$35,9,FALSE))</f>
        <v/>
      </c>
      <c r="AL242" s="385" t="str">
        <f>IF(AL241="","",VLOOKUP(AL241,'[1]シフト記号表（勤務時間帯）'!$C$6:$K$35,9,FALSE))</f>
        <v/>
      </c>
      <c r="AM242" s="386" t="str">
        <f>IF(AM241="","",VLOOKUP(AM241,'[1]シフト記号表（勤務時間帯）'!$C$6:$K$35,9,FALSE))</f>
        <v/>
      </c>
      <c r="AN242" s="384" t="str">
        <f>IF(AN241="","",VLOOKUP(AN241,'[1]シフト記号表（勤務時間帯）'!$C$6:$K$35,9,FALSE))</f>
        <v/>
      </c>
      <c r="AO242" s="385" t="str">
        <f>IF(AO241="","",VLOOKUP(AO241,'[1]シフト記号表（勤務時間帯）'!$C$6:$K$35,9,FALSE))</f>
        <v/>
      </c>
      <c r="AP242" s="385" t="str">
        <f>IF(AP241="","",VLOOKUP(AP241,'[1]シフト記号表（勤務時間帯）'!$C$6:$K$35,9,FALSE))</f>
        <v/>
      </c>
      <c r="AQ242" s="385" t="str">
        <f>IF(AQ241="","",VLOOKUP(AQ241,'[1]シフト記号表（勤務時間帯）'!$C$6:$K$35,9,FALSE))</f>
        <v/>
      </c>
      <c r="AR242" s="385" t="str">
        <f>IF(AR241="","",VLOOKUP(AR241,'[1]シフト記号表（勤務時間帯）'!$C$6:$K$35,9,FALSE))</f>
        <v/>
      </c>
      <c r="AS242" s="385" t="str">
        <f>IF(AS241="","",VLOOKUP(AS241,'[1]シフト記号表（勤務時間帯）'!$C$6:$K$35,9,FALSE))</f>
        <v/>
      </c>
      <c r="AT242" s="386" t="str">
        <f>IF(AT241="","",VLOOKUP(AT241,'[1]シフト記号表（勤務時間帯）'!$C$6:$K$35,9,FALSE))</f>
        <v/>
      </c>
      <c r="AU242" s="384" t="str">
        <f>IF(AU241="","",VLOOKUP(AU241,'[1]シフト記号表（勤務時間帯）'!$C$6:$K$35,9,FALSE))</f>
        <v/>
      </c>
      <c r="AV242" s="385" t="str">
        <f>IF(AV241="","",VLOOKUP(AV241,'[1]シフト記号表（勤務時間帯）'!$C$6:$K$35,9,FALSE))</f>
        <v/>
      </c>
      <c r="AW242" s="385" t="str">
        <f>IF(AW241="","",VLOOKUP(AW241,'[1]シフト記号表（勤務時間帯）'!$C$6:$K$35,9,FALSE))</f>
        <v/>
      </c>
      <c r="AX242" s="636">
        <f>IF($BB$3="４週",SUM(S242:AT242),IF($BB$3="暦月",SUM(S242:AW242),""))</f>
        <v>0</v>
      </c>
      <c r="AY242" s="637"/>
      <c r="AZ242" s="638">
        <f>IF($BB$3="４週",AX242/4,IF($BB$3="暦月",②勤務形態一覧表!AX242/(②勤務形態一覧表!$BB$8/7),""))</f>
        <v>0</v>
      </c>
      <c r="BA242" s="639"/>
      <c r="BB242" s="746"/>
      <c r="BC242" s="707"/>
      <c r="BD242" s="707"/>
      <c r="BE242" s="707"/>
      <c r="BF242" s="708"/>
    </row>
    <row r="243" spans="2:58" ht="20.25" customHeight="1">
      <c r="B243" s="686"/>
      <c r="C243" s="742"/>
      <c r="D243" s="743"/>
      <c r="E243" s="744"/>
      <c r="F243" s="392">
        <f>C241</f>
        <v>0</v>
      </c>
      <c r="G243" s="698"/>
      <c r="H243" s="702"/>
      <c r="I243" s="700"/>
      <c r="J243" s="700"/>
      <c r="K243" s="701"/>
      <c r="L243" s="709"/>
      <c r="M243" s="710"/>
      <c r="N243" s="710"/>
      <c r="O243" s="711"/>
      <c r="P243" s="640" t="s">
        <v>1229</v>
      </c>
      <c r="Q243" s="641"/>
      <c r="R243" s="642"/>
      <c r="S243" s="388" t="str">
        <f>IF(S241="","",VLOOKUP(S241,'[1]シフト記号表（勤務時間帯）'!$C$6:$U$35,19,FALSE))</f>
        <v/>
      </c>
      <c r="T243" s="389" t="str">
        <f>IF(T241="","",VLOOKUP(T241,'[1]シフト記号表（勤務時間帯）'!$C$6:$U$35,19,FALSE))</f>
        <v/>
      </c>
      <c r="U243" s="389" t="str">
        <f>IF(U241="","",VLOOKUP(U241,'[1]シフト記号表（勤務時間帯）'!$C$6:$U$35,19,FALSE))</f>
        <v/>
      </c>
      <c r="V243" s="389" t="str">
        <f>IF(V241="","",VLOOKUP(V241,'[1]シフト記号表（勤務時間帯）'!$C$6:$U$35,19,FALSE))</f>
        <v/>
      </c>
      <c r="W243" s="389" t="str">
        <f>IF(W241="","",VLOOKUP(W241,'[1]シフト記号表（勤務時間帯）'!$C$6:$U$35,19,FALSE))</f>
        <v/>
      </c>
      <c r="X243" s="389" t="str">
        <f>IF(X241="","",VLOOKUP(X241,'[1]シフト記号表（勤務時間帯）'!$C$6:$U$35,19,FALSE))</f>
        <v/>
      </c>
      <c r="Y243" s="390" t="str">
        <f>IF(Y241="","",VLOOKUP(Y241,'[1]シフト記号表（勤務時間帯）'!$C$6:$U$35,19,FALSE))</f>
        <v/>
      </c>
      <c r="Z243" s="388" t="str">
        <f>IF(Z241="","",VLOOKUP(Z241,'[1]シフト記号表（勤務時間帯）'!$C$6:$U$35,19,FALSE))</f>
        <v/>
      </c>
      <c r="AA243" s="389" t="str">
        <f>IF(AA241="","",VLOOKUP(AA241,'[1]シフト記号表（勤務時間帯）'!$C$6:$U$35,19,FALSE))</f>
        <v/>
      </c>
      <c r="AB243" s="389" t="str">
        <f>IF(AB241="","",VLOOKUP(AB241,'[1]シフト記号表（勤務時間帯）'!$C$6:$U$35,19,FALSE))</f>
        <v/>
      </c>
      <c r="AC243" s="389" t="str">
        <f>IF(AC241="","",VLOOKUP(AC241,'[1]シフト記号表（勤務時間帯）'!$C$6:$U$35,19,FALSE))</f>
        <v/>
      </c>
      <c r="AD243" s="389" t="str">
        <f>IF(AD241="","",VLOOKUP(AD241,'[1]シフト記号表（勤務時間帯）'!$C$6:$U$35,19,FALSE))</f>
        <v/>
      </c>
      <c r="AE243" s="389" t="str">
        <f>IF(AE241="","",VLOOKUP(AE241,'[1]シフト記号表（勤務時間帯）'!$C$6:$U$35,19,FALSE))</f>
        <v/>
      </c>
      <c r="AF243" s="390" t="str">
        <f>IF(AF241="","",VLOOKUP(AF241,'[1]シフト記号表（勤務時間帯）'!$C$6:$U$35,19,FALSE))</f>
        <v/>
      </c>
      <c r="AG243" s="388" t="str">
        <f>IF(AG241="","",VLOOKUP(AG241,'[1]シフト記号表（勤務時間帯）'!$C$6:$U$35,19,FALSE))</f>
        <v/>
      </c>
      <c r="AH243" s="389" t="str">
        <f>IF(AH241="","",VLOOKUP(AH241,'[1]シフト記号表（勤務時間帯）'!$C$6:$U$35,19,FALSE))</f>
        <v/>
      </c>
      <c r="AI243" s="389" t="str">
        <f>IF(AI241="","",VLOOKUP(AI241,'[1]シフト記号表（勤務時間帯）'!$C$6:$U$35,19,FALSE))</f>
        <v/>
      </c>
      <c r="AJ243" s="389" t="str">
        <f>IF(AJ241="","",VLOOKUP(AJ241,'[1]シフト記号表（勤務時間帯）'!$C$6:$U$35,19,FALSE))</f>
        <v/>
      </c>
      <c r="AK243" s="389" t="str">
        <f>IF(AK241="","",VLOOKUP(AK241,'[1]シフト記号表（勤務時間帯）'!$C$6:$U$35,19,FALSE))</f>
        <v/>
      </c>
      <c r="AL243" s="389" t="str">
        <f>IF(AL241="","",VLOOKUP(AL241,'[1]シフト記号表（勤務時間帯）'!$C$6:$U$35,19,FALSE))</f>
        <v/>
      </c>
      <c r="AM243" s="390" t="str">
        <f>IF(AM241="","",VLOOKUP(AM241,'[1]シフト記号表（勤務時間帯）'!$C$6:$U$35,19,FALSE))</f>
        <v/>
      </c>
      <c r="AN243" s="388" t="str">
        <f>IF(AN241="","",VLOOKUP(AN241,'[1]シフト記号表（勤務時間帯）'!$C$6:$U$35,19,FALSE))</f>
        <v/>
      </c>
      <c r="AO243" s="389" t="str">
        <f>IF(AO241="","",VLOOKUP(AO241,'[1]シフト記号表（勤務時間帯）'!$C$6:$U$35,19,FALSE))</f>
        <v/>
      </c>
      <c r="AP243" s="389" t="str">
        <f>IF(AP241="","",VLOOKUP(AP241,'[1]シフト記号表（勤務時間帯）'!$C$6:$U$35,19,FALSE))</f>
        <v/>
      </c>
      <c r="AQ243" s="389" t="str">
        <f>IF(AQ241="","",VLOOKUP(AQ241,'[1]シフト記号表（勤務時間帯）'!$C$6:$U$35,19,FALSE))</f>
        <v/>
      </c>
      <c r="AR243" s="389" t="str">
        <f>IF(AR241="","",VLOOKUP(AR241,'[1]シフト記号表（勤務時間帯）'!$C$6:$U$35,19,FALSE))</f>
        <v/>
      </c>
      <c r="AS243" s="389" t="str">
        <f>IF(AS241="","",VLOOKUP(AS241,'[1]シフト記号表（勤務時間帯）'!$C$6:$U$35,19,FALSE))</f>
        <v/>
      </c>
      <c r="AT243" s="390" t="str">
        <f>IF(AT241="","",VLOOKUP(AT241,'[1]シフト記号表（勤務時間帯）'!$C$6:$U$35,19,FALSE))</f>
        <v/>
      </c>
      <c r="AU243" s="388" t="str">
        <f>IF(AU241="","",VLOOKUP(AU241,'[1]シフト記号表（勤務時間帯）'!$C$6:$U$35,19,FALSE))</f>
        <v/>
      </c>
      <c r="AV243" s="389" t="str">
        <f>IF(AV241="","",VLOOKUP(AV241,'[1]シフト記号表（勤務時間帯）'!$C$6:$U$35,19,FALSE))</f>
        <v/>
      </c>
      <c r="AW243" s="389" t="str">
        <f>IF(AW241="","",VLOOKUP(AW241,'[1]シフト記号表（勤務時間帯）'!$C$6:$U$35,19,FALSE))</f>
        <v/>
      </c>
      <c r="AX243" s="643">
        <f>IF($BB$3="４週",SUM(S243:AT243),IF($BB$3="暦月",SUM(S243:AW243),""))</f>
        <v>0</v>
      </c>
      <c r="AY243" s="644"/>
      <c r="AZ243" s="645">
        <f>IF($BB$3="４週",AX243/4,IF($BB$3="暦月",②勤務形態一覧表!AX243/(②勤務形態一覧表!$BB$8/7),""))</f>
        <v>0</v>
      </c>
      <c r="BA243" s="646"/>
      <c r="BB243" s="747"/>
      <c r="BC243" s="710"/>
      <c r="BD243" s="710"/>
      <c r="BE243" s="710"/>
      <c r="BF243" s="711"/>
    </row>
    <row r="244" spans="2:58" ht="20.25" customHeight="1">
      <c r="B244" s="686">
        <f>B241+1</f>
        <v>75</v>
      </c>
      <c r="C244" s="736"/>
      <c r="D244" s="737"/>
      <c r="E244" s="738"/>
      <c r="F244" s="391"/>
      <c r="G244" s="696"/>
      <c r="H244" s="699"/>
      <c r="I244" s="700"/>
      <c r="J244" s="700"/>
      <c r="K244" s="701"/>
      <c r="L244" s="703"/>
      <c r="M244" s="704"/>
      <c r="N244" s="704"/>
      <c r="O244" s="705"/>
      <c r="P244" s="712" t="s">
        <v>1227</v>
      </c>
      <c r="Q244" s="713"/>
      <c r="R244" s="714"/>
      <c r="S244" s="380"/>
      <c r="T244" s="381"/>
      <c r="U244" s="381"/>
      <c r="V244" s="381"/>
      <c r="W244" s="381"/>
      <c r="X244" s="381"/>
      <c r="Y244" s="382"/>
      <c r="Z244" s="380"/>
      <c r="AA244" s="381"/>
      <c r="AB244" s="381"/>
      <c r="AC244" s="381"/>
      <c r="AD244" s="381"/>
      <c r="AE244" s="381"/>
      <c r="AF244" s="382"/>
      <c r="AG244" s="380"/>
      <c r="AH244" s="381"/>
      <c r="AI244" s="381"/>
      <c r="AJ244" s="381"/>
      <c r="AK244" s="381"/>
      <c r="AL244" s="381"/>
      <c r="AM244" s="382"/>
      <c r="AN244" s="380"/>
      <c r="AO244" s="381"/>
      <c r="AP244" s="381"/>
      <c r="AQ244" s="381"/>
      <c r="AR244" s="381"/>
      <c r="AS244" s="381"/>
      <c r="AT244" s="382"/>
      <c r="AU244" s="380"/>
      <c r="AV244" s="381"/>
      <c r="AW244" s="381"/>
      <c r="AX244" s="620"/>
      <c r="AY244" s="621"/>
      <c r="AZ244" s="622"/>
      <c r="BA244" s="623"/>
      <c r="BB244" s="745"/>
      <c r="BC244" s="704"/>
      <c r="BD244" s="704"/>
      <c r="BE244" s="704"/>
      <c r="BF244" s="705"/>
    </row>
    <row r="245" spans="2:58" ht="20.25" customHeight="1">
      <c r="B245" s="686"/>
      <c r="C245" s="739"/>
      <c r="D245" s="740"/>
      <c r="E245" s="741"/>
      <c r="F245" s="383"/>
      <c r="G245" s="697"/>
      <c r="H245" s="702"/>
      <c r="I245" s="700"/>
      <c r="J245" s="700"/>
      <c r="K245" s="701"/>
      <c r="L245" s="706"/>
      <c r="M245" s="707"/>
      <c r="N245" s="707"/>
      <c r="O245" s="708"/>
      <c r="P245" s="633" t="s">
        <v>1228</v>
      </c>
      <c r="Q245" s="634"/>
      <c r="R245" s="635"/>
      <c r="S245" s="384" t="str">
        <f>IF(S244="","",VLOOKUP(S244,'[1]シフト記号表（勤務時間帯）'!$C$6:$K$35,9,FALSE))</f>
        <v/>
      </c>
      <c r="T245" s="385" t="str">
        <f>IF(T244="","",VLOOKUP(T244,'[1]シフト記号表（勤務時間帯）'!$C$6:$K$35,9,FALSE))</f>
        <v/>
      </c>
      <c r="U245" s="385" t="str">
        <f>IF(U244="","",VLOOKUP(U244,'[1]シフト記号表（勤務時間帯）'!$C$6:$K$35,9,FALSE))</f>
        <v/>
      </c>
      <c r="V245" s="385" t="str">
        <f>IF(V244="","",VLOOKUP(V244,'[1]シフト記号表（勤務時間帯）'!$C$6:$K$35,9,FALSE))</f>
        <v/>
      </c>
      <c r="W245" s="385" t="str">
        <f>IF(W244="","",VLOOKUP(W244,'[1]シフト記号表（勤務時間帯）'!$C$6:$K$35,9,FALSE))</f>
        <v/>
      </c>
      <c r="X245" s="385" t="str">
        <f>IF(X244="","",VLOOKUP(X244,'[1]シフト記号表（勤務時間帯）'!$C$6:$K$35,9,FALSE))</f>
        <v/>
      </c>
      <c r="Y245" s="386" t="str">
        <f>IF(Y244="","",VLOOKUP(Y244,'[1]シフト記号表（勤務時間帯）'!$C$6:$K$35,9,FALSE))</f>
        <v/>
      </c>
      <c r="Z245" s="384" t="str">
        <f>IF(Z244="","",VLOOKUP(Z244,'[1]シフト記号表（勤務時間帯）'!$C$6:$K$35,9,FALSE))</f>
        <v/>
      </c>
      <c r="AA245" s="385" t="str">
        <f>IF(AA244="","",VLOOKUP(AA244,'[1]シフト記号表（勤務時間帯）'!$C$6:$K$35,9,FALSE))</f>
        <v/>
      </c>
      <c r="AB245" s="385" t="str">
        <f>IF(AB244="","",VLOOKUP(AB244,'[1]シフト記号表（勤務時間帯）'!$C$6:$K$35,9,FALSE))</f>
        <v/>
      </c>
      <c r="AC245" s="385" t="str">
        <f>IF(AC244="","",VLOOKUP(AC244,'[1]シフト記号表（勤務時間帯）'!$C$6:$K$35,9,FALSE))</f>
        <v/>
      </c>
      <c r="AD245" s="385" t="str">
        <f>IF(AD244="","",VLOOKUP(AD244,'[1]シフト記号表（勤務時間帯）'!$C$6:$K$35,9,FALSE))</f>
        <v/>
      </c>
      <c r="AE245" s="385" t="str">
        <f>IF(AE244="","",VLOOKUP(AE244,'[1]シフト記号表（勤務時間帯）'!$C$6:$K$35,9,FALSE))</f>
        <v/>
      </c>
      <c r="AF245" s="386" t="str">
        <f>IF(AF244="","",VLOOKUP(AF244,'[1]シフト記号表（勤務時間帯）'!$C$6:$K$35,9,FALSE))</f>
        <v/>
      </c>
      <c r="AG245" s="384" t="str">
        <f>IF(AG244="","",VLOOKUP(AG244,'[1]シフト記号表（勤務時間帯）'!$C$6:$K$35,9,FALSE))</f>
        <v/>
      </c>
      <c r="AH245" s="385" t="str">
        <f>IF(AH244="","",VLOOKUP(AH244,'[1]シフト記号表（勤務時間帯）'!$C$6:$K$35,9,FALSE))</f>
        <v/>
      </c>
      <c r="AI245" s="385" t="str">
        <f>IF(AI244="","",VLOOKUP(AI244,'[1]シフト記号表（勤務時間帯）'!$C$6:$K$35,9,FALSE))</f>
        <v/>
      </c>
      <c r="AJ245" s="385" t="str">
        <f>IF(AJ244="","",VLOOKUP(AJ244,'[1]シフト記号表（勤務時間帯）'!$C$6:$K$35,9,FALSE))</f>
        <v/>
      </c>
      <c r="AK245" s="385" t="str">
        <f>IF(AK244="","",VLOOKUP(AK244,'[1]シフト記号表（勤務時間帯）'!$C$6:$K$35,9,FALSE))</f>
        <v/>
      </c>
      <c r="AL245" s="385" t="str">
        <f>IF(AL244="","",VLOOKUP(AL244,'[1]シフト記号表（勤務時間帯）'!$C$6:$K$35,9,FALSE))</f>
        <v/>
      </c>
      <c r="AM245" s="386" t="str">
        <f>IF(AM244="","",VLOOKUP(AM244,'[1]シフト記号表（勤務時間帯）'!$C$6:$K$35,9,FALSE))</f>
        <v/>
      </c>
      <c r="AN245" s="384" t="str">
        <f>IF(AN244="","",VLOOKUP(AN244,'[1]シフト記号表（勤務時間帯）'!$C$6:$K$35,9,FALSE))</f>
        <v/>
      </c>
      <c r="AO245" s="385" t="str">
        <f>IF(AO244="","",VLOOKUP(AO244,'[1]シフト記号表（勤務時間帯）'!$C$6:$K$35,9,FALSE))</f>
        <v/>
      </c>
      <c r="AP245" s="385" t="str">
        <f>IF(AP244="","",VLOOKUP(AP244,'[1]シフト記号表（勤務時間帯）'!$C$6:$K$35,9,FALSE))</f>
        <v/>
      </c>
      <c r="AQ245" s="385" t="str">
        <f>IF(AQ244="","",VLOOKUP(AQ244,'[1]シフト記号表（勤務時間帯）'!$C$6:$K$35,9,FALSE))</f>
        <v/>
      </c>
      <c r="AR245" s="385" t="str">
        <f>IF(AR244="","",VLOOKUP(AR244,'[1]シフト記号表（勤務時間帯）'!$C$6:$K$35,9,FALSE))</f>
        <v/>
      </c>
      <c r="AS245" s="385" t="str">
        <f>IF(AS244="","",VLOOKUP(AS244,'[1]シフト記号表（勤務時間帯）'!$C$6:$K$35,9,FALSE))</f>
        <v/>
      </c>
      <c r="AT245" s="386" t="str">
        <f>IF(AT244="","",VLOOKUP(AT244,'[1]シフト記号表（勤務時間帯）'!$C$6:$K$35,9,FALSE))</f>
        <v/>
      </c>
      <c r="AU245" s="384" t="str">
        <f>IF(AU244="","",VLOOKUP(AU244,'[1]シフト記号表（勤務時間帯）'!$C$6:$K$35,9,FALSE))</f>
        <v/>
      </c>
      <c r="AV245" s="385" t="str">
        <f>IF(AV244="","",VLOOKUP(AV244,'[1]シフト記号表（勤務時間帯）'!$C$6:$K$35,9,FALSE))</f>
        <v/>
      </c>
      <c r="AW245" s="385" t="str">
        <f>IF(AW244="","",VLOOKUP(AW244,'[1]シフト記号表（勤務時間帯）'!$C$6:$K$35,9,FALSE))</f>
        <v/>
      </c>
      <c r="AX245" s="636">
        <f>IF($BB$3="４週",SUM(S245:AT245),IF($BB$3="暦月",SUM(S245:AW245),""))</f>
        <v>0</v>
      </c>
      <c r="AY245" s="637"/>
      <c r="AZ245" s="638">
        <f>IF($BB$3="４週",AX245/4,IF($BB$3="暦月",②勤務形態一覧表!AX245/(②勤務形態一覧表!$BB$8/7),""))</f>
        <v>0</v>
      </c>
      <c r="BA245" s="639"/>
      <c r="BB245" s="746"/>
      <c r="BC245" s="707"/>
      <c r="BD245" s="707"/>
      <c r="BE245" s="707"/>
      <c r="BF245" s="708"/>
    </row>
    <row r="246" spans="2:58" ht="20.25" customHeight="1">
      <c r="B246" s="686"/>
      <c r="C246" s="742"/>
      <c r="D246" s="743"/>
      <c r="E246" s="744"/>
      <c r="F246" s="392">
        <f>C244</f>
        <v>0</v>
      </c>
      <c r="G246" s="698"/>
      <c r="H246" s="702"/>
      <c r="I246" s="700"/>
      <c r="J246" s="700"/>
      <c r="K246" s="701"/>
      <c r="L246" s="709"/>
      <c r="M246" s="710"/>
      <c r="N246" s="710"/>
      <c r="O246" s="711"/>
      <c r="P246" s="640" t="s">
        <v>1229</v>
      </c>
      <c r="Q246" s="641"/>
      <c r="R246" s="642"/>
      <c r="S246" s="388" t="str">
        <f>IF(S244="","",VLOOKUP(S244,'[1]シフト記号表（勤務時間帯）'!$C$6:$U$35,19,FALSE))</f>
        <v/>
      </c>
      <c r="T246" s="389" t="str">
        <f>IF(T244="","",VLOOKUP(T244,'[1]シフト記号表（勤務時間帯）'!$C$6:$U$35,19,FALSE))</f>
        <v/>
      </c>
      <c r="U246" s="389" t="str">
        <f>IF(U244="","",VLOOKUP(U244,'[1]シフト記号表（勤務時間帯）'!$C$6:$U$35,19,FALSE))</f>
        <v/>
      </c>
      <c r="V246" s="389" t="str">
        <f>IF(V244="","",VLOOKUP(V244,'[1]シフト記号表（勤務時間帯）'!$C$6:$U$35,19,FALSE))</f>
        <v/>
      </c>
      <c r="W246" s="389" t="str">
        <f>IF(W244="","",VLOOKUP(W244,'[1]シフト記号表（勤務時間帯）'!$C$6:$U$35,19,FALSE))</f>
        <v/>
      </c>
      <c r="X246" s="389" t="str">
        <f>IF(X244="","",VLOOKUP(X244,'[1]シフト記号表（勤務時間帯）'!$C$6:$U$35,19,FALSE))</f>
        <v/>
      </c>
      <c r="Y246" s="390" t="str">
        <f>IF(Y244="","",VLOOKUP(Y244,'[1]シフト記号表（勤務時間帯）'!$C$6:$U$35,19,FALSE))</f>
        <v/>
      </c>
      <c r="Z246" s="388" t="str">
        <f>IF(Z244="","",VLOOKUP(Z244,'[1]シフト記号表（勤務時間帯）'!$C$6:$U$35,19,FALSE))</f>
        <v/>
      </c>
      <c r="AA246" s="389" t="str">
        <f>IF(AA244="","",VLOOKUP(AA244,'[1]シフト記号表（勤務時間帯）'!$C$6:$U$35,19,FALSE))</f>
        <v/>
      </c>
      <c r="AB246" s="389" t="str">
        <f>IF(AB244="","",VLOOKUP(AB244,'[1]シフト記号表（勤務時間帯）'!$C$6:$U$35,19,FALSE))</f>
        <v/>
      </c>
      <c r="AC246" s="389" t="str">
        <f>IF(AC244="","",VLOOKUP(AC244,'[1]シフト記号表（勤務時間帯）'!$C$6:$U$35,19,FALSE))</f>
        <v/>
      </c>
      <c r="AD246" s="389" t="str">
        <f>IF(AD244="","",VLOOKUP(AD244,'[1]シフト記号表（勤務時間帯）'!$C$6:$U$35,19,FALSE))</f>
        <v/>
      </c>
      <c r="AE246" s="389" t="str">
        <f>IF(AE244="","",VLOOKUP(AE244,'[1]シフト記号表（勤務時間帯）'!$C$6:$U$35,19,FALSE))</f>
        <v/>
      </c>
      <c r="AF246" s="390" t="str">
        <f>IF(AF244="","",VLOOKUP(AF244,'[1]シフト記号表（勤務時間帯）'!$C$6:$U$35,19,FALSE))</f>
        <v/>
      </c>
      <c r="AG246" s="388" t="str">
        <f>IF(AG244="","",VLOOKUP(AG244,'[1]シフト記号表（勤務時間帯）'!$C$6:$U$35,19,FALSE))</f>
        <v/>
      </c>
      <c r="AH246" s="389" t="str">
        <f>IF(AH244="","",VLOOKUP(AH244,'[1]シフト記号表（勤務時間帯）'!$C$6:$U$35,19,FALSE))</f>
        <v/>
      </c>
      <c r="AI246" s="389" t="str">
        <f>IF(AI244="","",VLOOKUP(AI244,'[1]シフト記号表（勤務時間帯）'!$C$6:$U$35,19,FALSE))</f>
        <v/>
      </c>
      <c r="AJ246" s="389" t="str">
        <f>IF(AJ244="","",VLOOKUP(AJ244,'[1]シフト記号表（勤務時間帯）'!$C$6:$U$35,19,FALSE))</f>
        <v/>
      </c>
      <c r="AK246" s="389" t="str">
        <f>IF(AK244="","",VLOOKUP(AK244,'[1]シフト記号表（勤務時間帯）'!$C$6:$U$35,19,FALSE))</f>
        <v/>
      </c>
      <c r="AL246" s="389" t="str">
        <f>IF(AL244="","",VLOOKUP(AL244,'[1]シフト記号表（勤務時間帯）'!$C$6:$U$35,19,FALSE))</f>
        <v/>
      </c>
      <c r="AM246" s="390" t="str">
        <f>IF(AM244="","",VLOOKUP(AM244,'[1]シフト記号表（勤務時間帯）'!$C$6:$U$35,19,FALSE))</f>
        <v/>
      </c>
      <c r="AN246" s="388" t="str">
        <f>IF(AN244="","",VLOOKUP(AN244,'[1]シフト記号表（勤務時間帯）'!$C$6:$U$35,19,FALSE))</f>
        <v/>
      </c>
      <c r="AO246" s="389" t="str">
        <f>IF(AO244="","",VLOOKUP(AO244,'[1]シフト記号表（勤務時間帯）'!$C$6:$U$35,19,FALSE))</f>
        <v/>
      </c>
      <c r="AP246" s="389" t="str">
        <f>IF(AP244="","",VLOOKUP(AP244,'[1]シフト記号表（勤務時間帯）'!$C$6:$U$35,19,FALSE))</f>
        <v/>
      </c>
      <c r="AQ246" s="389" t="str">
        <f>IF(AQ244="","",VLOOKUP(AQ244,'[1]シフト記号表（勤務時間帯）'!$C$6:$U$35,19,FALSE))</f>
        <v/>
      </c>
      <c r="AR246" s="389" t="str">
        <f>IF(AR244="","",VLOOKUP(AR244,'[1]シフト記号表（勤務時間帯）'!$C$6:$U$35,19,FALSE))</f>
        <v/>
      </c>
      <c r="AS246" s="389" t="str">
        <f>IF(AS244="","",VLOOKUP(AS244,'[1]シフト記号表（勤務時間帯）'!$C$6:$U$35,19,FALSE))</f>
        <v/>
      </c>
      <c r="AT246" s="390" t="str">
        <f>IF(AT244="","",VLOOKUP(AT244,'[1]シフト記号表（勤務時間帯）'!$C$6:$U$35,19,FALSE))</f>
        <v/>
      </c>
      <c r="AU246" s="388" t="str">
        <f>IF(AU244="","",VLOOKUP(AU244,'[1]シフト記号表（勤務時間帯）'!$C$6:$U$35,19,FALSE))</f>
        <v/>
      </c>
      <c r="AV246" s="389" t="str">
        <f>IF(AV244="","",VLOOKUP(AV244,'[1]シフト記号表（勤務時間帯）'!$C$6:$U$35,19,FALSE))</f>
        <v/>
      </c>
      <c r="AW246" s="389" t="str">
        <f>IF(AW244="","",VLOOKUP(AW244,'[1]シフト記号表（勤務時間帯）'!$C$6:$U$35,19,FALSE))</f>
        <v/>
      </c>
      <c r="AX246" s="643">
        <f>IF($BB$3="４週",SUM(S246:AT246),IF($BB$3="暦月",SUM(S246:AW246),""))</f>
        <v>0</v>
      </c>
      <c r="AY246" s="644"/>
      <c r="AZ246" s="645">
        <f>IF($BB$3="４週",AX246/4,IF($BB$3="暦月",②勤務形態一覧表!AX246/(②勤務形態一覧表!$BB$8/7),""))</f>
        <v>0</v>
      </c>
      <c r="BA246" s="646"/>
      <c r="BB246" s="747"/>
      <c r="BC246" s="710"/>
      <c r="BD246" s="710"/>
      <c r="BE246" s="710"/>
      <c r="BF246" s="711"/>
    </row>
    <row r="247" spans="2:58" ht="20.25" customHeight="1">
      <c r="B247" s="686">
        <f>B244+1</f>
        <v>76</v>
      </c>
      <c r="C247" s="736"/>
      <c r="D247" s="737"/>
      <c r="E247" s="738"/>
      <c r="F247" s="391"/>
      <c r="G247" s="696"/>
      <c r="H247" s="699"/>
      <c r="I247" s="700"/>
      <c r="J247" s="700"/>
      <c r="K247" s="701"/>
      <c r="L247" s="703"/>
      <c r="M247" s="704"/>
      <c r="N247" s="704"/>
      <c r="O247" s="705"/>
      <c r="P247" s="712" t="s">
        <v>1227</v>
      </c>
      <c r="Q247" s="713"/>
      <c r="R247" s="714"/>
      <c r="S247" s="380"/>
      <c r="T247" s="381"/>
      <c r="U247" s="381"/>
      <c r="V247" s="381"/>
      <c r="W247" s="381"/>
      <c r="X247" s="381"/>
      <c r="Y247" s="382"/>
      <c r="Z247" s="380"/>
      <c r="AA247" s="381"/>
      <c r="AB247" s="381"/>
      <c r="AC247" s="381"/>
      <c r="AD247" s="381"/>
      <c r="AE247" s="381"/>
      <c r="AF247" s="382"/>
      <c r="AG247" s="380"/>
      <c r="AH247" s="381"/>
      <c r="AI247" s="381"/>
      <c r="AJ247" s="381"/>
      <c r="AK247" s="381"/>
      <c r="AL247" s="381"/>
      <c r="AM247" s="382"/>
      <c r="AN247" s="380"/>
      <c r="AO247" s="381"/>
      <c r="AP247" s="381"/>
      <c r="AQ247" s="381"/>
      <c r="AR247" s="381"/>
      <c r="AS247" s="381"/>
      <c r="AT247" s="382"/>
      <c r="AU247" s="380"/>
      <c r="AV247" s="381"/>
      <c r="AW247" s="381"/>
      <c r="AX247" s="620"/>
      <c r="AY247" s="621"/>
      <c r="AZ247" s="622"/>
      <c r="BA247" s="623"/>
      <c r="BB247" s="745"/>
      <c r="BC247" s="704"/>
      <c r="BD247" s="704"/>
      <c r="BE247" s="704"/>
      <c r="BF247" s="705"/>
    </row>
    <row r="248" spans="2:58" ht="20.25" customHeight="1">
      <c r="B248" s="686"/>
      <c r="C248" s="739"/>
      <c r="D248" s="740"/>
      <c r="E248" s="741"/>
      <c r="F248" s="383"/>
      <c r="G248" s="697"/>
      <c r="H248" s="702"/>
      <c r="I248" s="700"/>
      <c r="J248" s="700"/>
      <c r="K248" s="701"/>
      <c r="L248" s="706"/>
      <c r="M248" s="707"/>
      <c r="N248" s="707"/>
      <c r="O248" s="708"/>
      <c r="P248" s="633" t="s">
        <v>1228</v>
      </c>
      <c r="Q248" s="634"/>
      <c r="R248" s="635"/>
      <c r="S248" s="384" t="str">
        <f>IF(S247="","",VLOOKUP(S247,'[1]シフト記号表（勤務時間帯）'!$C$6:$K$35,9,FALSE))</f>
        <v/>
      </c>
      <c r="T248" s="385" t="str">
        <f>IF(T247="","",VLOOKUP(T247,'[1]シフト記号表（勤務時間帯）'!$C$6:$K$35,9,FALSE))</f>
        <v/>
      </c>
      <c r="U248" s="385" t="str">
        <f>IF(U247="","",VLOOKUP(U247,'[1]シフト記号表（勤務時間帯）'!$C$6:$K$35,9,FALSE))</f>
        <v/>
      </c>
      <c r="V248" s="385" t="str">
        <f>IF(V247="","",VLOOKUP(V247,'[1]シフト記号表（勤務時間帯）'!$C$6:$K$35,9,FALSE))</f>
        <v/>
      </c>
      <c r="W248" s="385" t="str">
        <f>IF(W247="","",VLOOKUP(W247,'[1]シフト記号表（勤務時間帯）'!$C$6:$K$35,9,FALSE))</f>
        <v/>
      </c>
      <c r="X248" s="385" t="str">
        <f>IF(X247="","",VLOOKUP(X247,'[1]シフト記号表（勤務時間帯）'!$C$6:$K$35,9,FALSE))</f>
        <v/>
      </c>
      <c r="Y248" s="386" t="str">
        <f>IF(Y247="","",VLOOKUP(Y247,'[1]シフト記号表（勤務時間帯）'!$C$6:$K$35,9,FALSE))</f>
        <v/>
      </c>
      <c r="Z248" s="384" t="str">
        <f>IF(Z247="","",VLOOKUP(Z247,'[1]シフト記号表（勤務時間帯）'!$C$6:$K$35,9,FALSE))</f>
        <v/>
      </c>
      <c r="AA248" s="385" t="str">
        <f>IF(AA247="","",VLOOKUP(AA247,'[1]シフト記号表（勤務時間帯）'!$C$6:$K$35,9,FALSE))</f>
        <v/>
      </c>
      <c r="AB248" s="385" t="str">
        <f>IF(AB247="","",VLOOKUP(AB247,'[1]シフト記号表（勤務時間帯）'!$C$6:$K$35,9,FALSE))</f>
        <v/>
      </c>
      <c r="AC248" s="385" t="str">
        <f>IF(AC247="","",VLOOKUP(AC247,'[1]シフト記号表（勤務時間帯）'!$C$6:$K$35,9,FALSE))</f>
        <v/>
      </c>
      <c r="AD248" s="385" t="str">
        <f>IF(AD247="","",VLOOKUP(AD247,'[1]シフト記号表（勤務時間帯）'!$C$6:$K$35,9,FALSE))</f>
        <v/>
      </c>
      <c r="AE248" s="385" t="str">
        <f>IF(AE247="","",VLOOKUP(AE247,'[1]シフト記号表（勤務時間帯）'!$C$6:$K$35,9,FALSE))</f>
        <v/>
      </c>
      <c r="AF248" s="386" t="str">
        <f>IF(AF247="","",VLOOKUP(AF247,'[1]シフト記号表（勤務時間帯）'!$C$6:$K$35,9,FALSE))</f>
        <v/>
      </c>
      <c r="AG248" s="384" t="str">
        <f>IF(AG247="","",VLOOKUP(AG247,'[1]シフト記号表（勤務時間帯）'!$C$6:$K$35,9,FALSE))</f>
        <v/>
      </c>
      <c r="AH248" s="385" t="str">
        <f>IF(AH247="","",VLOOKUP(AH247,'[1]シフト記号表（勤務時間帯）'!$C$6:$K$35,9,FALSE))</f>
        <v/>
      </c>
      <c r="AI248" s="385" t="str">
        <f>IF(AI247="","",VLOOKUP(AI247,'[1]シフト記号表（勤務時間帯）'!$C$6:$K$35,9,FALSE))</f>
        <v/>
      </c>
      <c r="AJ248" s="385" t="str">
        <f>IF(AJ247="","",VLOOKUP(AJ247,'[1]シフト記号表（勤務時間帯）'!$C$6:$K$35,9,FALSE))</f>
        <v/>
      </c>
      <c r="AK248" s="385" t="str">
        <f>IF(AK247="","",VLOOKUP(AK247,'[1]シフト記号表（勤務時間帯）'!$C$6:$K$35,9,FALSE))</f>
        <v/>
      </c>
      <c r="AL248" s="385" t="str">
        <f>IF(AL247="","",VLOOKUP(AL247,'[1]シフト記号表（勤務時間帯）'!$C$6:$K$35,9,FALSE))</f>
        <v/>
      </c>
      <c r="AM248" s="386" t="str">
        <f>IF(AM247="","",VLOOKUP(AM247,'[1]シフト記号表（勤務時間帯）'!$C$6:$K$35,9,FALSE))</f>
        <v/>
      </c>
      <c r="AN248" s="384" t="str">
        <f>IF(AN247="","",VLOOKUP(AN247,'[1]シフト記号表（勤務時間帯）'!$C$6:$K$35,9,FALSE))</f>
        <v/>
      </c>
      <c r="AO248" s="385" t="str">
        <f>IF(AO247="","",VLOOKUP(AO247,'[1]シフト記号表（勤務時間帯）'!$C$6:$K$35,9,FALSE))</f>
        <v/>
      </c>
      <c r="AP248" s="385" t="str">
        <f>IF(AP247="","",VLOOKUP(AP247,'[1]シフト記号表（勤務時間帯）'!$C$6:$K$35,9,FALSE))</f>
        <v/>
      </c>
      <c r="AQ248" s="385" t="str">
        <f>IF(AQ247="","",VLOOKUP(AQ247,'[1]シフト記号表（勤務時間帯）'!$C$6:$K$35,9,FALSE))</f>
        <v/>
      </c>
      <c r="AR248" s="385" t="str">
        <f>IF(AR247="","",VLOOKUP(AR247,'[1]シフト記号表（勤務時間帯）'!$C$6:$K$35,9,FALSE))</f>
        <v/>
      </c>
      <c r="AS248" s="385" t="str">
        <f>IF(AS247="","",VLOOKUP(AS247,'[1]シフト記号表（勤務時間帯）'!$C$6:$K$35,9,FALSE))</f>
        <v/>
      </c>
      <c r="AT248" s="386" t="str">
        <f>IF(AT247="","",VLOOKUP(AT247,'[1]シフト記号表（勤務時間帯）'!$C$6:$K$35,9,FALSE))</f>
        <v/>
      </c>
      <c r="AU248" s="384" t="str">
        <f>IF(AU247="","",VLOOKUP(AU247,'[1]シフト記号表（勤務時間帯）'!$C$6:$K$35,9,FALSE))</f>
        <v/>
      </c>
      <c r="AV248" s="385" t="str">
        <f>IF(AV247="","",VLOOKUP(AV247,'[1]シフト記号表（勤務時間帯）'!$C$6:$K$35,9,FALSE))</f>
        <v/>
      </c>
      <c r="AW248" s="385" t="str">
        <f>IF(AW247="","",VLOOKUP(AW247,'[1]シフト記号表（勤務時間帯）'!$C$6:$K$35,9,FALSE))</f>
        <v/>
      </c>
      <c r="AX248" s="636">
        <f>IF($BB$3="４週",SUM(S248:AT248),IF($BB$3="暦月",SUM(S248:AW248),""))</f>
        <v>0</v>
      </c>
      <c r="AY248" s="637"/>
      <c r="AZ248" s="638">
        <f>IF($BB$3="４週",AX248/4,IF($BB$3="暦月",②勤務形態一覧表!AX248/(②勤務形態一覧表!$BB$8/7),""))</f>
        <v>0</v>
      </c>
      <c r="BA248" s="639"/>
      <c r="BB248" s="746"/>
      <c r="BC248" s="707"/>
      <c r="BD248" s="707"/>
      <c r="BE248" s="707"/>
      <c r="BF248" s="708"/>
    </row>
    <row r="249" spans="2:58" ht="20.25" customHeight="1">
      <c r="B249" s="686"/>
      <c r="C249" s="742"/>
      <c r="D249" s="743"/>
      <c r="E249" s="744"/>
      <c r="F249" s="392">
        <f>C247</f>
        <v>0</v>
      </c>
      <c r="G249" s="698"/>
      <c r="H249" s="702"/>
      <c r="I249" s="700"/>
      <c r="J249" s="700"/>
      <c r="K249" s="701"/>
      <c r="L249" s="709"/>
      <c r="M249" s="710"/>
      <c r="N249" s="710"/>
      <c r="O249" s="711"/>
      <c r="P249" s="640" t="s">
        <v>1229</v>
      </c>
      <c r="Q249" s="641"/>
      <c r="R249" s="642"/>
      <c r="S249" s="388" t="str">
        <f>IF(S247="","",VLOOKUP(S247,'[1]シフト記号表（勤務時間帯）'!$C$6:$U$35,19,FALSE))</f>
        <v/>
      </c>
      <c r="T249" s="389" t="str">
        <f>IF(T247="","",VLOOKUP(T247,'[1]シフト記号表（勤務時間帯）'!$C$6:$U$35,19,FALSE))</f>
        <v/>
      </c>
      <c r="U249" s="389" t="str">
        <f>IF(U247="","",VLOOKUP(U247,'[1]シフト記号表（勤務時間帯）'!$C$6:$U$35,19,FALSE))</f>
        <v/>
      </c>
      <c r="V249" s="389" t="str">
        <f>IF(V247="","",VLOOKUP(V247,'[1]シフト記号表（勤務時間帯）'!$C$6:$U$35,19,FALSE))</f>
        <v/>
      </c>
      <c r="W249" s="389" t="str">
        <f>IF(W247="","",VLOOKUP(W247,'[1]シフト記号表（勤務時間帯）'!$C$6:$U$35,19,FALSE))</f>
        <v/>
      </c>
      <c r="X249" s="389" t="str">
        <f>IF(X247="","",VLOOKUP(X247,'[1]シフト記号表（勤務時間帯）'!$C$6:$U$35,19,FALSE))</f>
        <v/>
      </c>
      <c r="Y249" s="390" t="str">
        <f>IF(Y247="","",VLOOKUP(Y247,'[1]シフト記号表（勤務時間帯）'!$C$6:$U$35,19,FALSE))</f>
        <v/>
      </c>
      <c r="Z249" s="388" t="str">
        <f>IF(Z247="","",VLOOKUP(Z247,'[1]シフト記号表（勤務時間帯）'!$C$6:$U$35,19,FALSE))</f>
        <v/>
      </c>
      <c r="AA249" s="389" t="str">
        <f>IF(AA247="","",VLOOKUP(AA247,'[1]シフト記号表（勤務時間帯）'!$C$6:$U$35,19,FALSE))</f>
        <v/>
      </c>
      <c r="AB249" s="389" t="str">
        <f>IF(AB247="","",VLOOKUP(AB247,'[1]シフト記号表（勤務時間帯）'!$C$6:$U$35,19,FALSE))</f>
        <v/>
      </c>
      <c r="AC249" s="389" t="str">
        <f>IF(AC247="","",VLOOKUP(AC247,'[1]シフト記号表（勤務時間帯）'!$C$6:$U$35,19,FALSE))</f>
        <v/>
      </c>
      <c r="AD249" s="389" t="str">
        <f>IF(AD247="","",VLOOKUP(AD247,'[1]シフト記号表（勤務時間帯）'!$C$6:$U$35,19,FALSE))</f>
        <v/>
      </c>
      <c r="AE249" s="389" t="str">
        <f>IF(AE247="","",VLOOKUP(AE247,'[1]シフト記号表（勤務時間帯）'!$C$6:$U$35,19,FALSE))</f>
        <v/>
      </c>
      <c r="AF249" s="390" t="str">
        <f>IF(AF247="","",VLOOKUP(AF247,'[1]シフト記号表（勤務時間帯）'!$C$6:$U$35,19,FALSE))</f>
        <v/>
      </c>
      <c r="AG249" s="388" t="str">
        <f>IF(AG247="","",VLOOKUP(AG247,'[1]シフト記号表（勤務時間帯）'!$C$6:$U$35,19,FALSE))</f>
        <v/>
      </c>
      <c r="AH249" s="389" t="str">
        <f>IF(AH247="","",VLOOKUP(AH247,'[1]シフト記号表（勤務時間帯）'!$C$6:$U$35,19,FALSE))</f>
        <v/>
      </c>
      <c r="AI249" s="389" t="str">
        <f>IF(AI247="","",VLOOKUP(AI247,'[1]シフト記号表（勤務時間帯）'!$C$6:$U$35,19,FALSE))</f>
        <v/>
      </c>
      <c r="AJ249" s="389" t="str">
        <f>IF(AJ247="","",VLOOKUP(AJ247,'[1]シフト記号表（勤務時間帯）'!$C$6:$U$35,19,FALSE))</f>
        <v/>
      </c>
      <c r="AK249" s="389" t="str">
        <f>IF(AK247="","",VLOOKUP(AK247,'[1]シフト記号表（勤務時間帯）'!$C$6:$U$35,19,FALSE))</f>
        <v/>
      </c>
      <c r="AL249" s="389" t="str">
        <f>IF(AL247="","",VLOOKUP(AL247,'[1]シフト記号表（勤務時間帯）'!$C$6:$U$35,19,FALSE))</f>
        <v/>
      </c>
      <c r="AM249" s="390" t="str">
        <f>IF(AM247="","",VLOOKUP(AM247,'[1]シフト記号表（勤務時間帯）'!$C$6:$U$35,19,FALSE))</f>
        <v/>
      </c>
      <c r="AN249" s="388" t="str">
        <f>IF(AN247="","",VLOOKUP(AN247,'[1]シフト記号表（勤務時間帯）'!$C$6:$U$35,19,FALSE))</f>
        <v/>
      </c>
      <c r="AO249" s="389" t="str">
        <f>IF(AO247="","",VLOOKUP(AO247,'[1]シフト記号表（勤務時間帯）'!$C$6:$U$35,19,FALSE))</f>
        <v/>
      </c>
      <c r="AP249" s="389" t="str">
        <f>IF(AP247="","",VLOOKUP(AP247,'[1]シフト記号表（勤務時間帯）'!$C$6:$U$35,19,FALSE))</f>
        <v/>
      </c>
      <c r="AQ249" s="389" t="str">
        <f>IF(AQ247="","",VLOOKUP(AQ247,'[1]シフト記号表（勤務時間帯）'!$C$6:$U$35,19,FALSE))</f>
        <v/>
      </c>
      <c r="AR249" s="389" t="str">
        <f>IF(AR247="","",VLOOKUP(AR247,'[1]シフト記号表（勤務時間帯）'!$C$6:$U$35,19,FALSE))</f>
        <v/>
      </c>
      <c r="AS249" s="389" t="str">
        <f>IF(AS247="","",VLOOKUP(AS247,'[1]シフト記号表（勤務時間帯）'!$C$6:$U$35,19,FALSE))</f>
        <v/>
      </c>
      <c r="AT249" s="390" t="str">
        <f>IF(AT247="","",VLOOKUP(AT247,'[1]シフト記号表（勤務時間帯）'!$C$6:$U$35,19,FALSE))</f>
        <v/>
      </c>
      <c r="AU249" s="388" t="str">
        <f>IF(AU247="","",VLOOKUP(AU247,'[1]シフト記号表（勤務時間帯）'!$C$6:$U$35,19,FALSE))</f>
        <v/>
      </c>
      <c r="AV249" s="389" t="str">
        <f>IF(AV247="","",VLOOKUP(AV247,'[1]シフト記号表（勤務時間帯）'!$C$6:$U$35,19,FALSE))</f>
        <v/>
      </c>
      <c r="AW249" s="389" t="str">
        <f>IF(AW247="","",VLOOKUP(AW247,'[1]シフト記号表（勤務時間帯）'!$C$6:$U$35,19,FALSE))</f>
        <v/>
      </c>
      <c r="AX249" s="643">
        <f>IF($BB$3="４週",SUM(S249:AT249),IF($BB$3="暦月",SUM(S249:AW249),""))</f>
        <v>0</v>
      </c>
      <c r="AY249" s="644"/>
      <c r="AZ249" s="645">
        <f>IF($BB$3="４週",AX249/4,IF($BB$3="暦月",②勤務形態一覧表!AX249/(②勤務形態一覧表!$BB$8/7),""))</f>
        <v>0</v>
      </c>
      <c r="BA249" s="646"/>
      <c r="BB249" s="747"/>
      <c r="BC249" s="710"/>
      <c r="BD249" s="710"/>
      <c r="BE249" s="710"/>
      <c r="BF249" s="711"/>
    </row>
    <row r="250" spans="2:58" ht="20.25" customHeight="1">
      <c r="B250" s="686">
        <f>B247+1</f>
        <v>77</v>
      </c>
      <c r="C250" s="736"/>
      <c r="D250" s="737"/>
      <c r="E250" s="738"/>
      <c r="F250" s="391"/>
      <c r="G250" s="696"/>
      <c r="H250" s="699"/>
      <c r="I250" s="700"/>
      <c r="J250" s="700"/>
      <c r="K250" s="701"/>
      <c r="L250" s="703"/>
      <c r="M250" s="704"/>
      <c r="N250" s="704"/>
      <c r="O250" s="705"/>
      <c r="P250" s="712" t="s">
        <v>1227</v>
      </c>
      <c r="Q250" s="713"/>
      <c r="R250" s="714"/>
      <c r="S250" s="380"/>
      <c r="T250" s="381"/>
      <c r="U250" s="381"/>
      <c r="V250" s="381"/>
      <c r="W250" s="381"/>
      <c r="X250" s="381"/>
      <c r="Y250" s="382"/>
      <c r="Z250" s="380"/>
      <c r="AA250" s="381"/>
      <c r="AB250" s="381"/>
      <c r="AC250" s="381"/>
      <c r="AD250" s="381"/>
      <c r="AE250" s="381"/>
      <c r="AF250" s="382"/>
      <c r="AG250" s="380"/>
      <c r="AH250" s="381"/>
      <c r="AI250" s="381"/>
      <c r="AJ250" s="381"/>
      <c r="AK250" s="381"/>
      <c r="AL250" s="381"/>
      <c r="AM250" s="382"/>
      <c r="AN250" s="380"/>
      <c r="AO250" s="381"/>
      <c r="AP250" s="381"/>
      <c r="AQ250" s="381"/>
      <c r="AR250" s="381"/>
      <c r="AS250" s="381"/>
      <c r="AT250" s="382"/>
      <c r="AU250" s="380"/>
      <c r="AV250" s="381"/>
      <c r="AW250" s="381"/>
      <c r="AX250" s="620"/>
      <c r="AY250" s="621"/>
      <c r="AZ250" s="622"/>
      <c r="BA250" s="623"/>
      <c r="BB250" s="745"/>
      <c r="BC250" s="704"/>
      <c r="BD250" s="704"/>
      <c r="BE250" s="704"/>
      <c r="BF250" s="705"/>
    </row>
    <row r="251" spans="2:58" ht="20.25" customHeight="1">
      <c r="B251" s="686"/>
      <c r="C251" s="739"/>
      <c r="D251" s="740"/>
      <c r="E251" s="741"/>
      <c r="F251" s="383"/>
      <c r="G251" s="697"/>
      <c r="H251" s="702"/>
      <c r="I251" s="700"/>
      <c r="J251" s="700"/>
      <c r="K251" s="701"/>
      <c r="L251" s="706"/>
      <c r="M251" s="707"/>
      <c r="N251" s="707"/>
      <c r="O251" s="708"/>
      <c r="P251" s="633" t="s">
        <v>1228</v>
      </c>
      <c r="Q251" s="634"/>
      <c r="R251" s="635"/>
      <c r="S251" s="384" t="str">
        <f>IF(S250="","",VLOOKUP(S250,'[1]シフト記号表（勤務時間帯）'!$C$6:$K$35,9,FALSE))</f>
        <v/>
      </c>
      <c r="T251" s="385" t="str">
        <f>IF(T250="","",VLOOKUP(T250,'[1]シフト記号表（勤務時間帯）'!$C$6:$K$35,9,FALSE))</f>
        <v/>
      </c>
      <c r="U251" s="385" t="str">
        <f>IF(U250="","",VLOOKUP(U250,'[1]シフト記号表（勤務時間帯）'!$C$6:$K$35,9,FALSE))</f>
        <v/>
      </c>
      <c r="V251" s="385" t="str">
        <f>IF(V250="","",VLOOKUP(V250,'[1]シフト記号表（勤務時間帯）'!$C$6:$K$35,9,FALSE))</f>
        <v/>
      </c>
      <c r="W251" s="385" t="str">
        <f>IF(W250="","",VLOOKUP(W250,'[1]シフト記号表（勤務時間帯）'!$C$6:$K$35,9,FALSE))</f>
        <v/>
      </c>
      <c r="X251" s="385" t="str">
        <f>IF(X250="","",VLOOKUP(X250,'[1]シフト記号表（勤務時間帯）'!$C$6:$K$35,9,FALSE))</f>
        <v/>
      </c>
      <c r="Y251" s="386" t="str">
        <f>IF(Y250="","",VLOOKUP(Y250,'[1]シフト記号表（勤務時間帯）'!$C$6:$K$35,9,FALSE))</f>
        <v/>
      </c>
      <c r="Z251" s="384" t="str">
        <f>IF(Z250="","",VLOOKUP(Z250,'[1]シフト記号表（勤務時間帯）'!$C$6:$K$35,9,FALSE))</f>
        <v/>
      </c>
      <c r="AA251" s="385" t="str">
        <f>IF(AA250="","",VLOOKUP(AA250,'[1]シフト記号表（勤務時間帯）'!$C$6:$K$35,9,FALSE))</f>
        <v/>
      </c>
      <c r="AB251" s="385" t="str">
        <f>IF(AB250="","",VLOOKUP(AB250,'[1]シフト記号表（勤務時間帯）'!$C$6:$K$35,9,FALSE))</f>
        <v/>
      </c>
      <c r="AC251" s="385" t="str">
        <f>IF(AC250="","",VLOOKUP(AC250,'[1]シフト記号表（勤務時間帯）'!$C$6:$K$35,9,FALSE))</f>
        <v/>
      </c>
      <c r="AD251" s="385" t="str">
        <f>IF(AD250="","",VLOOKUP(AD250,'[1]シフト記号表（勤務時間帯）'!$C$6:$K$35,9,FALSE))</f>
        <v/>
      </c>
      <c r="AE251" s="385" t="str">
        <f>IF(AE250="","",VLOOKUP(AE250,'[1]シフト記号表（勤務時間帯）'!$C$6:$K$35,9,FALSE))</f>
        <v/>
      </c>
      <c r="AF251" s="386" t="str">
        <f>IF(AF250="","",VLOOKUP(AF250,'[1]シフト記号表（勤務時間帯）'!$C$6:$K$35,9,FALSE))</f>
        <v/>
      </c>
      <c r="AG251" s="384" t="str">
        <f>IF(AG250="","",VLOOKUP(AG250,'[1]シフト記号表（勤務時間帯）'!$C$6:$K$35,9,FALSE))</f>
        <v/>
      </c>
      <c r="AH251" s="385" t="str">
        <f>IF(AH250="","",VLOOKUP(AH250,'[1]シフト記号表（勤務時間帯）'!$C$6:$K$35,9,FALSE))</f>
        <v/>
      </c>
      <c r="AI251" s="385" t="str">
        <f>IF(AI250="","",VLOOKUP(AI250,'[1]シフト記号表（勤務時間帯）'!$C$6:$K$35,9,FALSE))</f>
        <v/>
      </c>
      <c r="AJ251" s="385" t="str">
        <f>IF(AJ250="","",VLOOKUP(AJ250,'[1]シフト記号表（勤務時間帯）'!$C$6:$K$35,9,FALSE))</f>
        <v/>
      </c>
      <c r="AK251" s="385" t="str">
        <f>IF(AK250="","",VLOOKUP(AK250,'[1]シフト記号表（勤務時間帯）'!$C$6:$K$35,9,FALSE))</f>
        <v/>
      </c>
      <c r="AL251" s="385" t="str">
        <f>IF(AL250="","",VLOOKUP(AL250,'[1]シフト記号表（勤務時間帯）'!$C$6:$K$35,9,FALSE))</f>
        <v/>
      </c>
      <c r="AM251" s="386" t="str">
        <f>IF(AM250="","",VLOOKUP(AM250,'[1]シフト記号表（勤務時間帯）'!$C$6:$K$35,9,FALSE))</f>
        <v/>
      </c>
      <c r="AN251" s="384" t="str">
        <f>IF(AN250="","",VLOOKUP(AN250,'[1]シフト記号表（勤務時間帯）'!$C$6:$K$35,9,FALSE))</f>
        <v/>
      </c>
      <c r="AO251" s="385" t="str">
        <f>IF(AO250="","",VLOOKUP(AO250,'[1]シフト記号表（勤務時間帯）'!$C$6:$K$35,9,FALSE))</f>
        <v/>
      </c>
      <c r="AP251" s="385" t="str">
        <f>IF(AP250="","",VLOOKUP(AP250,'[1]シフト記号表（勤務時間帯）'!$C$6:$K$35,9,FALSE))</f>
        <v/>
      </c>
      <c r="AQ251" s="385" t="str">
        <f>IF(AQ250="","",VLOOKUP(AQ250,'[1]シフト記号表（勤務時間帯）'!$C$6:$K$35,9,FALSE))</f>
        <v/>
      </c>
      <c r="AR251" s="385" t="str">
        <f>IF(AR250="","",VLOOKUP(AR250,'[1]シフト記号表（勤務時間帯）'!$C$6:$K$35,9,FALSE))</f>
        <v/>
      </c>
      <c r="AS251" s="385" t="str">
        <f>IF(AS250="","",VLOOKUP(AS250,'[1]シフト記号表（勤務時間帯）'!$C$6:$K$35,9,FALSE))</f>
        <v/>
      </c>
      <c r="AT251" s="386" t="str">
        <f>IF(AT250="","",VLOOKUP(AT250,'[1]シフト記号表（勤務時間帯）'!$C$6:$K$35,9,FALSE))</f>
        <v/>
      </c>
      <c r="AU251" s="384" t="str">
        <f>IF(AU250="","",VLOOKUP(AU250,'[1]シフト記号表（勤務時間帯）'!$C$6:$K$35,9,FALSE))</f>
        <v/>
      </c>
      <c r="AV251" s="385" t="str">
        <f>IF(AV250="","",VLOOKUP(AV250,'[1]シフト記号表（勤務時間帯）'!$C$6:$K$35,9,FALSE))</f>
        <v/>
      </c>
      <c r="AW251" s="385" t="str">
        <f>IF(AW250="","",VLOOKUP(AW250,'[1]シフト記号表（勤務時間帯）'!$C$6:$K$35,9,FALSE))</f>
        <v/>
      </c>
      <c r="AX251" s="636">
        <f>IF($BB$3="４週",SUM(S251:AT251),IF($BB$3="暦月",SUM(S251:AW251),""))</f>
        <v>0</v>
      </c>
      <c r="AY251" s="637"/>
      <c r="AZ251" s="638">
        <f>IF($BB$3="４週",AX251/4,IF($BB$3="暦月",②勤務形態一覧表!AX251/(②勤務形態一覧表!$BB$8/7),""))</f>
        <v>0</v>
      </c>
      <c r="BA251" s="639"/>
      <c r="BB251" s="746"/>
      <c r="BC251" s="707"/>
      <c r="BD251" s="707"/>
      <c r="BE251" s="707"/>
      <c r="BF251" s="708"/>
    </row>
    <row r="252" spans="2:58" ht="20.25" customHeight="1">
      <c r="B252" s="686"/>
      <c r="C252" s="742"/>
      <c r="D252" s="743"/>
      <c r="E252" s="744"/>
      <c r="F252" s="392">
        <f>C250</f>
        <v>0</v>
      </c>
      <c r="G252" s="698"/>
      <c r="H252" s="702"/>
      <c r="I252" s="700"/>
      <c r="J252" s="700"/>
      <c r="K252" s="701"/>
      <c r="L252" s="709"/>
      <c r="M252" s="710"/>
      <c r="N252" s="710"/>
      <c r="O252" s="711"/>
      <c r="P252" s="640" t="s">
        <v>1229</v>
      </c>
      <c r="Q252" s="641"/>
      <c r="R252" s="642"/>
      <c r="S252" s="388" t="str">
        <f>IF(S250="","",VLOOKUP(S250,'[1]シフト記号表（勤務時間帯）'!$C$6:$U$35,19,FALSE))</f>
        <v/>
      </c>
      <c r="T252" s="389" t="str">
        <f>IF(T250="","",VLOOKUP(T250,'[1]シフト記号表（勤務時間帯）'!$C$6:$U$35,19,FALSE))</f>
        <v/>
      </c>
      <c r="U252" s="389" t="str">
        <f>IF(U250="","",VLOOKUP(U250,'[1]シフト記号表（勤務時間帯）'!$C$6:$U$35,19,FALSE))</f>
        <v/>
      </c>
      <c r="V252" s="389" t="str">
        <f>IF(V250="","",VLOOKUP(V250,'[1]シフト記号表（勤務時間帯）'!$C$6:$U$35,19,FALSE))</f>
        <v/>
      </c>
      <c r="W252" s="389" t="str">
        <f>IF(W250="","",VLOOKUP(W250,'[1]シフト記号表（勤務時間帯）'!$C$6:$U$35,19,FALSE))</f>
        <v/>
      </c>
      <c r="X252" s="389" t="str">
        <f>IF(X250="","",VLOOKUP(X250,'[1]シフト記号表（勤務時間帯）'!$C$6:$U$35,19,FALSE))</f>
        <v/>
      </c>
      <c r="Y252" s="390" t="str">
        <f>IF(Y250="","",VLOOKUP(Y250,'[1]シフト記号表（勤務時間帯）'!$C$6:$U$35,19,FALSE))</f>
        <v/>
      </c>
      <c r="Z252" s="388" t="str">
        <f>IF(Z250="","",VLOOKUP(Z250,'[1]シフト記号表（勤務時間帯）'!$C$6:$U$35,19,FALSE))</f>
        <v/>
      </c>
      <c r="AA252" s="389" t="str">
        <f>IF(AA250="","",VLOOKUP(AA250,'[1]シフト記号表（勤務時間帯）'!$C$6:$U$35,19,FALSE))</f>
        <v/>
      </c>
      <c r="AB252" s="389" t="str">
        <f>IF(AB250="","",VLOOKUP(AB250,'[1]シフト記号表（勤務時間帯）'!$C$6:$U$35,19,FALSE))</f>
        <v/>
      </c>
      <c r="AC252" s="389" t="str">
        <f>IF(AC250="","",VLOOKUP(AC250,'[1]シフト記号表（勤務時間帯）'!$C$6:$U$35,19,FALSE))</f>
        <v/>
      </c>
      <c r="AD252" s="389" t="str">
        <f>IF(AD250="","",VLOOKUP(AD250,'[1]シフト記号表（勤務時間帯）'!$C$6:$U$35,19,FALSE))</f>
        <v/>
      </c>
      <c r="AE252" s="389" t="str">
        <f>IF(AE250="","",VLOOKUP(AE250,'[1]シフト記号表（勤務時間帯）'!$C$6:$U$35,19,FALSE))</f>
        <v/>
      </c>
      <c r="AF252" s="390" t="str">
        <f>IF(AF250="","",VLOOKUP(AF250,'[1]シフト記号表（勤務時間帯）'!$C$6:$U$35,19,FALSE))</f>
        <v/>
      </c>
      <c r="AG252" s="388" t="str">
        <f>IF(AG250="","",VLOOKUP(AG250,'[1]シフト記号表（勤務時間帯）'!$C$6:$U$35,19,FALSE))</f>
        <v/>
      </c>
      <c r="AH252" s="389" t="str">
        <f>IF(AH250="","",VLOOKUP(AH250,'[1]シフト記号表（勤務時間帯）'!$C$6:$U$35,19,FALSE))</f>
        <v/>
      </c>
      <c r="AI252" s="389" t="str">
        <f>IF(AI250="","",VLOOKUP(AI250,'[1]シフト記号表（勤務時間帯）'!$C$6:$U$35,19,FALSE))</f>
        <v/>
      </c>
      <c r="AJ252" s="389" t="str">
        <f>IF(AJ250="","",VLOOKUP(AJ250,'[1]シフト記号表（勤務時間帯）'!$C$6:$U$35,19,FALSE))</f>
        <v/>
      </c>
      <c r="AK252" s="389" t="str">
        <f>IF(AK250="","",VLOOKUP(AK250,'[1]シフト記号表（勤務時間帯）'!$C$6:$U$35,19,FALSE))</f>
        <v/>
      </c>
      <c r="AL252" s="389" t="str">
        <f>IF(AL250="","",VLOOKUP(AL250,'[1]シフト記号表（勤務時間帯）'!$C$6:$U$35,19,FALSE))</f>
        <v/>
      </c>
      <c r="AM252" s="390" t="str">
        <f>IF(AM250="","",VLOOKUP(AM250,'[1]シフト記号表（勤務時間帯）'!$C$6:$U$35,19,FALSE))</f>
        <v/>
      </c>
      <c r="AN252" s="388" t="str">
        <f>IF(AN250="","",VLOOKUP(AN250,'[1]シフト記号表（勤務時間帯）'!$C$6:$U$35,19,FALSE))</f>
        <v/>
      </c>
      <c r="AO252" s="389" t="str">
        <f>IF(AO250="","",VLOOKUP(AO250,'[1]シフト記号表（勤務時間帯）'!$C$6:$U$35,19,FALSE))</f>
        <v/>
      </c>
      <c r="AP252" s="389" t="str">
        <f>IF(AP250="","",VLOOKUP(AP250,'[1]シフト記号表（勤務時間帯）'!$C$6:$U$35,19,FALSE))</f>
        <v/>
      </c>
      <c r="AQ252" s="389" t="str">
        <f>IF(AQ250="","",VLOOKUP(AQ250,'[1]シフト記号表（勤務時間帯）'!$C$6:$U$35,19,FALSE))</f>
        <v/>
      </c>
      <c r="AR252" s="389" t="str">
        <f>IF(AR250="","",VLOOKUP(AR250,'[1]シフト記号表（勤務時間帯）'!$C$6:$U$35,19,FALSE))</f>
        <v/>
      </c>
      <c r="AS252" s="389" t="str">
        <f>IF(AS250="","",VLOOKUP(AS250,'[1]シフト記号表（勤務時間帯）'!$C$6:$U$35,19,FALSE))</f>
        <v/>
      </c>
      <c r="AT252" s="390" t="str">
        <f>IF(AT250="","",VLOOKUP(AT250,'[1]シフト記号表（勤務時間帯）'!$C$6:$U$35,19,FALSE))</f>
        <v/>
      </c>
      <c r="AU252" s="388" t="str">
        <f>IF(AU250="","",VLOOKUP(AU250,'[1]シフト記号表（勤務時間帯）'!$C$6:$U$35,19,FALSE))</f>
        <v/>
      </c>
      <c r="AV252" s="389" t="str">
        <f>IF(AV250="","",VLOOKUP(AV250,'[1]シフト記号表（勤務時間帯）'!$C$6:$U$35,19,FALSE))</f>
        <v/>
      </c>
      <c r="AW252" s="389" t="str">
        <f>IF(AW250="","",VLOOKUP(AW250,'[1]シフト記号表（勤務時間帯）'!$C$6:$U$35,19,FALSE))</f>
        <v/>
      </c>
      <c r="AX252" s="643">
        <f>IF($BB$3="４週",SUM(S252:AT252),IF($BB$3="暦月",SUM(S252:AW252),""))</f>
        <v>0</v>
      </c>
      <c r="AY252" s="644"/>
      <c r="AZ252" s="645">
        <f>IF($BB$3="４週",AX252/4,IF($BB$3="暦月",②勤務形態一覧表!AX252/(②勤務形態一覧表!$BB$8/7),""))</f>
        <v>0</v>
      </c>
      <c r="BA252" s="646"/>
      <c r="BB252" s="747"/>
      <c r="BC252" s="710"/>
      <c r="BD252" s="710"/>
      <c r="BE252" s="710"/>
      <c r="BF252" s="711"/>
    </row>
    <row r="253" spans="2:58" ht="20.25" customHeight="1">
      <c r="B253" s="686">
        <f>B250+1</f>
        <v>78</v>
      </c>
      <c r="C253" s="736"/>
      <c r="D253" s="737"/>
      <c r="E253" s="738"/>
      <c r="F253" s="391"/>
      <c r="G253" s="696"/>
      <c r="H253" s="699"/>
      <c r="I253" s="700"/>
      <c r="J253" s="700"/>
      <c r="K253" s="701"/>
      <c r="L253" s="703"/>
      <c r="M253" s="704"/>
      <c r="N253" s="704"/>
      <c r="O253" s="705"/>
      <c r="P253" s="712" t="s">
        <v>1227</v>
      </c>
      <c r="Q253" s="713"/>
      <c r="R253" s="714"/>
      <c r="S253" s="380"/>
      <c r="T253" s="381"/>
      <c r="U253" s="381"/>
      <c r="V253" s="381"/>
      <c r="W253" s="381"/>
      <c r="X253" s="381"/>
      <c r="Y253" s="382"/>
      <c r="Z253" s="380"/>
      <c r="AA253" s="381"/>
      <c r="AB253" s="381"/>
      <c r="AC253" s="381"/>
      <c r="AD253" s="381"/>
      <c r="AE253" s="381"/>
      <c r="AF253" s="382"/>
      <c r="AG253" s="380"/>
      <c r="AH253" s="381"/>
      <c r="AI253" s="381"/>
      <c r="AJ253" s="381"/>
      <c r="AK253" s="381"/>
      <c r="AL253" s="381"/>
      <c r="AM253" s="382"/>
      <c r="AN253" s="380"/>
      <c r="AO253" s="381"/>
      <c r="AP253" s="381"/>
      <c r="AQ253" s="381"/>
      <c r="AR253" s="381"/>
      <c r="AS253" s="381"/>
      <c r="AT253" s="382"/>
      <c r="AU253" s="380"/>
      <c r="AV253" s="381"/>
      <c r="AW253" s="381"/>
      <c r="AX253" s="620"/>
      <c r="AY253" s="621"/>
      <c r="AZ253" s="622"/>
      <c r="BA253" s="623"/>
      <c r="BB253" s="745"/>
      <c r="BC253" s="704"/>
      <c r="BD253" s="704"/>
      <c r="BE253" s="704"/>
      <c r="BF253" s="705"/>
    </row>
    <row r="254" spans="2:58" ht="20.25" customHeight="1">
      <c r="B254" s="686"/>
      <c r="C254" s="739"/>
      <c r="D254" s="740"/>
      <c r="E254" s="741"/>
      <c r="F254" s="383"/>
      <c r="G254" s="697"/>
      <c r="H254" s="702"/>
      <c r="I254" s="700"/>
      <c r="J254" s="700"/>
      <c r="K254" s="701"/>
      <c r="L254" s="706"/>
      <c r="M254" s="707"/>
      <c r="N254" s="707"/>
      <c r="O254" s="708"/>
      <c r="P254" s="633" t="s">
        <v>1228</v>
      </c>
      <c r="Q254" s="634"/>
      <c r="R254" s="635"/>
      <c r="S254" s="384" t="str">
        <f>IF(S253="","",VLOOKUP(S253,'[1]シフト記号表（勤務時間帯）'!$C$6:$K$35,9,FALSE))</f>
        <v/>
      </c>
      <c r="T254" s="385" t="str">
        <f>IF(T253="","",VLOOKUP(T253,'[1]シフト記号表（勤務時間帯）'!$C$6:$K$35,9,FALSE))</f>
        <v/>
      </c>
      <c r="U254" s="385" t="str">
        <f>IF(U253="","",VLOOKUP(U253,'[1]シフト記号表（勤務時間帯）'!$C$6:$K$35,9,FALSE))</f>
        <v/>
      </c>
      <c r="V254" s="385" t="str">
        <f>IF(V253="","",VLOOKUP(V253,'[1]シフト記号表（勤務時間帯）'!$C$6:$K$35,9,FALSE))</f>
        <v/>
      </c>
      <c r="W254" s="385" t="str">
        <f>IF(W253="","",VLOOKUP(W253,'[1]シフト記号表（勤務時間帯）'!$C$6:$K$35,9,FALSE))</f>
        <v/>
      </c>
      <c r="X254" s="385" t="str">
        <f>IF(X253="","",VLOOKUP(X253,'[1]シフト記号表（勤務時間帯）'!$C$6:$K$35,9,FALSE))</f>
        <v/>
      </c>
      <c r="Y254" s="386" t="str">
        <f>IF(Y253="","",VLOOKUP(Y253,'[1]シフト記号表（勤務時間帯）'!$C$6:$K$35,9,FALSE))</f>
        <v/>
      </c>
      <c r="Z254" s="384" t="str">
        <f>IF(Z253="","",VLOOKUP(Z253,'[1]シフト記号表（勤務時間帯）'!$C$6:$K$35,9,FALSE))</f>
        <v/>
      </c>
      <c r="AA254" s="385" t="str">
        <f>IF(AA253="","",VLOOKUP(AA253,'[1]シフト記号表（勤務時間帯）'!$C$6:$K$35,9,FALSE))</f>
        <v/>
      </c>
      <c r="AB254" s="385" t="str">
        <f>IF(AB253="","",VLOOKUP(AB253,'[1]シフト記号表（勤務時間帯）'!$C$6:$K$35,9,FALSE))</f>
        <v/>
      </c>
      <c r="AC254" s="385" t="str">
        <f>IF(AC253="","",VLOOKUP(AC253,'[1]シフト記号表（勤務時間帯）'!$C$6:$K$35,9,FALSE))</f>
        <v/>
      </c>
      <c r="AD254" s="385" t="str">
        <f>IF(AD253="","",VLOOKUP(AD253,'[1]シフト記号表（勤務時間帯）'!$C$6:$K$35,9,FALSE))</f>
        <v/>
      </c>
      <c r="AE254" s="385" t="str">
        <f>IF(AE253="","",VLOOKUP(AE253,'[1]シフト記号表（勤務時間帯）'!$C$6:$K$35,9,FALSE))</f>
        <v/>
      </c>
      <c r="AF254" s="386" t="str">
        <f>IF(AF253="","",VLOOKUP(AF253,'[1]シフト記号表（勤務時間帯）'!$C$6:$K$35,9,FALSE))</f>
        <v/>
      </c>
      <c r="AG254" s="384" t="str">
        <f>IF(AG253="","",VLOOKUP(AG253,'[1]シフト記号表（勤務時間帯）'!$C$6:$K$35,9,FALSE))</f>
        <v/>
      </c>
      <c r="AH254" s="385" t="str">
        <f>IF(AH253="","",VLOOKUP(AH253,'[1]シフト記号表（勤務時間帯）'!$C$6:$K$35,9,FALSE))</f>
        <v/>
      </c>
      <c r="AI254" s="385" t="str">
        <f>IF(AI253="","",VLOOKUP(AI253,'[1]シフト記号表（勤務時間帯）'!$C$6:$K$35,9,FALSE))</f>
        <v/>
      </c>
      <c r="AJ254" s="385" t="str">
        <f>IF(AJ253="","",VLOOKUP(AJ253,'[1]シフト記号表（勤務時間帯）'!$C$6:$K$35,9,FALSE))</f>
        <v/>
      </c>
      <c r="AK254" s="385" t="str">
        <f>IF(AK253="","",VLOOKUP(AK253,'[1]シフト記号表（勤務時間帯）'!$C$6:$K$35,9,FALSE))</f>
        <v/>
      </c>
      <c r="AL254" s="385" t="str">
        <f>IF(AL253="","",VLOOKUP(AL253,'[1]シフト記号表（勤務時間帯）'!$C$6:$K$35,9,FALSE))</f>
        <v/>
      </c>
      <c r="AM254" s="386" t="str">
        <f>IF(AM253="","",VLOOKUP(AM253,'[1]シフト記号表（勤務時間帯）'!$C$6:$K$35,9,FALSE))</f>
        <v/>
      </c>
      <c r="AN254" s="384" t="str">
        <f>IF(AN253="","",VLOOKUP(AN253,'[1]シフト記号表（勤務時間帯）'!$C$6:$K$35,9,FALSE))</f>
        <v/>
      </c>
      <c r="AO254" s="385" t="str">
        <f>IF(AO253="","",VLOOKUP(AO253,'[1]シフト記号表（勤務時間帯）'!$C$6:$K$35,9,FALSE))</f>
        <v/>
      </c>
      <c r="AP254" s="385" t="str">
        <f>IF(AP253="","",VLOOKUP(AP253,'[1]シフト記号表（勤務時間帯）'!$C$6:$K$35,9,FALSE))</f>
        <v/>
      </c>
      <c r="AQ254" s="385" t="str">
        <f>IF(AQ253="","",VLOOKUP(AQ253,'[1]シフト記号表（勤務時間帯）'!$C$6:$K$35,9,FALSE))</f>
        <v/>
      </c>
      <c r="AR254" s="385" t="str">
        <f>IF(AR253="","",VLOOKUP(AR253,'[1]シフト記号表（勤務時間帯）'!$C$6:$K$35,9,FALSE))</f>
        <v/>
      </c>
      <c r="AS254" s="385" t="str">
        <f>IF(AS253="","",VLOOKUP(AS253,'[1]シフト記号表（勤務時間帯）'!$C$6:$K$35,9,FALSE))</f>
        <v/>
      </c>
      <c r="AT254" s="386" t="str">
        <f>IF(AT253="","",VLOOKUP(AT253,'[1]シフト記号表（勤務時間帯）'!$C$6:$K$35,9,FALSE))</f>
        <v/>
      </c>
      <c r="AU254" s="384" t="str">
        <f>IF(AU253="","",VLOOKUP(AU253,'[1]シフト記号表（勤務時間帯）'!$C$6:$K$35,9,FALSE))</f>
        <v/>
      </c>
      <c r="AV254" s="385" t="str">
        <f>IF(AV253="","",VLOOKUP(AV253,'[1]シフト記号表（勤務時間帯）'!$C$6:$K$35,9,FALSE))</f>
        <v/>
      </c>
      <c r="AW254" s="385" t="str">
        <f>IF(AW253="","",VLOOKUP(AW253,'[1]シフト記号表（勤務時間帯）'!$C$6:$K$35,9,FALSE))</f>
        <v/>
      </c>
      <c r="AX254" s="636">
        <f>IF($BB$3="４週",SUM(S254:AT254),IF($BB$3="暦月",SUM(S254:AW254),""))</f>
        <v>0</v>
      </c>
      <c r="AY254" s="637"/>
      <c r="AZ254" s="638">
        <f>IF($BB$3="４週",AX254/4,IF($BB$3="暦月",②勤務形態一覧表!AX254/(②勤務形態一覧表!$BB$8/7),""))</f>
        <v>0</v>
      </c>
      <c r="BA254" s="639"/>
      <c r="BB254" s="746"/>
      <c r="BC254" s="707"/>
      <c r="BD254" s="707"/>
      <c r="BE254" s="707"/>
      <c r="BF254" s="708"/>
    </row>
    <row r="255" spans="2:58" ht="20.25" customHeight="1">
      <c r="B255" s="686"/>
      <c r="C255" s="742"/>
      <c r="D255" s="743"/>
      <c r="E255" s="744"/>
      <c r="F255" s="392">
        <f>C253</f>
        <v>0</v>
      </c>
      <c r="G255" s="698"/>
      <c r="H255" s="702"/>
      <c r="I255" s="700"/>
      <c r="J255" s="700"/>
      <c r="K255" s="701"/>
      <c r="L255" s="709"/>
      <c r="M255" s="710"/>
      <c r="N255" s="710"/>
      <c r="O255" s="711"/>
      <c r="P255" s="640" t="s">
        <v>1229</v>
      </c>
      <c r="Q255" s="641"/>
      <c r="R255" s="642"/>
      <c r="S255" s="388" t="str">
        <f>IF(S253="","",VLOOKUP(S253,'[1]シフト記号表（勤務時間帯）'!$C$6:$U$35,19,FALSE))</f>
        <v/>
      </c>
      <c r="T255" s="389" t="str">
        <f>IF(T253="","",VLOOKUP(T253,'[1]シフト記号表（勤務時間帯）'!$C$6:$U$35,19,FALSE))</f>
        <v/>
      </c>
      <c r="U255" s="389" t="str">
        <f>IF(U253="","",VLOOKUP(U253,'[1]シフト記号表（勤務時間帯）'!$C$6:$U$35,19,FALSE))</f>
        <v/>
      </c>
      <c r="V255" s="389" t="str">
        <f>IF(V253="","",VLOOKUP(V253,'[1]シフト記号表（勤務時間帯）'!$C$6:$U$35,19,FALSE))</f>
        <v/>
      </c>
      <c r="W255" s="389" t="str">
        <f>IF(W253="","",VLOOKUP(W253,'[1]シフト記号表（勤務時間帯）'!$C$6:$U$35,19,FALSE))</f>
        <v/>
      </c>
      <c r="X255" s="389" t="str">
        <f>IF(X253="","",VLOOKUP(X253,'[1]シフト記号表（勤務時間帯）'!$C$6:$U$35,19,FALSE))</f>
        <v/>
      </c>
      <c r="Y255" s="390" t="str">
        <f>IF(Y253="","",VLOOKUP(Y253,'[1]シフト記号表（勤務時間帯）'!$C$6:$U$35,19,FALSE))</f>
        <v/>
      </c>
      <c r="Z255" s="388" t="str">
        <f>IF(Z253="","",VLOOKUP(Z253,'[1]シフト記号表（勤務時間帯）'!$C$6:$U$35,19,FALSE))</f>
        <v/>
      </c>
      <c r="AA255" s="389" t="str">
        <f>IF(AA253="","",VLOOKUP(AA253,'[1]シフト記号表（勤務時間帯）'!$C$6:$U$35,19,FALSE))</f>
        <v/>
      </c>
      <c r="AB255" s="389" t="str">
        <f>IF(AB253="","",VLOOKUP(AB253,'[1]シフト記号表（勤務時間帯）'!$C$6:$U$35,19,FALSE))</f>
        <v/>
      </c>
      <c r="AC255" s="389" t="str">
        <f>IF(AC253="","",VLOOKUP(AC253,'[1]シフト記号表（勤務時間帯）'!$C$6:$U$35,19,FALSE))</f>
        <v/>
      </c>
      <c r="AD255" s="389" t="str">
        <f>IF(AD253="","",VLOOKUP(AD253,'[1]シフト記号表（勤務時間帯）'!$C$6:$U$35,19,FALSE))</f>
        <v/>
      </c>
      <c r="AE255" s="389" t="str">
        <f>IF(AE253="","",VLOOKUP(AE253,'[1]シフト記号表（勤務時間帯）'!$C$6:$U$35,19,FALSE))</f>
        <v/>
      </c>
      <c r="AF255" s="390" t="str">
        <f>IF(AF253="","",VLOOKUP(AF253,'[1]シフト記号表（勤務時間帯）'!$C$6:$U$35,19,FALSE))</f>
        <v/>
      </c>
      <c r="AG255" s="388" t="str">
        <f>IF(AG253="","",VLOOKUP(AG253,'[1]シフト記号表（勤務時間帯）'!$C$6:$U$35,19,FALSE))</f>
        <v/>
      </c>
      <c r="AH255" s="389" t="str">
        <f>IF(AH253="","",VLOOKUP(AH253,'[1]シフト記号表（勤務時間帯）'!$C$6:$U$35,19,FALSE))</f>
        <v/>
      </c>
      <c r="AI255" s="389" t="str">
        <f>IF(AI253="","",VLOOKUP(AI253,'[1]シフト記号表（勤務時間帯）'!$C$6:$U$35,19,FALSE))</f>
        <v/>
      </c>
      <c r="AJ255" s="389" t="str">
        <f>IF(AJ253="","",VLOOKUP(AJ253,'[1]シフト記号表（勤務時間帯）'!$C$6:$U$35,19,FALSE))</f>
        <v/>
      </c>
      <c r="AK255" s="389" t="str">
        <f>IF(AK253="","",VLOOKUP(AK253,'[1]シフト記号表（勤務時間帯）'!$C$6:$U$35,19,FALSE))</f>
        <v/>
      </c>
      <c r="AL255" s="389" t="str">
        <f>IF(AL253="","",VLOOKUP(AL253,'[1]シフト記号表（勤務時間帯）'!$C$6:$U$35,19,FALSE))</f>
        <v/>
      </c>
      <c r="AM255" s="390" t="str">
        <f>IF(AM253="","",VLOOKUP(AM253,'[1]シフト記号表（勤務時間帯）'!$C$6:$U$35,19,FALSE))</f>
        <v/>
      </c>
      <c r="AN255" s="388" t="str">
        <f>IF(AN253="","",VLOOKUP(AN253,'[1]シフト記号表（勤務時間帯）'!$C$6:$U$35,19,FALSE))</f>
        <v/>
      </c>
      <c r="AO255" s="389" t="str">
        <f>IF(AO253="","",VLOOKUP(AO253,'[1]シフト記号表（勤務時間帯）'!$C$6:$U$35,19,FALSE))</f>
        <v/>
      </c>
      <c r="AP255" s="389" t="str">
        <f>IF(AP253="","",VLOOKUP(AP253,'[1]シフト記号表（勤務時間帯）'!$C$6:$U$35,19,FALSE))</f>
        <v/>
      </c>
      <c r="AQ255" s="389" t="str">
        <f>IF(AQ253="","",VLOOKUP(AQ253,'[1]シフト記号表（勤務時間帯）'!$C$6:$U$35,19,FALSE))</f>
        <v/>
      </c>
      <c r="AR255" s="389" t="str">
        <f>IF(AR253="","",VLOOKUP(AR253,'[1]シフト記号表（勤務時間帯）'!$C$6:$U$35,19,FALSE))</f>
        <v/>
      </c>
      <c r="AS255" s="389" t="str">
        <f>IF(AS253="","",VLOOKUP(AS253,'[1]シフト記号表（勤務時間帯）'!$C$6:$U$35,19,FALSE))</f>
        <v/>
      </c>
      <c r="AT255" s="390" t="str">
        <f>IF(AT253="","",VLOOKUP(AT253,'[1]シフト記号表（勤務時間帯）'!$C$6:$U$35,19,FALSE))</f>
        <v/>
      </c>
      <c r="AU255" s="388" t="str">
        <f>IF(AU253="","",VLOOKUP(AU253,'[1]シフト記号表（勤務時間帯）'!$C$6:$U$35,19,FALSE))</f>
        <v/>
      </c>
      <c r="AV255" s="389" t="str">
        <f>IF(AV253="","",VLOOKUP(AV253,'[1]シフト記号表（勤務時間帯）'!$C$6:$U$35,19,FALSE))</f>
        <v/>
      </c>
      <c r="AW255" s="389" t="str">
        <f>IF(AW253="","",VLOOKUP(AW253,'[1]シフト記号表（勤務時間帯）'!$C$6:$U$35,19,FALSE))</f>
        <v/>
      </c>
      <c r="AX255" s="643">
        <f>IF($BB$3="４週",SUM(S255:AT255),IF($BB$3="暦月",SUM(S255:AW255),""))</f>
        <v>0</v>
      </c>
      <c r="AY255" s="644"/>
      <c r="AZ255" s="645">
        <f>IF($BB$3="４週",AX255/4,IF($BB$3="暦月",②勤務形態一覧表!AX255/(②勤務形態一覧表!$BB$8/7),""))</f>
        <v>0</v>
      </c>
      <c r="BA255" s="646"/>
      <c r="BB255" s="747"/>
      <c r="BC255" s="710"/>
      <c r="BD255" s="710"/>
      <c r="BE255" s="710"/>
      <c r="BF255" s="711"/>
    </row>
    <row r="256" spans="2:58" ht="20.25" customHeight="1">
      <c r="B256" s="686">
        <f>B253+1</f>
        <v>79</v>
      </c>
      <c r="C256" s="736"/>
      <c r="D256" s="737"/>
      <c r="E256" s="738"/>
      <c r="F256" s="391"/>
      <c r="G256" s="696"/>
      <c r="H256" s="699"/>
      <c r="I256" s="700"/>
      <c r="J256" s="700"/>
      <c r="K256" s="701"/>
      <c r="L256" s="703"/>
      <c r="M256" s="704"/>
      <c r="N256" s="704"/>
      <c r="O256" s="705"/>
      <c r="P256" s="712" t="s">
        <v>1227</v>
      </c>
      <c r="Q256" s="713"/>
      <c r="R256" s="714"/>
      <c r="S256" s="380"/>
      <c r="T256" s="381"/>
      <c r="U256" s="381"/>
      <c r="V256" s="381"/>
      <c r="W256" s="381"/>
      <c r="X256" s="381"/>
      <c r="Y256" s="382"/>
      <c r="Z256" s="380"/>
      <c r="AA256" s="381"/>
      <c r="AB256" s="381"/>
      <c r="AC256" s="381"/>
      <c r="AD256" s="381"/>
      <c r="AE256" s="381"/>
      <c r="AF256" s="382"/>
      <c r="AG256" s="380"/>
      <c r="AH256" s="381"/>
      <c r="AI256" s="381"/>
      <c r="AJ256" s="381"/>
      <c r="AK256" s="381"/>
      <c r="AL256" s="381"/>
      <c r="AM256" s="382"/>
      <c r="AN256" s="380"/>
      <c r="AO256" s="381"/>
      <c r="AP256" s="381"/>
      <c r="AQ256" s="381"/>
      <c r="AR256" s="381"/>
      <c r="AS256" s="381"/>
      <c r="AT256" s="382"/>
      <c r="AU256" s="380"/>
      <c r="AV256" s="381"/>
      <c r="AW256" s="381"/>
      <c r="AX256" s="620"/>
      <c r="AY256" s="621"/>
      <c r="AZ256" s="622"/>
      <c r="BA256" s="623"/>
      <c r="BB256" s="745"/>
      <c r="BC256" s="704"/>
      <c r="BD256" s="704"/>
      <c r="BE256" s="704"/>
      <c r="BF256" s="705"/>
    </row>
    <row r="257" spans="2:58" ht="20.25" customHeight="1">
      <c r="B257" s="686"/>
      <c r="C257" s="739"/>
      <c r="D257" s="740"/>
      <c r="E257" s="741"/>
      <c r="F257" s="383"/>
      <c r="G257" s="697"/>
      <c r="H257" s="702"/>
      <c r="I257" s="700"/>
      <c r="J257" s="700"/>
      <c r="K257" s="701"/>
      <c r="L257" s="706"/>
      <c r="M257" s="707"/>
      <c r="N257" s="707"/>
      <c r="O257" s="708"/>
      <c r="P257" s="633" t="s">
        <v>1228</v>
      </c>
      <c r="Q257" s="634"/>
      <c r="R257" s="635"/>
      <c r="S257" s="384" t="str">
        <f>IF(S256="","",VLOOKUP(S256,'[1]シフト記号表（勤務時間帯）'!$C$6:$K$35,9,FALSE))</f>
        <v/>
      </c>
      <c r="T257" s="385" t="str">
        <f>IF(T256="","",VLOOKUP(T256,'[1]シフト記号表（勤務時間帯）'!$C$6:$K$35,9,FALSE))</f>
        <v/>
      </c>
      <c r="U257" s="385" t="str">
        <f>IF(U256="","",VLOOKUP(U256,'[1]シフト記号表（勤務時間帯）'!$C$6:$K$35,9,FALSE))</f>
        <v/>
      </c>
      <c r="V257" s="385" t="str">
        <f>IF(V256="","",VLOOKUP(V256,'[1]シフト記号表（勤務時間帯）'!$C$6:$K$35,9,FALSE))</f>
        <v/>
      </c>
      <c r="W257" s="385" t="str">
        <f>IF(W256="","",VLOOKUP(W256,'[1]シフト記号表（勤務時間帯）'!$C$6:$K$35,9,FALSE))</f>
        <v/>
      </c>
      <c r="X257" s="385" t="str">
        <f>IF(X256="","",VLOOKUP(X256,'[1]シフト記号表（勤務時間帯）'!$C$6:$K$35,9,FALSE))</f>
        <v/>
      </c>
      <c r="Y257" s="386" t="str">
        <f>IF(Y256="","",VLOOKUP(Y256,'[1]シフト記号表（勤務時間帯）'!$C$6:$K$35,9,FALSE))</f>
        <v/>
      </c>
      <c r="Z257" s="384" t="str">
        <f>IF(Z256="","",VLOOKUP(Z256,'[1]シフト記号表（勤務時間帯）'!$C$6:$K$35,9,FALSE))</f>
        <v/>
      </c>
      <c r="AA257" s="385" t="str">
        <f>IF(AA256="","",VLOOKUP(AA256,'[1]シフト記号表（勤務時間帯）'!$C$6:$K$35,9,FALSE))</f>
        <v/>
      </c>
      <c r="AB257" s="385" t="str">
        <f>IF(AB256="","",VLOOKUP(AB256,'[1]シフト記号表（勤務時間帯）'!$C$6:$K$35,9,FALSE))</f>
        <v/>
      </c>
      <c r="AC257" s="385" t="str">
        <f>IF(AC256="","",VLOOKUP(AC256,'[1]シフト記号表（勤務時間帯）'!$C$6:$K$35,9,FALSE))</f>
        <v/>
      </c>
      <c r="AD257" s="385" t="str">
        <f>IF(AD256="","",VLOOKUP(AD256,'[1]シフト記号表（勤務時間帯）'!$C$6:$K$35,9,FALSE))</f>
        <v/>
      </c>
      <c r="AE257" s="385" t="str">
        <f>IF(AE256="","",VLOOKUP(AE256,'[1]シフト記号表（勤務時間帯）'!$C$6:$K$35,9,FALSE))</f>
        <v/>
      </c>
      <c r="AF257" s="386" t="str">
        <f>IF(AF256="","",VLOOKUP(AF256,'[1]シフト記号表（勤務時間帯）'!$C$6:$K$35,9,FALSE))</f>
        <v/>
      </c>
      <c r="AG257" s="384" t="str">
        <f>IF(AG256="","",VLOOKUP(AG256,'[1]シフト記号表（勤務時間帯）'!$C$6:$K$35,9,FALSE))</f>
        <v/>
      </c>
      <c r="AH257" s="385" t="str">
        <f>IF(AH256="","",VLOOKUP(AH256,'[1]シフト記号表（勤務時間帯）'!$C$6:$K$35,9,FALSE))</f>
        <v/>
      </c>
      <c r="AI257" s="385" t="str">
        <f>IF(AI256="","",VLOOKUP(AI256,'[1]シフト記号表（勤務時間帯）'!$C$6:$K$35,9,FALSE))</f>
        <v/>
      </c>
      <c r="AJ257" s="385" t="str">
        <f>IF(AJ256="","",VLOOKUP(AJ256,'[1]シフト記号表（勤務時間帯）'!$C$6:$K$35,9,FALSE))</f>
        <v/>
      </c>
      <c r="AK257" s="385" t="str">
        <f>IF(AK256="","",VLOOKUP(AK256,'[1]シフト記号表（勤務時間帯）'!$C$6:$K$35,9,FALSE))</f>
        <v/>
      </c>
      <c r="AL257" s="385" t="str">
        <f>IF(AL256="","",VLOOKUP(AL256,'[1]シフト記号表（勤務時間帯）'!$C$6:$K$35,9,FALSE))</f>
        <v/>
      </c>
      <c r="AM257" s="386" t="str">
        <f>IF(AM256="","",VLOOKUP(AM256,'[1]シフト記号表（勤務時間帯）'!$C$6:$K$35,9,FALSE))</f>
        <v/>
      </c>
      <c r="AN257" s="384" t="str">
        <f>IF(AN256="","",VLOOKUP(AN256,'[1]シフト記号表（勤務時間帯）'!$C$6:$K$35,9,FALSE))</f>
        <v/>
      </c>
      <c r="AO257" s="385" t="str">
        <f>IF(AO256="","",VLOOKUP(AO256,'[1]シフト記号表（勤務時間帯）'!$C$6:$K$35,9,FALSE))</f>
        <v/>
      </c>
      <c r="AP257" s="385" t="str">
        <f>IF(AP256="","",VLOOKUP(AP256,'[1]シフト記号表（勤務時間帯）'!$C$6:$K$35,9,FALSE))</f>
        <v/>
      </c>
      <c r="AQ257" s="385" t="str">
        <f>IF(AQ256="","",VLOOKUP(AQ256,'[1]シフト記号表（勤務時間帯）'!$C$6:$K$35,9,FALSE))</f>
        <v/>
      </c>
      <c r="AR257" s="385" t="str">
        <f>IF(AR256="","",VLOOKUP(AR256,'[1]シフト記号表（勤務時間帯）'!$C$6:$K$35,9,FALSE))</f>
        <v/>
      </c>
      <c r="AS257" s="385" t="str">
        <f>IF(AS256="","",VLOOKUP(AS256,'[1]シフト記号表（勤務時間帯）'!$C$6:$K$35,9,FALSE))</f>
        <v/>
      </c>
      <c r="AT257" s="386" t="str">
        <f>IF(AT256="","",VLOOKUP(AT256,'[1]シフト記号表（勤務時間帯）'!$C$6:$K$35,9,FALSE))</f>
        <v/>
      </c>
      <c r="AU257" s="384" t="str">
        <f>IF(AU256="","",VLOOKUP(AU256,'[1]シフト記号表（勤務時間帯）'!$C$6:$K$35,9,FALSE))</f>
        <v/>
      </c>
      <c r="AV257" s="385" t="str">
        <f>IF(AV256="","",VLOOKUP(AV256,'[1]シフト記号表（勤務時間帯）'!$C$6:$K$35,9,FALSE))</f>
        <v/>
      </c>
      <c r="AW257" s="385" t="str">
        <f>IF(AW256="","",VLOOKUP(AW256,'[1]シフト記号表（勤務時間帯）'!$C$6:$K$35,9,FALSE))</f>
        <v/>
      </c>
      <c r="AX257" s="636">
        <f>IF($BB$3="４週",SUM(S257:AT257),IF($BB$3="暦月",SUM(S257:AW257),""))</f>
        <v>0</v>
      </c>
      <c r="AY257" s="637"/>
      <c r="AZ257" s="638">
        <f>IF($BB$3="４週",AX257/4,IF($BB$3="暦月",②勤務形態一覧表!AX257/(②勤務形態一覧表!$BB$8/7),""))</f>
        <v>0</v>
      </c>
      <c r="BA257" s="639"/>
      <c r="BB257" s="746"/>
      <c r="BC257" s="707"/>
      <c r="BD257" s="707"/>
      <c r="BE257" s="707"/>
      <c r="BF257" s="708"/>
    </row>
    <row r="258" spans="2:58" ht="20.25" customHeight="1">
      <c r="B258" s="686"/>
      <c r="C258" s="742"/>
      <c r="D258" s="743"/>
      <c r="E258" s="744"/>
      <c r="F258" s="392">
        <f>C256</f>
        <v>0</v>
      </c>
      <c r="G258" s="698"/>
      <c r="H258" s="702"/>
      <c r="I258" s="700"/>
      <c r="J258" s="700"/>
      <c r="K258" s="701"/>
      <c r="L258" s="709"/>
      <c r="M258" s="710"/>
      <c r="N258" s="710"/>
      <c r="O258" s="711"/>
      <c r="P258" s="640" t="s">
        <v>1229</v>
      </c>
      <c r="Q258" s="641"/>
      <c r="R258" s="642"/>
      <c r="S258" s="388" t="str">
        <f>IF(S256="","",VLOOKUP(S256,'[1]シフト記号表（勤務時間帯）'!$C$6:$U$35,19,FALSE))</f>
        <v/>
      </c>
      <c r="T258" s="389" t="str">
        <f>IF(T256="","",VLOOKUP(T256,'[1]シフト記号表（勤務時間帯）'!$C$6:$U$35,19,FALSE))</f>
        <v/>
      </c>
      <c r="U258" s="389" t="str">
        <f>IF(U256="","",VLOOKUP(U256,'[1]シフト記号表（勤務時間帯）'!$C$6:$U$35,19,FALSE))</f>
        <v/>
      </c>
      <c r="V258" s="389" t="str">
        <f>IF(V256="","",VLOOKUP(V256,'[1]シフト記号表（勤務時間帯）'!$C$6:$U$35,19,FALSE))</f>
        <v/>
      </c>
      <c r="W258" s="389" t="str">
        <f>IF(W256="","",VLOOKUP(W256,'[1]シフト記号表（勤務時間帯）'!$C$6:$U$35,19,FALSE))</f>
        <v/>
      </c>
      <c r="X258" s="389" t="str">
        <f>IF(X256="","",VLOOKUP(X256,'[1]シフト記号表（勤務時間帯）'!$C$6:$U$35,19,FALSE))</f>
        <v/>
      </c>
      <c r="Y258" s="390" t="str">
        <f>IF(Y256="","",VLOOKUP(Y256,'[1]シフト記号表（勤務時間帯）'!$C$6:$U$35,19,FALSE))</f>
        <v/>
      </c>
      <c r="Z258" s="388" t="str">
        <f>IF(Z256="","",VLOOKUP(Z256,'[1]シフト記号表（勤務時間帯）'!$C$6:$U$35,19,FALSE))</f>
        <v/>
      </c>
      <c r="AA258" s="389" t="str">
        <f>IF(AA256="","",VLOOKUP(AA256,'[1]シフト記号表（勤務時間帯）'!$C$6:$U$35,19,FALSE))</f>
        <v/>
      </c>
      <c r="AB258" s="389" t="str">
        <f>IF(AB256="","",VLOOKUP(AB256,'[1]シフト記号表（勤務時間帯）'!$C$6:$U$35,19,FALSE))</f>
        <v/>
      </c>
      <c r="AC258" s="389" t="str">
        <f>IF(AC256="","",VLOOKUP(AC256,'[1]シフト記号表（勤務時間帯）'!$C$6:$U$35,19,FALSE))</f>
        <v/>
      </c>
      <c r="AD258" s="389" t="str">
        <f>IF(AD256="","",VLOOKUP(AD256,'[1]シフト記号表（勤務時間帯）'!$C$6:$U$35,19,FALSE))</f>
        <v/>
      </c>
      <c r="AE258" s="389" t="str">
        <f>IF(AE256="","",VLOOKUP(AE256,'[1]シフト記号表（勤務時間帯）'!$C$6:$U$35,19,FALSE))</f>
        <v/>
      </c>
      <c r="AF258" s="390" t="str">
        <f>IF(AF256="","",VLOOKUP(AF256,'[1]シフト記号表（勤務時間帯）'!$C$6:$U$35,19,FALSE))</f>
        <v/>
      </c>
      <c r="AG258" s="388" t="str">
        <f>IF(AG256="","",VLOOKUP(AG256,'[1]シフト記号表（勤務時間帯）'!$C$6:$U$35,19,FALSE))</f>
        <v/>
      </c>
      <c r="AH258" s="389" t="str">
        <f>IF(AH256="","",VLOOKUP(AH256,'[1]シフト記号表（勤務時間帯）'!$C$6:$U$35,19,FALSE))</f>
        <v/>
      </c>
      <c r="AI258" s="389" t="str">
        <f>IF(AI256="","",VLOOKUP(AI256,'[1]シフト記号表（勤務時間帯）'!$C$6:$U$35,19,FALSE))</f>
        <v/>
      </c>
      <c r="AJ258" s="389" t="str">
        <f>IF(AJ256="","",VLOOKUP(AJ256,'[1]シフト記号表（勤務時間帯）'!$C$6:$U$35,19,FALSE))</f>
        <v/>
      </c>
      <c r="AK258" s="389" t="str">
        <f>IF(AK256="","",VLOOKUP(AK256,'[1]シフト記号表（勤務時間帯）'!$C$6:$U$35,19,FALSE))</f>
        <v/>
      </c>
      <c r="AL258" s="389" t="str">
        <f>IF(AL256="","",VLOOKUP(AL256,'[1]シフト記号表（勤務時間帯）'!$C$6:$U$35,19,FALSE))</f>
        <v/>
      </c>
      <c r="AM258" s="390" t="str">
        <f>IF(AM256="","",VLOOKUP(AM256,'[1]シフト記号表（勤務時間帯）'!$C$6:$U$35,19,FALSE))</f>
        <v/>
      </c>
      <c r="AN258" s="388" t="str">
        <f>IF(AN256="","",VLOOKUP(AN256,'[1]シフト記号表（勤務時間帯）'!$C$6:$U$35,19,FALSE))</f>
        <v/>
      </c>
      <c r="AO258" s="389" t="str">
        <f>IF(AO256="","",VLOOKUP(AO256,'[1]シフト記号表（勤務時間帯）'!$C$6:$U$35,19,FALSE))</f>
        <v/>
      </c>
      <c r="AP258" s="389" t="str">
        <f>IF(AP256="","",VLOOKUP(AP256,'[1]シフト記号表（勤務時間帯）'!$C$6:$U$35,19,FALSE))</f>
        <v/>
      </c>
      <c r="AQ258" s="389" t="str">
        <f>IF(AQ256="","",VLOOKUP(AQ256,'[1]シフト記号表（勤務時間帯）'!$C$6:$U$35,19,FALSE))</f>
        <v/>
      </c>
      <c r="AR258" s="389" t="str">
        <f>IF(AR256="","",VLOOKUP(AR256,'[1]シフト記号表（勤務時間帯）'!$C$6:$U$35,19,FALSE))</f>
        <v/>
      </c>
      <c r="AS258" s="389" t="str">
        <f>IF(AS256="","",VLOOKUP(AS256,'[1]シフト記号表（勤務時間帯）'!$C$6:$U$35,19,FALSE))</f>
        <v/>
      </c>
      <c r="AT258" s="390" t="str">
        <f>IF(AT256="","",VLOOKUP(AT256,'[1]シフト記号表（勤務時間帯）'!$C$6:$U$35,19,FALSE))</f>
        <v/>
      </c>
      <c r="AU258" s="388" t="str">
        <f>IF(AU256="","",VLOOKUP(AU256,'[1]シフト記号表（勤務時間帯）'!$C$6:$U$35,19,FALSE))</f>
        <v/>
      </c>
      <c r="AV258" s="389" t="str">
        <f>IF(AV256="","",VLOOKUP(AV256,'[1]シフト記号表（勤務時間帯）'!$C$6:$U$35,19,FALSE))</f>
        <v/>
      </c>
      <c r="AW258" s="389" t="str">
        <f>IF(AW256="","",VLOOKUP(AW256,'[1]シフト記号表（勤務時間帯）'!$C$6:$U$35,19,FALSE))</f>
        <v/>
      </c>
      <c r="AX258" s="643">
        <f>IF($BB$3="４週",SUM(S258:AT258),IF($BB$3="暦月",SUM(S258:AW258),""))</f>
        <v>0</v>
      </c>
      <c r="AY258" s="644"/>
      <c r="AZ258" s="645">
        <f>IF($BB$3="４週",AX258/4,IF($BB$3="暦月",②勤務形態一覧表!AX258/(②勤務形態一覧表!$BB$8/7),""))</f>
        <v>0</v>
      </c>
      <c r="BA258" s="646"/>
      <c r="BB258" s="747"/>
      <c r="BC258" s="710"/>
      <c r="BD258" s="710"/>
      <c r="BE258" s="710"/>
      <c r="BF258" s="711"/>
    </row>
    <row r="259" spans="2:58" ht="20.25" customHeight="1">
      <c r="B259" s="686">
        <f>B256+1</f>
        <v>80</v>
      </c>
      <c r="C259" s="736"/>
      <c r="D259" s="737"/>
      <c r="E259" s="738"/>
      <c r="F259" s="391"/>
      <c r="G259" s="696"/>
      <c r="H259" s="699"/>
      <c r="I259" s="700"/>
      <c r="J259" s="700"/>
      <c r="K259" s="701"/>
      <c r="L259" s="703"/>
      <c r="M259" s="704"/>
      <c r="N259" s="704"/>
      <c r="O259" s="705"/>
      <c r="P259" s="712" t="s">
        <v>1227</v>
      </c>
      <c r="Q259" s="713"/>
      <c r="R259" s="714"/>
      <c r="S259" s="380"/>
      <c r="T259" s="381"/>
      <c r="U259" s="381"/>
      <c r="V259" s="381"/>
      <c r="W259" s="381"/>
      <c r="X259" s="381"/>
      <c r="Y259" s="382"/>
      <c r="Z259" s="380"/>
      <c r="AA259" s="381"/>
      <c r="AB259" s="381"/>
      <c r="AC259" s="381"/>
      <c r="AD259" s="381"/>
      <c r="AE259" s="381"/>
      <c r="AF259" s="382"/>
      <c r="AG259" s="380"/>
      <c r="AH259" s="381"/>
      <c r="AI259" s="381"/>
      <c r="AJ259" s="381"/>
      <c r="AK259" s="381"/>
      <c r="AL259" s="381"/>
      <c r="AM259" s="382"/>
      <c r="AN259" s="380"/>
      <c r="AO259" s="381"/>
      <c r="AP259" s="381"/>
      <c r="AQ259" s="381"/>
      <c r="AR259" s="381"/>
      <c r="AS259" s="381"/>
      <c r="AT259" s="382"/>
      <c r="AU259" s="380"/>
      <c r="AV259" s="381"/>
      <c r="AW259" s="381"/>
      <c r="AX259" s="620"/>
      <c r="AY259" s="621"/>
      <c r="AZ259" s="622"/>
      <c r="BA259" s="623"/>
      <c r="BB259" s="745"/>
      <c r="BC259" s="704"/>
      <c r="BD259" s="704"/>
      <c r="BE259" s="704"/>
      <c r="BF259" s="705"/>
    </row>
    <row r="260" spans="2:58" ht="20.25" customHeight="1">
      <c r="B260" s="686"/>
      <c r="C260" s="739"/>
      <c r="D260" s="740"/>
      <c r="E260" s="741"/>
      <c r="F260" s="383"/>
      <c r="G260" s="697"/>
      <c r="H260" s="702"/>
      <c r="I260" s="700"/>
      <c r="J260" s="700"/>
      <c r="K260" s="701"/>
      <c r="L260" s="706"/>
      <c r="M260" s="707"/>
      <c r="N260" s="707"/>
      <c r="O260" s="708"/>
      <c r="P260" s="633" t="s">
        <v>1228</v>
      </c>
      <c r="Q260" s="634"/>
      <c r="R260" s="635"/>
      <c r="S260" s="384" t="str">
        <f>IF(S259="","",VLOOKUP(S259,'[1]シフト記号表（勤務時間帯）'!$C$6:$K$35,9,FALSE))</f>
        <v/>
      </c>
      <c r="T260" s="385" t="str">
        <f>IF(T259="","",VLOOKUP(T259,'[1]シフト記号表（勤務時間帯）'!$C$6:$K$35,9,FALSE))</f>
        <v/>
      </c>
      <c r="U260" s="385" t="str">
        <f>IF(U259="","",VLOOKUP(U259,'[1]シフト記号表（勤務時間帯）'!$C$6:$K$35,9,FALSE))</f>
        <v/>
      </c>
      <c r="V260" s="385" t="str">
        <f>IF(V259="","",VLOOKUP(V259,'[1]シフト記号表（勤務時間帯）'!$C$6:$K$35,9,FALSE))</f>
        <v/>
      </c>
      <c r="W260" s="385" t="str">
        <f>IF(W259="","",VLOOKUP(W259,'[1]シフト記号表（勤務時間帯）'!$C$6:$K$35,9,FALSE))</f>
        <v/>
      </c>
      <c r="X260" s="385" t="str">
        <f>IF(X259="","",VLOOKUP(X259,'[1]シフト記号表（勤務時間帯）'!$C$6:$K$35,9,FALSE))</f>
        <v/>
      </c>
      <c r="Y260" s="386" t="str">
        <f>IF(Y259="","",VLOOKUP(Y259,'[1]シフト記号表（勤務時間帯）'!$C$6:$K$35,9,FALSE))</f>
        <v/>
      </c>
      <c r="Z260" s="384" t="str">
        <f>IF(Z259="","",VLOOKUP(Z259,'[1]シフト記号表（勤務時間帯）'!$C$6:$K$35,9,FALSE))</f>
        <v/>
      </c>
      <c r="AA260" s="385" t="str">
        <f>IF(AA259="","",VLOOKUP(AA259,'[1]シフト記号表（勤務時間帯）'!$C$6:$K$35,9,FALSE))</f>
        <v/>
      </c>
      <c r="AB260" s="385" t="str">
        <f>IF(AB259="","",VLOOKUP(AB259,'[1]シフト記号表（勤務時間帯）'!$C$6:$K$35,9,FALSE))</f>
        <v/>
      </c>
      <c r="AC260" s="385" t="str">
        <f>IF(AC259="","",VLOOKUP(AC259,'[1]シフト記号表（勤務時間帯）'!$C$6:$K$35,9,FALSE))</f>
        <v/>
      </c>
      <c r="AD260" s="385" t="str">
        <f>IF(AD259="","",VLOOKUP(AD259,'[1]シフト記号表（勤務時間帯）'!$C$6:$K$35,9,FALSE))</f>
        <v/>
      </c>
      <c r="AE260" s="385" t="str">
        <f>IF(AE259="","",VLOOKUP(AE259,'[1]シフト記号表（勤務時間帯）'!$C$6:$K$35,9,FALSE))</f>
        <v/>
      </c>
      <c r="AF260" s="386" t="str">
        <f>IF(AF259="","",VLOOKUP(AF259,'[1]シフト記号表（勤務時間帯）'!$C$6:$K$35,9,FALSE))</f>
        <v/>
      </c>
      <c r="AG260" s="384" t="str">
        <f>IF(AG259="","",VLOOKUP(AG259,'[1]シフト記号表（勤務時間帯）'!$C$6:$K$35,9,FALSE))</f>
        <v/>
      </c>
      <c r="AH260" s="385" t="str">
        <f>IF(AH259="","",VLOOKUP(AH259,'[1]シフト記号表（勤務時間帯）'!$C$6:$K$35,9,FALSE))</f>
        <v/>
      </c>
      <c r="AI260" s="385" t="str">
        <f>IF(AI259="","",VLOOKUP(AI259,'[1]シフト記号表（勤務時間帯）'!$C$6:$K$35,9,FALSE))</f>
        <v/>
      </c>
      <c r="AJ260" s="385" t="str">
        <f>IF(AJ259="","",VLOOKUP(AJ259,'[1]シフト記号表（勤務時間帯）'!$C$6:$K$35,9,FALSE))</f>
        <v/>
      </c>
      <c r="AK260" s="385" t="str">
        <f>IF(AK259="","",VLOOKUP(AK259,'[1]シフト記号表（勤務時間帯）'!$C$6:$K$35,9,FALSE))</f>
        <v/>
      </c>
      <c r="AL260" s="385" t="str">
        <f>IF(AL259="","",VLOOKUP(AL259,'[1]シフト記号表（勤務時間帯）'!$C$6:$K$35,9,FALSE))</f>
        <v/>
      </c>
      <c r="AM260" s="386" t="str">
        <f>IF(AM259="","",VLOOKUP(AM259,'[1]シフト記号表（勤務時間帯）'!$C$6:$K$35,9,FALSE))</f>
        <v/>
      </c>
      <c r="AN260" s="384" t="str">
        <f>IF(AN259="","",VLOOKUP(AN259,'[1]シフト記号表（勤務時間帯）'!$C$6:$K$35,9,FALSE))</f>
        <v/>
      </c>
      <c r="AO260" s="385" t="str">
        <f>IF(AO259="","",VLOOKUP(AO259,'[1]シフト記号表（勤務時間帯）'!$C$6:$K$35,9,FALSE))</f>
        <v/>
      </c>
      <c r="AP260" s="385" t="str">
        <f>IF(AP259="","",VLOOKUP(AP259,'[1]シフト記号表（勤務時間帯）'!$C$6:$K$35,9,FALSE))</f>
        <v/>
      </c>
      <c r="AQ260" s="385" t="str">
        <f>IF(AQ259="","",VLOOKUP(AQ259,'[1]シフト記号表（勤務時間帯）'!$C$6:$K$35,9,FALSE))</f>
        <v/>
      </c>
      <c r="AR260" s="385" t="str">
        <f>IF(AR259="","",VLOOKUP(AR259,'[1]シフト記号表（勤務時間帯）'!$C$6:$K$35,9,FALSE))</f>
        <v/>
      </c>
      <c r="AS260" s="385" t="str">
        <f>IF(AS259="","",VLOOKUP(AS259,'[1]シフト記号表（勤務時間帯）'!$C$6:$K$35,9,FALSE))</f>
        <v/>
      </c>
      <c r="AT260" s="386" t="str">
        <f>IF(AT259="","",VLOOKUP(AT259,'[1]シフト記号表（勤務時間帯）'!$C$6:$K$35,9,FALSE))</f>
        <v/>
      </c>
      <c r="AU260" s="384" t="str">
        <f>IF(AU259="","",VLOOKUP(AU259,'[1]シフト記号表（勤務時間帯）'!$C$6:$K$35,9,FALSE))</f>
        <v/>
      </c>
      <c r="AV260" s="385" t="str">
        <f>IF(AV259="","",VLOOKUP(AV259,'[1]シフト記号表（勤務時間帯）'!$C$6:$K$35,9,FALSE))</f>
        <v/>
      </c>
      <c r="AW260" s="385" t="str">
        <f>IF(AW259="","",VLOOKUP(AW259,'[1]シフト記号表（勤務時間帯）'!$C$6:$K$35,9,FALSE))</f>
        <v/>
      </c>
      <c r="AX260" s="636">
        <f>IF($BB$3="４週",SUM(S260:AT260),IF($BB$3="暦月",SUM(S260:AW260),""))</f>
        <v>0</v>
      </c>
      <c r="AY260" s="637"/>
      <c r="AZ260" s="638">
        <f>IF($BB$3="４週",AX260/4,IF($BB$3="暦月",②勤務形態一覧表!AX260/(②勤務形態一覧表!$BB$8/7),""))</f>
        <v>0</v>
      </c>
      <c r="BA260" s="639"/>
      <c r="BB260" s="746"/>
      <c r="BC260" s="707"/>
      <c r="BD260" s="707"/>
      <c r="BE260" s="707"/>
      <c r="BF260" s="708"/>
    </row>
    <row r="261" spans="2:58" ht="20.25" customHeight="1">
      <c r="B261" s="686"/>
      <c r="C261" s="742"/>
      <c r="D261" s="743"/>
      <c r="E261" s="744"/>
      <c r="F261" s="392">
        <f>C259</f>
        <v>0</v>
      </c>
      <c r="G261" s="698"/>
      <c r="H261" s="702"/>
      <c r="I261" s="700"/>
      <c r="J261" s="700"/>
      <c r="K261" s="701"/>
      <c r="L261" s="709"/>
      <c r="M261" s="710"/>
      <c r="N261" s="710"/>
      <c r="O261" s="711"/>
      <c r="P261" s="640" t="s">
        <v>1229</v>
      </c>
      <c r="Q261" s="641"/>
      <c r="R261" s="642"/>
      <c r="S261" s="388" t="str">
        <f>IF(S259="","",VLOOKUP(S259,'[1]シフト記号表（勤務時間帯）'!$C$6:$U$35,19,FALSE))</f>
        <v/>
      </c>
      <c r="T261" s="389" t="str">
        <f>IF(T259="","",VLOOKUP(T259,'[1]シフト記号表（勤務時間帯）'!$C$6:$U$35,19,FALSE))</f>
        <v/>
      </c>
      <c r="U261" s="389" t="str">
        <f>IF(U259="","",VLOOKUP(U259,'[1]シフト記号表（勤務時間帯）'!$C$6:$U$35,19,FALSE))</f>
        <v/>
      </c>
      <c r="V261" s="389" t="str">
        <f>IF(V259="","",VLOOKUP(V259,'[1]シフト記号表（勤務時間帯）'!$C$6:$U$35,19,FALSE))</f>
        <v/>
      </c>
      <c r="W261" s="389" t="str">
        <f>IF(W259="","",VLOOKUP(W259,'[1]シフト記号表（勤務時間帯）'!$C$6:$U$35,19,FALSE))</f>
        <v/>
      </c>
      <c r="X261" s="389" t="str">
        <f>IF(X259="","",VLOOKUP(X259,'[1]シフト記号表（勤務時間帯）'!$C$6:$U$35,19,FALSE))</f>
        <v/>
      </c>
      <c r="Y261" s="390" t="str">
        <f>IF(Y259="","",VLOOKUP(Y259,'[1]シフト記号表（勤務時間帯）'!$C$6:$U$35,19,FALSE))</f>
        <v/>
      </c>
      <c r="Z261" s="388" t="str">
        <f>IF(Z259="","",VLOOKUP(Z259,'[1]シフト記号表（勤務時間帯）'!$C$6:$U$35,19,FALSE))</f>
        <v/>
      </c>
      <c r="AA261" s="389" t="str">
        <f>IF(AA259="","",VLOOKUP(AA259,'[1]シフト記号表（勤務時間帯）'!$C$6:$U$35,19,FALSE))</f>
        <v/>
      </c>
      <c r="AB261" s="389" t="str">
        <f>IF(AB259="","",VLOOKUP(AB259,'[1]シフト記号表（勤務時間帯）'!$C$6:$U$35,19,FALSE))</f>
        <v/>
      </c>
      <c r="AC261" s="389" t="str">
        <f>IF(AC259="","",VLOOKUP(AC259,'[1]シフト記号表（勤務時間帯）'!$C$6:$U$35,19,FALSE))</f>
        <v/>
      </c>
      <c r="AD261" s="389" t="str">
        <f>IF(AD259="","",VLOOKUP(AD259,'[1]シフト記号表（勤務時間帯）'!$C$6:$U$35,19,FALSE))</f>
        <v/>
      </c>
      <c r="AE261" s="389" t="str">
        <f>IF(AE259="","",VLOOKUP(AE259,'[1]シフト記号表（勤務時間帯）'!$C$6:$U$35,19,FALSE))</f>
        <v/>
      </c>
      <c r="AF261" s="390" t="str">
        <f>IF(AF259="","",VLOOKUP(AF259,'[1]シフト記号表（勤務時間帯）'!$C$6:$U$35,19,FALSE))</f>
        <v/>
      </c>
      <c r="AG261" s="388" t="str">
        <f>IF(AG259="","",VLOOKUP(AG259,'[1]シフト記号表（勤務時間帯）'!$C$6:$U$35,19,FALSE))</f>
        <v/>
      </c>
      <c r="AH261" s="389" t="str">
        <f>IF(AH259="","",VLOOKUP(AH259,'[1]シフト記号表（勤務時間帯）'!$C$6:$U$35,19,FALSE))</f>
        <v/>
      </c>
      <c r="AI261" s="389" t="str">
        <f>IF(AI259="","",VLOOKUP(AI259,'[1]シフト記号表（勤務時間帯）'!$C$6:$U$35,19,FALSE))</f>
        <v/>
      </c>
      <c r="AJ261" s="389" t="str">
        <f>IF(AJ259="","",VLOOKUP(AJ259,'[1]シフト記号表（勤務時間帯）'!$C$6:$U$35,19,FALSE))</f>
        <v/>
      </c>
      <c r="AK261" s="389" t="str">
        <f>IF(AK259="","",VLOOKUP(AK259,'[1]シフト記号表（勤務時間帯）'!$C$6:$U$35,19,FALSE))</f>
        <v/>
      </c>
      <c r="AL261" s="389" t="str">
        <f>IF(AL259="","",VLOOKUP(AL259,'[1]シフト記号表（勤務時間帯）'!$C$6:$U$35,19,FALSE))</f>
        <v/>
      </c>
      <c r="AM261" s="390" t="str">
        <f>IF(AM259="","",VLOOKUP(AM259,'[1]シフト記号表（勤務時間帯）'!$C$6:$U$35,19,FALSE))</f>
        <v/>
      </c>
      <c r="AN261" s="388" t="str">
        <f>IF(AN259="","",VLOOKUP(AN259,'[1]シフト記号表（勤務時間帯）'!$C$6:$U$35,19,FALSE))</f>
        <v/>
      </c>
      <c r="AO261" s="389" t="str">
        <f>IF(AO259="","",VLOOKUP(AO259,'[1]シフト記号表（勤務時間帯）'!$C$6:$U$35,19,FALSE))</f>
        <v/>
      </c>
      <c r="AP261" s="389" t="str">
        <f>IF(AP259="","",VLOOKUP(AP259,'[1]シフト記号表（勤務時間帯）'!$C$6:$U$35,19,FALSE))</f>
        <v/>
      </c>
      <c r="AQ261" s="389" t="str">
        <f>IF(AQ259="","",VLOOKUP(AQ259,'[1]シフト記号表（勤務時間帯）'!$C$6:$U$35,19,FALSE))</f>
        <v/>
      </c>
      <c r="AR261" s="389" t="str">
        <f>IF(AR259="","",VLOOKUP(AR259,'[1]シフト記号表（勤務時間帯）'!$C$6:$U$35,19,FALSE))</f>
        <v/>
      </c>
      <c r="AS261" s="389" t="str">
        <f>IF(AS259="","",VLOOKUP(AS259,'[1]シフト記号表（勤務時間帯）'!$C$6:$U$35,19,FALSE))</f>
        <v/>
      </c>
      <c r="AT261" s="390" t="str">
        <f>IF(AT259="","",VLOOKUP(AT259,'[1]シフト記号表（勤務時間帯）'!$C$6:$U$35,19,FALSE))</f>
        <v/>
      </c>
      <c r="AU261" s="388" t="str">
        <f>IF(AU259="","",VLOOKUP(AU259,'[1]シフト記号表（勤務時間帯）'!$C$6:$U$35,19,FALSE))</f>
        <v/>
      </c>
      <c r="AV261" s="389" t="str">
        <f>IF(AV259="","",VLOOKUP(AV259,'[1]シフト記号表（勤務時間帯）'!$C$6:$U$35,19,FALSE))</f>
        <v/>
      </c>
      <c r="AW261" s="389" t="str">
        <f>IF(AW259="","",VLOOKUP(AW259,'[1]シフト記号表（勤務時間帯）'!$C$6:$U$35,19,FALSE))</f>
        <v/>
      </c>
      <c r="AX261" s="643">
        <f>IF($BB$3="４週",SUM(S261:AT261),IF($BB$3="暦月",SUM(S261:AW261),""))</f>
        <v>0</v>
      </c>
      <c r="AY261" s="644"/>
      <c r="AZ261" s="645">
        <f>IF($BB$3="４週",AX261/4,IF($BB$3="暦月",②勤務形態一覧表!AX261/(②勤務形態一覧表!$BB$8/7),""))</f>
        <v>0</v>
      </c>
      <c r="BA261" s="646"/>
      <c r="BB261" s="747"/>
      <c r="BC261" s="710"/>
      <c r="BD261" s="710"/>
      <c r="BE261" s="710"/>
      <c r="BF261" s="711"/>
    </row>
    <row r="262" spans="2:58" ht="20.25" customHeight="1">
      <c r="B262" s="686">
        <f>B259+1</f>
        <v>81</v>
      </c>
      <c r="C262" s="736"/>
      <c r="D262" s="737"/>
      <c r="E262" s="738"/>
      <c r="F262" s="391"/>
      <c r="G262" s="696"/>
      <c r="H262" s="699"/>
      <c r="I262" s="700"/>
      <c r="J262" s="700"/>
      <c r="K262" s="701"/>
      <c r="L262" s="703"/>
      <c r="M262" s="704"/>
      <c r="N262" s="704"/>
      <c r="O262" s="705"/>
      <c r="P262" s="712" t="s">
        <v>1227</v>
      </c>
      <c r="Q262" s="713"/>
      <c r="R262" s="714"/>
      <c r="S262" s="380"/>
      <c r="T262" s="381"/>
      <c r="U262" s="381"/>
      <c r="V262" s="381"/>
      <c r="W262" s="381"/>
      <c r="X262" s="381"/>
      <c r="Y262" s="382"/>
      <c r="Z262" s="380"/>
      <c r="AA262" s="381"/>
      <c r="AB262" s="381"/>
      <c r="AC262" s="381"/>
      <c r="AD262" s="381"/>
      <c r="AE262" s="381"/>
      <c r="AF262" s="382"/>
      <c r="AG262" s="380"/>
      <c r="AH262" s="381"/>
      <c r="AI262" s="381"/>
      <c r="AJ262" s="381"/>
      <c r="AK262" s="381"/>
      <c r="AL262" s="381"/>
      <c r="AM262" s="382"/>
      <c r="AN262" s="380"/>
      <c r="AO262" s="381"/>
      <c r="AP262" s="381"/>
      <c r="AQ262" s="381"/>
      <c r="AR262" s="381"/>
      <c r="AS262" s="381"/>
      <c r="AT262" s="382"/>
      <c r="AU262" s="380"/>
      <c r="AV262" s="381"/>
      <c r="AW262" s="381"/>
      <c r="AX262" s="620"/>
      <c r="AY262" s="621"/>
      <c r="AZ262" s="622"/>
      <c r="BA262" s="623"/>
      <c r="BB262" s="745"/>
      <c r="BC262" s="704"/>
      <c r="BD262" s="704"/>
      <c r="BE262" s="704"/>
      <c r="BF262" s="705"/>
    </row>
    <row r="263" spans="2:58" ht="20.25" customHeight="1">
      <c r="B263" s="686"/>
      <c r="C263" s="739"/>
      <c r="D263" s="740"/>
      <c r="E263" s="741"/>
      <c r="F263" s="383"/>
      <c r="G263" s="697"/>
      <c r="H263" s="702"/>
      <c r="I263" s="700"/>
      <c r="J263" s="700"/>
      <c r="K263" s="701"/>
      <c r="L263" s="706"/>
      <c r="M263" s="707"/>
      <c r="N263" s="707"/>
      <c r="O263" s="708"/>
      <c r="P263" s="633" t="s">
        <v>1228</v>
      </c>
      <c r="Q263" s="634"/>
      <c r="R263" s="635"/>
      <c r="S263" s="384" t="str">
        <f>IF(S262="","",VLOOKUP(S262,'[1]シフト記号表（勤務時間帯）'!$C$6:$K$35,9,FALSE))</f>
        <v/>
      </c>
      <c r="T263" s="385" t="str">
        <f>IF(T262="","",VLOOKUP(T262,'[1]シフト記号表（勤務時間帯）'!$C$6:$K$35,9,FALSE))</f>
        <v/>
      </c>
      <c r="U263" s="385" t="str">
        <f>IF(U262="","",VLOOKUP(U262,'[1]シフト記号表（勤務時間帯）'!$C$6:$K$35,9,FALSE))</f>
        <v/>
      </c>
      <c r="V263" s="385" t="str">
        <f>IF(V262="","",VLOOKUP(V262,'[1]シフト記号表（勤務時間帯）'!$C$6:$K$35,9,FALSE))</f>
        <v/>
      </c>
      <c r="W263" s="385" t="str">
        <f>IF(W262="","",VLOOKUP(W262,'[1]シフト記号表（勤務時間帯）'!$C$6:$K$35,9,FALSE))</f>
        <v/>
      </c>
      <c r="X263" s="385" t="str">
        <f>IF(X262="","",VLOOKUP(X262,'[1]シフト記号表（勤務時間帯）'!$C$6:$K$35,9,FALSE))</f>
        <v/>
      </c>
      <c r="Y263" s="386" t="str">
        <f>IF(Y262="","",VLOOKUP(Y262,'[1]シフト記号表（勤務時間帯）'!$C$6:$K$35,9,FALSE))</f>
        <v/>
      </c>
      <c r="Z263" s="384" t="str">
        <f>IF(Z262="","",VLOOKUP(Z262,'[1]シフト記号表（勤務時間帯）'!$C$6:$K$35,9,FALSE))</f>
        <v/>
      </c>
      <c r="AA263" s="385" t="str">
        <f>IF(AA262="","",VLOOKUP(AA262,'[1]シフト記号表（勤務時間帯）'!$C$6:$K$35,9,FALSE))</f>
        <v/>
      </c>
      <c r="AB263" s="385" t="str">
        <f>IF(AB262="","",VLOOKUP(AB262,'[1]シフト記号表（勤務時間帯）'!$C$6:$K$35,9,FALSE))</f>
        <v/>
      </c>
      <c r="AC263" s="385" t="str">
        <f>IF(AC262="","",VLOOKUP(AC262,'[1]シフト記号表（勤務時間帯）'!$C$6:$K$35,9,FALSE))</f>
        <v/>
      </c>
      <c r="AD263" s="385" t="str">
        <f>IF(AD262="","",VLOOKUP(AD262,'[1]シフト記号表（勤務時間帯）'!$C$6:$K$35,9,FALSE))</f>
        <v/>
      </c>
      <c r="AE263" s="385" t="str">
        <f>IF(AE262="","",VLOOKUP(AE262,'[1]シフト記号表（勤務時間帯）'!$C$6:$K$35,9,FALSE))</f>
        <v/>
      </c>
      <c r="AF263" s="386" t="str">
        <f>IF(AF262="","",VLOOKUP(AF262,'[1]シフト記号表（勤務時間帯）'!$C$6:$K$35,9,FALSE))</f>
        <v/>
      </c>
      <c r="AG263" s="384" t="str">
        <f>IF(AG262="","",VLOOKUP(AG262,'[1]シフト記号表（勤務時間帯）'!$C$6:$K$35,9,FALSE))</f>
        <v/>
      </c>
      <c r="AH263" s="385" t="str">
        <f>IF(AH262="","",VLOOKUP(AH262,'[1]シフト記号表（勤務時間帯）'!$C$6:$K$35,9,FALSE))</f>
        <v/>
      </c>
      <c r="AI263" s="385" t="str">
        <f>IF(AI262="","",VLOOKUP(AI262,'[1]シフト記号表（勤務時間帯）'!$C$6:$K$35,9,FALSE))</f>
        <v/>
      </c>
      <c r="AJ263" s="385" t="str">
        <f>IF(AJ262="","",VLOOKUP(AJ262,'[1]シフト記号表（勤務時間帯）'!$C$6:$K$35,9,FALSE))</f>
        <v/>
      </c>
      <c r="AK263" s="385" t="str">
        <f>IF(AK262="","",VLOOKUP(AK262,'[1]シフト記号表（勤務時間帯）'!$C$6:$K$35,9,FALSE))</f>
        <v/>
      </c>
      <c r="AL263" s="385" t="str">
        <f>IF(AL262="","",VLOOKUP(AL262,'[1]シフト記号表（勤務時間帯）'!$C$6:$K$35,9,FALSE))</f>
        <v/>
      </c>
      <c r="AM263" s="386" t="str">
        <f>IF(AM262="","",VLOOKUP(AM262,'[1]シフト記号表（勤務時間帯）'!$C$6:$K$35,9,FALSE))</f>
        <v/>
      </c>
      <c r="AN263" s="384" t="str">
        <f>IF(AN262="","",VLOOKUP(AN262,'[1]シフト記号表（勤務時間帯）'!$C$6:$K$35,9,FALSE))</f>
        <v/>
      </c>
      <c r="AO263" s="385" t="str">
        <f>IF(AO262="","",VLOOKUP(AO262,'[1]シフト記号表（勤務時間帯）'!$C$6:$K$35,9,FALSE))</f>
        <v/>
      </c>
      <c r="AP263" s="385" t="str">
        <f>IF(AP262="","",VLOOKUP(AP262,'[1]シフト記号表（勤務時間帯）'!$C$6:$K$35,9,FALSE))</f>
        <v/>
      </c>
      <c r="AQ263" s="385" t="str">
        <f>IF(AQ262="","",VLOOKUP(AQ262,'[1]シフト記号表（勤務時間帯）'!$C$6:$K$35,9,FALSE))</f>
        <v/>
      </c>
      <c r="AR263" s="385" t="str">
        <f>IF(AR262="","",VLOOKUP(AR262,'[1]シフト記号表（勤務時間帯）'!$C$6:$K$35,9,FALSE))</f>
        <v/>
      </c>
      <c r="AS263" s="385" t="str">
        <f>IF(AS262="","",VLOOKUP(AS262,'[1]シフト記号表（勤務時間帯）'!$C$6:$K$35,9,FALSE))</f>
        <v/>
      </c>
      <c r="AT263" s="386" t="str">
        <f>IF(AT262="","",VLOOKUP(AT262,'[1]シフト記号表（勤務時間帯）'!$C$6:$K$35,9,FALSE))</f>
        <v/>
      </c>
      <c r="AU263" s="384" t="str">
        <f>IF(AU262="","",VLOOKUP(AU262,'[1]シフト記号表（勤務時間帯）'!$C$6:$K$35,9,FALSE))</f>
        <v/>
      </c>
      <c r="AV263" s="385" t="str">
        <f>IF(AV262="","",VLOOKUP(AV262,'[1]シフト記号表（勤務時間帯）'!$C$6:$K$35,9,FALSE))</f>
        <v/>
      </c>
      <c r="AW263" s="385" t="str">
        <f>IF(AW262="","",VLOOKUP(AW262,'[1]シフト記号表（勤務時間帯）'!$C$6:$K$35,9,FALSE))</f>
        <v/>
      </c>
      <c r="AX263" s="636">
        <f>IF($BB$3="４週",SUM(S263:AT263),IF($BB$3="暦月",SUM(S263:AW263),""))</f>
        <v>0</v>
      </c>
      <c r="AY263" s="637"/>
      <c r="AZ263" s="638">
        <f>IF($BB$3="４週",AX263/4,IF($BB$3="暦月",②勤務形態一覧表!AX263/(②勤務形態一覧表!$BB$8/7),""))</f>
        <v>0</v>
      </c>
      <c r="BA263" s="639"/>
      <c r="BB263" s="746"/>
      <c r="BC263" s="707"/>
      <c r="BD263" s="707"/>
      <c r="BE263" s="707"/>
      <c r="BF263" s="708"/>
    </row>
    <row r="264" spans="2:58" ht="20.25" customHeight="1">
      <c r="B264" s="686"/>
      <c r="C264" s="742"/>
      <c r="D264" s="743"/>
      <c r="E264" s="744"/>
      <c r="F264" s="392">
        <f>C262</f>
        <v>0</v>
      </c>
      <c r="G264" s="698"/>
      <c r="H264" s="702"/>
      <c r="I264" s="700"/>
      <c r="J264" s="700"/>
      <c r="K264" s="701"/>
      <c r="L264" s="709"/>
      <c r="M264" s="710"/>
      <c r="N264" s="710"/>
      <c r="O264" s="711"/>
      <c r="P264" s="640" t="s">
        <v>1229</v>
      </c>
      <c r="Q264" s="641"/>
      <c r="R264" s="642"/>
      <c r="S264" s="388" t="str">
        <f>IF(S262="","",VLOOKUP(S262,'[1]シフト記号表（勤務時間帯）'!$C$6:$U$35,19,FALSE))</f>
        <v/>
      </c>
      <c r="T264" s="389" t="str">
        <f>IF(T262="","",VLOOKUP(T262,'[1]シフト記号表（勤務時間帯）'!$C$6:$U$35,19,FALSE))</f>
        <v/>
      </c>
      <c r="U264" s="389" t="str">
        <f>IF(U262="","",VLOOKUP(U262,'[1]シフト記号表（勤務時間帯）'!$C$6:$U$35,19,FALSE))</f>
        <v/>
      </c>
      <c r="V264" s="389" t="str">
        <f>IF(V262="","",VLOOKUP(V262,'[1]シフト記号表（勤務時間帯）'!$C$6:$U$35,19,FALSE))</f>
        <v/>
      </c>
      <c r="W264" s="389" t="str">
        <f>IF(W262="","",VLOOKUP(W262,'[1]シフト記号表（勤務時間帯）'!$C$6:$U$35,19,FALSE))</f>
        <v/>
      </c>
      <c r="X264" s="389" t="str">
        <f>IF(X262="","",VLOOKUP(X262,'[1]シフト記号表（勤務時間帯）'!$C$6:$U$35,19,FALSE))</f>
        <v/>
      </c>
      <c r="Y264" s="390" t="str">
        <f>IF(Y262="","",VLOOKUP(Y262,'[1]シフト記号表（勤務時間帯）'!$C$6:$U$35,19,FALSE))</f>
        <v/>
      </c>
      <c r="Z264" s="388" t="str">
        <f>IF(Z262="","",VLOOKUP(Z262,'[1]シフト記号表（勤務時間帯）'!$C$6:$U$35,19,FALSE))</f>
        <v/>
      </c>
      <c r="AA264" s="389" t="str">
        <f>IF(AA262="","",VLOOKUP(AA262,'[1]シフト記号表（勤務時間帯）'!$C$6:$U$35,19,FALSE))</f>
        <v/>
      </c>
      <c r="AB264" s="389" t="str">
        <f>IF(AB262="","",VLOOKUP(AB262,'[1]シフト記号表（勤務時間帯）'!$C$6:$U$35,19,FALSE))</f>
        <v/>
      </c>
      <c r="AC264" s="389" t="str">
        <f>IF(AC262="","",VLOOKUP(AC262,'[1]シフト記号表（勤務時間帯）'!$C$6:$U$35,19,FALSE))</f>
        <v/>
      </c>
      <c r="AD264" s="389" t="str">
        <f>IF(AD262="","",VLOOKUP(AD262,'[1]シフト記号表（勤務時間帯）'!$C$6:$U$35,19,FALSE))</f>
        <v/>
      </c>
      <c r="AE264" s="389" t="str">
        <f>IF(AE262="","",VLOOKUP(AE262,'[1]シフト記号表（勤務時間帯）'!$C$6:$U$35,19,FALSE))</f>
        <v/>
      </c>
      <c r="AF264" s="390" t="str">
        <f>IF(AF262="","",VLOOKUP(AF262,'[1]シフト記号表（勤務時間帯）'!$C$6:$U$35,19,FALSE))</f>
        <v/>
      </c>
      <c r="AG264" s="388" t="str">
        <f>IF(AG262="","",VLOOKUP(AG262,'[1]シフト記号表（勤務時間帯）'!$C$6:$U$35,19,FALSE))</f>
        <v/>
      </c>
      <c r="AH264" s="389" t="str">
        <f>IF(AH262="","",VLOOKUP(AH262,'[1]シフト記号表（勤務時間帯）'!$C$6:$U$35,19,FALSE))</f>
        <v/>
      </c>
      <c r="AI264" s="389" t="str">
        <f>IF(AI262="","",VLOOKUP(AI262,'[1]シフト記号表（勤務時間帯）'!$C$6:$U$35,19,FALSE))</f>
        <v/>
      </c>
      <c r="AJ264" s="389" t="str">
        <f>IF(AJ262="","",VLOOKUP(AJ262,'[1]シフト記号表（勤務時間帯）'!$C$6:$U$35,19,FALSE))</f>
        <v/>
      </c>
      <c r="AK264" s="389" t="str">
        <f>IF(AK262="","",VLOOKUP(AK262,'[1]シフト記号表（勤務時間帯）'!$C$6:$U$35,19,FALSE))</f>
        <v/>
      </c>
      <c r="AL264" s="389" t="str">
        <f>IF(AL262="","",VLOOKUP(AL262,'[1]シフト記号表（勤務時間帯）'!$C$6:$U$35,19,FALSE))</f>
        <v/>
      </c>
      <c r="AM264" s="390" t="str">
        <f>IF(AM262="","",VLOOKUP(AM262,'[1]シフト記号表（勤務時間帯）'!$C$6:$U$35,19,FALSE))</f>
        <v/>
      </c>
      <c r="AN264" s="388" t="str">
        <f>IF(AN262="","",VLOOKUP(AN262,'[1]シフト記号表（勤務時間帯）'!$C$6:$U$35,19,FALSE))</f>
        <v/>
      </c>
      <c r="AO264" s="389" t="str">
        <f>IF(AO262="","",VLOOKUP(AO262,'[1]シフト記号表（勤務時間帯）'!$C$6:$U$35,19,FALSE))</f>
        <v/>
      </c>
      <c r="AP264" s="389" t="str">
        <f>IF(AP262="","",VLOOKUP(AP262,'[1]シフト記号表（勤務時間帯）'!$C$6:$U$35,19,FALSE))</f>
        <v/>
      </c>
      <c r="AQ264" s="389" t="str">
        <f>IF(AQ262="","",VLOOKUP(AQ262,'[1]シフト記号表（勤務時間帯）'!$C$6:$U$35,19,FALSE))</f>
        <v/>
      </c>
      <c r="AR264" s="389" t="str">
        <f>IF(AR262="","",VLOOKUP(AR262,'[1]シフト記号表（勤務時間帯）'!$C$6:$U$35,19,FALSE))</f>
        <v/>
      </c>
      <c r="AS264" s="389" t="str">
        <f>IF(AS262="","",VLOOKUP(AS262,'[1]シフト記号表（勤務時間帯）'!$C$6:$U$35,19,FALSE))</f>
        <v/>
      </c>
      <c r="AT264" s="390" t="str">
        <f>IF(AT262="","",VLOOKUP(AT262,'[1]シフト記号表（勤務時間帯）'!$C$6:$U$35,19,FALSE))</f>
        <v/>
      </c>
      <c r="AU264" s="388" t="str">
        <f>IF(AU262="","",VLOOKUP(AU262,'[1]シフト記号表（勤務時間帯）'!$C$6:$U$35,19,FALSE))</f>
        <v/>
      </c>
      <c r="AV264" s="389" t="str">
        <f>IF(AV262="","",VLOOKUP(AV262,'[1]シフト記号表（勤務時間帯）'!$C$6:$U$35,19,FALSE))</f>
        <v/>
      </c>
      <c r="AW264" s="389" t="str">
        <f>IF(AW262="","",VLOOKUP(AW262,'[1]シフト記号表（勤務時間帯）'!$C$6:$U$35,19,FALSE))</f>
        <v/>
      </c>
      <c r="AX264" s="643">
        <f>IF($BB$3="４週",SUM(S264:AT264),IF($BB$3="暦月",SUM(S264:AW264),""))</f>
        <v>0</v>
      </c>
      <c r="AY264" s="644"/>
      <c r="AZ264" s="645">
        <f>IF($BB$3="４週",AX264/4,IF($BB$3="暦月",②勤務形態一覧表!AX264/(②勤務形態一覧表!$BB$8/7),""))</f>
        <v>0</v>
      </c>
      <c r="BA264" s="646"/>
      <c r="BB264" s="747"/>
      <c r="BC264" s="710"/>
      <c r="BD264" s="710"/>
      <c r="BE264" s="710"/>
      <c r="BF264" s="711"/>
    </row>
    <row r="265" spans="2:58" ht="20.25" customHeight="1">
      <c r="B265" s="686">
        <f>B262+1</f>
        <v>82</v>
      </c>
      <c r="C265" s="736"/>
      <c r="D265" s="737"/>
      <c r="E265" s="738"/>
      <c r="F265" s="391"/>
      <c r="G265" s="696"/>
      <c r="H265" s="699"/>
      <c r="I265" s="700"/>
      <c r="J265" s="700"/>
      <c r="K265" s="701"/>
      <c r="L265" s="703"/>
      <c r="M265" s="704"/>
      <c r="N265" s="704"/>
      <c r="O265" s="705"/>
      <c r="P265" s="712" t="s">
        <v>1227</v>
      </c>
      <c r="Q265" s="713"/>
      <c r="R265" s="714"/>
      <c r="S265" s="380"/>
      <c r="T265" s="381"/>
      <c r="U265" s="381"/>
      <c r="V265" s="381"/>
      <c r="W265" s="381"/>
      <c r="X265" s="381"/>
      <c r="Y265" s="382"/>
      <c r="Z265" s="380"/>
      <c r="AA265" s="381"/>
      <c r="AB265" s="381"/>
      <c r="AC265" s="381"/>
      <c r="AD265" s="381"/>
      <c r="AE265" s="381"/>
      <c r="AF265" s="382"/>
      <c r="AG265" s="380"/>
      <c r="AH265" s="381"/>
      <c r="AI265" s="381"/>
      <c r="AJ265" s="381"/>
      <c r="AK265" s="381"/>
      <c r="AL265" s="381"/>
      <c r="AM265" s="382"/>
      <c r="AN265" s="380"/>
      <c r="AO265" s="381"/>
      <c r="AP265" s="381"/>
      <c r="AQ265" s="381"/>
      <c r="AR265" s="381"/>
      <c r="AS265" s="381"/>
      <c r="AT265" s="382"/>
      <c r="AU265" s="380"/>
      <c r="AV265" s="381"/>
      <c r="AW265" s="381"/>
      <c r="AX265" s="620"/>
      <c r="AY265" s="621"/>
      <c r="AZ265" s="622"/>
      <c r="BA265" s="623"/>
      <c r="BB265" s="745"/>
      <c r="BC265" s="704"/>
      <c r="BD265" s="704"/>
      <c r="BE265" s="704"/>
      <c r="BF265" s="705"/>
    </row>
    <row r="266" spans="2:58" ht="20.25" customHeight="1">
      <c r="B266" s="686"/>
      <c r="C266" s="739"/>
      <c r="D266" s="740"/>
      <c r="E266" s="741"/>
      <c r="F266" s="383"/>
      <c r="G266" s="697"/>
      <c r="H266" s="702"/>
      <c r="I266" s="700"/>
      <c r="J266" s="700"/>
      <c r="K266" s="701"/>
      <c r="L266" s="706"/>
      <c r="M266" s="707"/>
      <c r="N266" s="707"/>
      <c r="O266" s="708"/>
      <c r="P266" s="633" t="s">
        <v>1228</v>
      </c>
      <c r="Q266" s="634"/>
      <c r="R266" s="635"/>
      <c r="S266" s="384" t="str">
        <f>IF(S265="","",VLOOKUP(S265,'[1]シフト記号表（勤務時間帯）'!$C$6:$K$35,9,FALSE))</f>
        <v/>
      </c>
      <c r="T266" s="385" t="str">
        <f>IF(T265="","",VLOOKUP(T265,'[1]シフト記号表（勤務時間帯）'!$C$6:$K$35,9,FALSE))</f>
        <v/>
      </c>
      <c r="U266" s="385" t="str">
        <f>IF(U265="","",VLOOKUP(U265,'[1]シフト記号表（勤務時間帯）'!$C$6:$K$35,9,FALSE))</f>
        <v/>
      </c>
      <c r="V266" s="385" t="str">
        <f>IF(V265="","",VLOOKUP(V265,'[1]シフト記号表（勤務時間帯）'!$C$6:$K$35,9,FALSE))</f>
        <v/>
      </c>
      <c r="W266" s="385" t="str">
        <f>IF(W265="","",VLOOKUP(W265,'[1]シフト記号表（勤務時間帯）'!$C$6:$K$35,9,FALSE))</f>
        <v/>
      </c>
      <c r="X266" s="385" t="str">
        <f>IF(X265="","",VLOOKUP(X265,'[1]シフト記号表（勤務時間帯）'!$C$6:$K$35,9,FALSE))</f>
        <v/>
      </c>
      <c r="Y266" s="386" t="str">
        <f>IF(Y265="","",VLOOKUP(Y265,'[1]シフト記号表（勤務時間帯）'!$C$6:$K$35,9,FALSE))</f>
        <v/>
      </c>
      <c r="Z266" s="384" t="str">
        <f>IF(Z265="","",VLOOKUP(Z265,'[1]シフト記号表（勤務時間帯）'!$C$6:$K$35,9,FALSE))</f>
        <v/>
      </c>
      <c r="AA266" s="385" t="str">
        <f>IF(AA265="","",VLOOKUP(AA265,'[1]シフト記号表（勤務時間帯）'!$C$6:$K$35,9,FALSE))</f>
        <v/>
      </c>
      <c r="AB266" s="385" t="str">
        <f>IF(AB265="","",VLOOKUP(AB265,'[1]シフト記号表（勤務時間帯）'!$C$6:$K$35,9,FALSE))</f>
        <v/>
      </c>
      <c r="AC266" s="385" t="str">
        <f>IF(AC265="","",VLOOKUP(AC265,'[1]シフト記号表（勤務時間帯）'!$C$6:$K$35,9,FALSE))</f>
        <v/>
      </c>
      <c r="AD266" s="385" t="str">
        <f>IF(AD265="","",VLOOKUP(AD265,'[1]シフト記号表（勤務時間帯）'!$C$6:$K$35,9,FALSE))</f>
        <v/>
      </c>
      <c r="AE266" s="385" t="str">
        <f>IF(AE265="","",VLOOKUP(AE265,'[1]シフト記号表（勤務時間帯）'!$C$6:$K$35,9,FALSE))</f>
        <v/>
      </c>
      <c r="AF266" s="386" t="str">
        <f>IF(AF265="","",VLOOKUP(AF265,'[1]シフト記号表（勤務時間帯）'!$C$6:$K$35,9,FALSE))</f>
        <v/>
      </c>
      <c r="AG266" s="384" t="str">
        <f>IF(AG265="","",VLOOKUP(AG265,'[1]シフト記号表（勤務時間帯）'!$C$6:$K$35,9,FALSE))</f>
        <v/>
      </c>
      <c r="AH266" s="385" t="str">
        <f>IF(AH265="","",VLOOKUP(AH265,'[1]シフト記号表（勤務時間帯）'!$C$6:$K$35,9,FALSE))</f>
        <v/>
      </c>
      <c r="AI266" s="385" t="str">
        <f>IF(AI265="","",VLOOKUP(AI265,'[1]シフト記号表（勤務時間帯）'!$C$6:$K$35,9,FALSE))</f>
        <v/>
      </c>
      <c r="AJ266" s="385" t="str">
        <f>IF(AJ265="","",VLOOKUP(AJ265,'[1]シフト記号表（勤務時間帯）'!$C$6:$K$35,9,FALSE))</f>
        <v/>
      </c>
      <c r="AK266" s="385" t="str">
        <f>IF(AK265="","",VLOOKUP(AK265,'[1]シフト記号表（勤務時間帯）'!$C$6:$K$35,9,FALSE))</f>
        <v/>
      </c>
      <c r="AL266" s="385" t="str">
        <f>IF(AL265="","",VLOOKUP(AL265,'[1]シフト記号表（勤務時間帯）'!$C$6:$K$35,9,FALSE))</f>
        <v/>
      </c>
      <c r="AM266" s="386" t="str">
        <f>IF(AM265="","",VLOOKUP(AM265,'[1]シフト記号表（勤務時間帯）'!$C$6:$K$35,9,FALSE))</f>
        <v/>
      </c>
      <c r="AN266" s="384" t="str">
        <f>IF(AN265="","",VLOOKUP(AN265,'[1]シフト記号表（勤務時間帯）'!$C$6:$K$35,9,FALSE))</f>
        <v/>
      </c>
      <c r="AO266" s="385" t="str">
        <f>IF(AO265="","",VLOOKUP(AO265,'[1]シフト記号表（勤務時間帯）'!$C$6:$K$35,9,FALSE))</f>
        <v/>
      </c>
      <c r="AP266" s="385" t="str">
        <f>IF(AP265="","",VLOOKUP(AP265,'[1]シフト記号表（勤務時間帯）'!$C$6:$K$35,9,FALSE))</f>
        <v/>
      </c>
      <c r="AQ266" s="385" t="str">
        <f>IF(AQ265="","",VLOOKUP(AQ265,'[1]シフト記号表（勤務時間帯）'!$C$6:$K$35,9,FALSE))</f>
        <v/>
      </c>
      <c r="AR266" s="385" t="str">
        <f>IF(AR265="","",VLOOKUP(AR265,'[1]シフト記号表（勤務時間帯）'!$C$6:$K$35,9,FALSE))</f>
        <v/>
      </c>
      <c r="AS266" s="385" t="str">
        <f>IF(AS265="","",VLOOKUP(AS265,'[1]シフト記号表（勤務時間帯）'!$C$6:$K$35,9,FALSE))</f>
        <v/>
      </c>
      <c r="AT266" s="386" t="str">
        <f>IF(AT265="","",VLOOKUP(AT265,'[1]シフト記号表（勤務時間帯）'!$C$6:$K$35,9,FALSE))</f>
        <v/>
      </c>
      <c r="AU266" s="384" t="str">
        <f>IF(AU265="","",VLOOKUP(AU265,'[1]シフト記号表（勤務時間帯）'!$C$6:$K$35,9,FALSE))</f>
        <v/>
      </c>
      <c r="AV266" s="385" t="str">
        <f>IF(AV265="","",VLOOKUP(AV265,'[1]シフト記号表（勤務時間帯）'!$C$6:$K$35,9,FALSE))</f>
        <v/>
      </c>
      <c r="AW266" s="385" t="str">
        <f>IF(AW265="","",VLOOKUP(AW265,'[1]シフト記号表（勤務時間帯）'!$C$6:$K$35,9,FALSE))</f>
        <v/>
      </c>
      <c r="AX266" s="636">
        <f>IF($BB$3="４週",SUM(S266:AT266),IF($BB$3="暦月",SUM(S266:AW266),""))</f>
        <v>0</v>
      </c>
      <c r="AY266" s="637"/>
      <c r="AZ266" s="638">
        <f>IF($BB$3="４週",AX266/4,IF($BB$3="暦月",②勤務形態一覧表!AX266/(②勤務形態一覧表!$BB$8/7),""))</f>
        <v>0</v>
      </c>
      <c r="BA266" s="639"/>
      <c r="BB266" s="746"/>
      <c r="BC266" s="707"/>
      <c r="BD266" s="707"/>
      <c r="BE266" s="707"/>
      <c r="BF266" s="708"/>
    </row>
    <row r="267" spans="2:58" ht="20.25" customHeight="1">
      <c r="B267" s="686"/>
      <c r="C267" s="742"/>
      <c r="D267" s="743"/>
      <c r="E267" s="744"/>
      <c r="F267" s="392">
        <f>C265</f>
        <v>0</v>
      </c>
      <c r="G267" s="698"/>
      <c r="H267" s="702"/>
      <c r="I267" s="700"/>
      <c r="J267" s="700"/>
      <c r="K267" s="701"/>
      <c r="L267" s="709"/>
      <c r="M267" s="710"/>
      <c r="N267" s="710"/>
      <c r="O267" s="711"/>
      <c r="P267" s="640" t="s">
        <v>1229</v>
      </c>
      <c r="Q267" s="641"/>
      <c r="R267" s="642"/>
      <c r="S267" s="388" t="str">
        <f>IF(S265="","",VLOOKUP(S265,'[1]シフト記号表（勤務時間帯）'!$C$6:$U$35,19,FALSE))</f>
        <v/>
      </c>
      <c r="T267" s="389" t="str">
        <f>IF(T265="","",VLOOKUP(T265,'[1]シフト記号表（勤務時間帯）'!$C$6:$U$35,19,FALSE))</f>
        <v/>
      </c>
      <c r="U267" s="389" t="str">
        <f>IF(U265="","",VLOOKUP(U265,'[1]シフト記号表（勤務時間帯）'!$C$6:$U$35,19,FALSE))</f>
        <v/>
      </c>
      <c r="V267" s="389" t="str">
        <f>IF(V265="","",VLOOKUP(V265,'[1]シフト記号表（勤務時間帯）'!$C$6:$U$35,19,FALSE))</f>
        <v/>
      </c>
      <c r="W267" s="389" t="str">
        <f>IF(W265="","",VLOOKUP(W265,'[1]シフト記号表（勤務時間帯）'!$C$6:$U$35,19,FALSE))</f>
        <v/>
      </c>
      <c r="X267" s="389" t="str">
        <f>IF(X265="","",VLOOKUP(X265,'[1]シフト記号表（勤務時間帯）'!$C$6:$U$35,19,FALSE))</f>
        <v/>
      </c>
      <c r="Y267" s="390" t="str">
        <f>IF(Y265="","",VLOOKUP(Y265,'[1]シフト記号表（勤務時間帯）'!$C$6:$U$35,19,FALSE))</f>
        <v/>
      </c>
      <c r="Z267" s="388" t="str">
        <f>IF(Z265="","",VLOOKUP(Z265,'[1]シフト記号表（勤務時間帯）'!$C$6:$U$35,19,FALSE))</f>
        <v/>
      </c>
      <c r="AA267" s="389" t="str">
        <f>IF(AA265="","",VLOOKUP(AA265,'[1]シフト記号表（勤務時間帯）'!$C$6:$U$35,19,FALSE))</f>
        <v/>
      </c>
      <c r="AB267" s="389" t="str">
        <f>IF(AB265="","",VLOOKUP(AB265,'[1]シフト記号表（勤務時間帯）'!$C$6:$U$35,19,FALSE))</f>
        <v/>
      </c>
      <c r="AC267" s="389" t="str">
        <f>IF(AC265="","",VLOOKUP(AC265,'[1]シフト記号表（勤務時間帯）'!$C$6:$U$35,19,FALSE))</f>
        <v/>
      </c>
      <c r="AD267" s="389" t="str">
        <f>IF(AD265="","",VLOOKUP(AD265,'[1]シフト記号表（勤務時間帯）'!$C$6:$U$35,19,FALSE))</f>
        <v/>
      </c>
      <c r="AE267" s="389" t="str">
        <f>IF(AE265="","",VLOOKUP(AE265,'[1]シフト記号表（勤務時間帯）'!$C$6:$U$35,19,FALSE))</f>
        <v/>
      </c>
      <c r="AF267" s="390" t="str">
        <f>IF(AF265="","",VLOOKUP(AF265,'[1]シフト記号表（勤務時間帯）'!$C$6:$U$35,19,FALSE))</f>
        <v/>
      </c>
      <c r="AG267" s="388" t="str">
        <f>IF(AG265="","",VLOOKUP(AG265,'[1]シフト記号表（勤務時間帯）'!$C$6:$U$35,19,FALSE))</f>
        <v/>
      </c>
      <c r="AH267" s="389" t="str">
        <f>IF(AH265="","",VLOOKUP(AH265,'[1]シフト記号表（勤務時間帯）'!$C$6:$U$35,19,FALSE))</f>
        <v/>
      </c>
      <c r="AI267" s="389" t="str">
        <f>IF(AI265="","",VLOOKUP(AI265,'[1]シフト記号表（勤務時間帯）'!$C$6:$U$35,19,FALSE))</f>
        <v/>
      </c>
      <c r="AJ267" s="389" t="str">
        <f>IF(AJ265="","",VLOOKUP(AJ265,'[1]シフト記号表（勤務時間帯）'!$C$6:$U$35,19,FALSE))</f>
        <v/>
      </c>
      <c r="AK267" s="389" t="str">
        <f>IF(AK265="","",VLOOKUP(AK265,'[1]シフト記号表（勤務時間帯）'!$C$6:$U$35,19,FALSE))</f>
        <v/>
      </c>
      <c r="AL267" s="389" t="str">
        <f>IF(AL265="","",VLOOKUP(AL265,'[1]シフト記号表（勤務時間帯）'!$C$6:$U$35,19,FALSE))</f>
        <v/>
      </c>
      <c r="AM267" s="390" t="str">
        <f>IF(AM265="","",VLOOKUP(AM265,'[1]シフト記号表（勤務時間帯）'!$C$6:$U$35,19,FALSE))</f>
        <v/>
      </c>
      <c r="AN267" s="388" t="str">
        <f>IF(AN265="","",VLOOKUP(AN265,'[1]シフト記号表（勤務時間帯）'!$C$6:$U$35,19,FALSE))</f>
        <v/>
      </c>
      <c r="AO267" s="389" t="str">
        <f>IF(AO265="","",VLOOKUP(AO265,'[1]シフト記号表（勤務時間帯）'!$C$6:$U$35,19,FALSE))</f>
        <v/>
      </c>
      <c r="AP267" s="389" t="str">
        <f>IF(AP265="","",VLOOKUP(AP265,'[1]シフト記号表（勤務時間帯）'!$C$6:$U$35,19,FALSE))</f>
        <v/>
      </c>
      <c r="AQ267" s="389" t="str">
        <f>IF(AQ265="","",VLOOKUP(AQ265,'[1]シフト記号表（勤務時間帯）'!$C$6:$U$35,19,FALSE))</f>
        <v/>
      </c>
      <c r="AR267" s="389" t="str">
        <f>IF(AR265="","",VLOOKUP(AR265,'[1]シフト記号表（勤務時間帯）'!$C$6:$U$35,19,FALSE))</f>
        <v/>
      </c>
      <c r="AS267" s="389" t="str">
        <f>IF(AS265="","",VLOOKUP(AS265,'[1]シフト記号表（勤務時間帯）'!$C$6:$U$35,19,FALSE))</f>
        <v/>
      </c>
      <c r="AT267" s="390" t="str">
        <f>IF(AT265="","",VLOOKUP(AT265,'[1]シフト記号表（勤務時間帯）'!$C$6:$U$35,19,FALSE))</f>
        <v/>
      </c>
      <c r="AU267" s="388" t="str">
        <f>IF(AU265="","",VLOOKUP(AU265,'[1]シフト記号表（勤務時間帯）'!$C$6:$U$35,19,FALSE))</f>
        <v/>
      </c>
      <c r="AV267" s="389" t="str">
        <f>IF(AV265="","",VLOOKUP(AV265,'[1]シフト記号表（勤務時間帯）'!$C$6:$U$35,19,FALSE))</f>
        <v/>
      </c>
      <c r="AW267" s="389" t="str">
        <f>IF(AW265="","",VLOOKUP(AW265,'[1]シフト記号表（勤務時間帯）'!$C$6:$U$35,19,FALSE))</f>
        <v/>
      </c>
      <c r="AX267" s="643">
        <f>IF($BB$3="４週",SUM(S267:AT267),IF($BB$3="暦月",SUM(S267:AW267),""))</f>
        <v>0</v>
      </c>
      <c r="AY267" s="644"/>
      <c r="AZ267" s="645">
        <f>IF($BB$3="４週",AX267/4,IF($BB$3="暦月",②勤務形態一覧表!AX267/(②勤務形態一覧表!$BB$8/7),""))</f>
        <v>0</v>
      </c>
      <c r="BA267" s="646"/>
      <c r="BB267" s="747"/>
      <c r="BC267" s="710"/>
      <c r="BD267" s="710"/>
      <c r="BE267" s="710"/>
      <c r="BF267" s="711"/>
    </row>
    <row r="268" spans="2:58" ht="20.25" customHeight="1">
      <c r="B268" s="686">
        <f>B265+1</f>
        <v>83</v>
      </c>
      <c r="C268" s="736"/>
      <c r="D268" s="737"/>
      <c r="E268" s="738"/>
      <c r="F268" s="391"/>
      <c r="G268" s="696"/>
      <c r="H268" s="699"/>
      <c r="I268" s="700"/>
      <c r="J268" s="700"/>
      <c r="K268" s="701"/>
      <c r="L268" s="703"/>
      <c r="M268" s="704"/>
      <c r="N268" s="704"/>
      <c r="O268" s="705"/>
      <c r="P268" s="712" t="s">
        <v>1227</v>
      </c>
      <c r="Q268" s="713"/>
      <c r="R268" s="714"/>
      <c r="S268" s="380"/>
      <c r="T268" s="381"/>
      <c r="U268" s="381"/>
      <c r="V268" s="381"/>
      <c r="W268" s="381"/>
      <c r="X268" s="381"/>
      <c r="Y268" s="382"/>
      <c r="Z268" s="380"/>
      <c r="AA268" s="381"/>
      <c r="AB268" s="381"/>
      <c r="AC268" s="381"/>
      <c r="AD268" s="381"/>
      <c r="AE268" s="381"/>
      <c r="AF268" s="382"/>
      <c r="AG268" s="380"/>
      <c r="AH268" s="381"/>
      <c r="AI268" s="381"/>
      <c r="AJ268" s="381"/>
      <c r="AK268" s="381"/>
      <c r="AL268" s="381"/>
      <c r="AM268" s="382"/>
      <c r="AN268" s="380"/>
      <c r="AO268" s="381"/>
      <c r="AP268" s="381"/>
      <c r="AQ268" s="381"/>
      <c r="AR268" s="381"/>
      <c r="AS268" s="381"/>
      <c r="AT268" s="382"/>
      <c r="AU268" s="380"/>
      <c r="AV268" s="381"/>
      <c r="AW268" s="381"/>
      <c r="AX268" s="620"/>
      <c r="AY268" s="621"/>
      <c r="AZ268" s="622"/>
      <c r="BA268" s="623"/>
      <c r="BB268" s="745"/>
      <c r="BC268" s="704"/>
      <c r="BD268" s="704"/>
      <c r="BE268" s="704"/>
      <c r="BF268" s="705"/>
    </row>
    <row r="269" spans="2:58" ht="20.25" customHeight="1">
      <c r="B269" s="686"/>
      <c r="C269" s="739"/>
      <c r="D269" s="740"/>
      <c r="E269" s="741"/>
      <c r="F269" s="383"/>
      <c r="G269" s="697"/>
      <c r="H269" s="702"/>
      <c r="I269" s="700"/>
      <c r="J269" s="700"/>
      <c r="K269" s="701"/>
      <c r="L269" s="706"/>
      <c r="M269" s="707"/>
      <c r="N269" s="707"/>
      <c r="O269" s="708"/>
      <c r="P269" s="633" t="s">
        <v>1228</v>
      </c>
      <c r="Q269" s="634"/>
      <c r="R269" s="635"/>
      <c r="S269" s="384" t="str">
        <f>IF(S268="","",VLOOKUP(S268,'[1]シフト記号表（勤務時間帯）'!$C$6:$K$35,9,FALSE))</f>
        <v/>
      </c>
      <c r="T269" s="385" t="str">
        <f>IF(T268="","",VLOOKUP(T268,'[1]シフト記号表（勤務時間帯）'!$C$6:$K$35,9,FALSE))</f>
        <v/>
      </c>
      <c r="U269" s="385" t="str">
        <f>IF(U268="","",VLOOKUP(U268,'[1]シフト記号表（勤務時間帯）'!$C$6:$K$35,9,FALSE))</f>
        <v/>
      </c>
      <c r="V269" s="385" t="str">
        <f>IF(V268="","",VLOOKUP(V268,'[1]シフト記号表（勤務時間帯）'!$C$6:$K$35,9,FALSE))</f>
        <v/>
      </c>
      <c r="W269" s="385" t="str">
        <f>IF(W268="","",VLOOKUP(W268,'[1]シフト記号表（勤務時間帯）'!$C$6:$K$35,9,FALSE))</f>
        <v/>
      </c>
      <c r="X269" s="385" t="str">
        <f>IF(X268="","",VLOOKUP(X268,'[1]シフト記号表（勤務時間帯）'!$C$6:$K$35,9,FALSE))</f>
        <v/>
      </c>
      <c r="Y269" s="386" t="str">
        <f>IF(Y268="","",VLOOKUP(Y268,'[1]シフト記号表（勤務時間帯）'!$C$6:$K$35,9,FALSE))</f>
        <v/>
      </c>
      <c r="Z269" s="384" t="str">
        <f>IF(Z268="","",VLOOKUP(Z268,'[1]シフト記号表（勤務時間帯）'!$C$6:$K$35,9,FALSE))</f>
        <v/>
      </c>
      <c r="AA269" s="385" t="str">
        <f>IF(AA268="","",VLOOKUP(AA268,'[1]シフト記号表（勤務時間帯）'!$C$6:$K$35,9,FALSE))</f>
        <v/>
      </c>
      <c r="AB269" s="385" t="str">
        <f>IF(AB268="","",VLOOKUP(AB268,'[1]シフト記号表（勤務時間帯）'!$C$6:$K$35,9,FALSE))</f>
        <v/>
      </c>
      <c r="AC269" s="385" t="str">
        <f>IF(AC268="","",VLOOKUP(AC268,'[1]シフト記号表（勤務時間帯）'!$C$6:$K$35,9,FALSE))</f>
        <v/>
      </c>
      <c r="AD269" s="385" t="str">
        <f>IF(AD268="","",VLOOKUP(AD268,'[1]シフト記号表（勤務時間帯）'!$C$6:$K$35,9,FALSE))</f>
        <v/>
      </c>
      <c r="AE269" s="385" t="str">
        <f>IF(AE268="","",VLOOKUP(AE268,'[1]シフト記号表（勤務時間帯）'!$C$6:$K$35,9,FALSE))</f>
        <v/>
      </c>
      <c r="AF269" s="386" t="str">
        <f>IF(AF268="","",VLOOKUP(AF268,'[1]シフト記号表（勤務時間帯）'!$C$6:$K$35,9,FALSE))</f>
        <v/>
      </c>
      <c r="AG269" s="384" t="str">
        <f>IF(AG268="","",VLOOKUP(AG268,'[1]シフト記号表（勤務時間帯）'!$C$6:$K$35,9,FALSE))</f>
        <v/>
      </c>
      <c r="AH269" s="385" t="str">
        <f>IF(AH268="","",VLOOKUP(AH268,'[1]シフト記号表（勤務時間帯）'!$C$6:$K$35,9,FALSE))</f>
        <v/>
      </c>
      <c r="AI269" s="385" t="str">
        <f>IF(AI268="","",VLOOKUP(AI268,'[1]シフト記号表（勤務時間帯）'!$C$6:$K$35,9,FALSE))</f>
        <v/>
      </c>
      <c r="AJ269" s="385" t="str">
        <f>IF(AJ268="","",VLOOKUP(AJ268,'[1]シフト記号表（勤務時間帯）'!$C$6:$K$35,9,FALSE))</f>
        <v/>
      </c>
      <c r="AK269" s="385" t="str">
        <f>IF(AK268="","",VLOOKUP(AK268,'[1]シフト記号表（勤務時間帯）'!$C$6:$K$35,9,FALSE))</f>
        <v/>
      </c>
      <c r="AL269" s="385" t="str">
        <f>IF(AL268="","",VLOOKUP(AL268,'[1]シフト記号表（勤務時間帯）'!$C$6:$K$35,9,FALSE))</f>
        <v/>
      </c>
      <c r="AM269" s="386" t="str">
        <f>IF(AM268="","",VLOOKUP(AM268,'[1]シフト記号表（勤務時間帯）'!$C$6:$K$35,9,FALSE))</f>
        <v/>
      </c>
      <c r="AN269" s="384" t="str">
        <f>IF(AN268="","",VLOOKUP(AN268,'[1]シフト記号表（勤務時間帯）'!$C$6:$K$35,9,FALSE))</f>
        <v/>
      </c>
      <c r="AO269" s="385" t="str">
        <f>IF(AO268="","",VLOOKUP(AO268,'[1]シフト記号表（勤務時間帯）'!$C$6:$K$35,9,FALSE))</f>
        <v/>
      </c>
      <c r="AP269" s="385" t="str">
        <f>IF(AP268="","",VLOOKUP(AP268,'[1]シフト記号表（勤務時間帯）'!$C$6:$K$35,9,FALSE))</f>
        <v/>
      </c>
      <c r="AQ269" s="385" t="str">
        <f>IF(AQ268="","",VLOOKUP(AQ268,'[1]シフト記号表（勤務時間帯）'!$C$6:$K$35,9,FALSE))</f>
        <v/>
      </c>
      <c r="AR269" s="385" t="str">
        <f>IF(AR268="","",VLOOKUP(AR268,'[1]シフト記号表（勤務時間帯）'!$C$6:$K$35,9,FALSE))</f>
        <v/>
      </c>
      <c r="AS269" s="385" t="str">
        <f>IF(AS268="","",VLOOKUP(AS268,'[1]シフト記号表（勤務時間帯）'!$C$6:$K$35,9,FALSE))</f>
        <v/>
      </c>
      <c r="AT269" s="386" t="str">
        <f>IF(AT268="","",VLOOKUP(AT268,'[1]シフト記号表（勤務時間帯）'!$C$6:$K$35,9,FALSE))</f>
        <v/>
      </c>
      <c r="AU269" s="384" t="str">
        <f>IF(AU268="","",VLOOKUP(AU268,'[1]シフト記号表（勤務時間帯）'!$C$6:$K$35,9,FALSE))</f>
        <v/>
      </c>
      <c r="AV269" s="385" t="str">
        <f>IF(AV268="","",VLOOKUP(AV268,'[1]シフト記号表（勤務時間帯）'!$C$6:$K$35,9,FALSE))</f>
        <v/>
      </c>
      <c r="AW269" s="385" t="str">
        <f>IF(AW268="","",VLOOKUP(AW268,'[1]シフト記号表（勤務時間帯）'!$C$6:$K$35,9,FALSE))</f>
        <v/>
      </c>
      <c r="AX269" s="636">
        <f>IF($BB$3="４週",SUM(S269:AT269),IF($BB$3="暦月",SUM(S269:AW269),""))</f>
        <v>0</v>
      </c>
      <c r="AY269" s="637"/>
      <c r="AZ269" s="638">
        <f>IF($BB$3="４週",AX269/4,IF($BB$3="暦月",②勤務形態一覧表!AX269/(②勤務形態一覧表!$BB$8/7),""))</f>
        <v>0</v>
      </c>
      <c r="BA269" s="639"/>
      <c r="BB269" s="746"/>
      <c r="BC269" s="707"/>
      <c r="BD269" s="707"/>
      <c r="BE269" s="707"/>
      <c r="BF269" s="708"/>
    </row>
    <row r="270" spans="2:58" ht="20.25" customHeight="1">
      <c r="B270" s="686"/>
      <c r="C270" s="742"/>
      <c r="D270" s="743"/>
      <c r="E270" s="744"/>
      <c r="F270" s="392">
        <f>C268</f>
        <v>0</v>
      </c>
      <c r="G270" s="698"/>
      <c r="H270" s="702"/>
      <c r="I270" s="700"/>
      <c r="J270" s="700"/>
      <c r="K270" s="701"/>
      <c r="L270" s="709"/>
      <c r="M270" s="710"/>
      <c r="N270" s="710"/>
      <c r="O270" s="711"/>
      <c r="P270" s="640" t="s">
        <v>1229</v>
      </c>
      <c r="Q270" s="641"/>
      <c r="R270" s="642"/>
      <c r="S270" s="388" t="str">
        <f>IF(S268="","",VLOOKUP(S268,'[1]シフト記号表（勤務時間帯）'!$C$6:$U$35,19,FALSE))</f>
        <v/>
      </c>
      <c r="T270" s="389" t="str">
        <f>IF(T268="","",VLOOKUP(T268,'[1]シフト記号表（勤務時間帯）'!$C$6:$U$35,19,FALSE))</f>
        <v/>
      </c>
      <c r="U270" s="389" t="str">
        <f>IF(U268="","",VLOOKUP(U268,'[1]シフト記号表（勤務時間帯）'!$C$6:$U$35,19,FALSE))</f>
        <v/>
      </c>
      <c r="V270" s="389" t="str">
        <f>IF(V268="","",VLOOKUP(V268,'[1]シフト記号表（勤務時間帯）'!$C$6:$U$35,19,FALSE))</f>
        <v/>
      </c>
      <c r="W270" s="389" t="str">
        <f>IF(W268="","",VLOOKUP(W268,'[1]シフト記号表（勤務時間帯）'!$C$6:$U$35,19,FALSE))</f>
        <v/>
      </c>
      <c r="X270" s="389" t="str">
        <f>IF(X268="","",VLOOKUP(X268,'[1]シフト記号表（勤務時間帯）'!$C$6:$U$35,19,FALSE))</f>
        <v/>
      </c>
      <c r="Y270" s="390" t="str">
        <f>IF(Y268="","",VLOOKUP(Y268,'[1]シフト記号表（勤務時間帯）'!$C$6:$U$35,19,FALSE))</f>
        <v/>
      </c>
      <c r="Z270" s="388" t="str">
        <f>IF(Z268="","",VLOOKUP(Z268,'[1]シフト記号表（勤務時間帯）'!$C$6:$U$35,19,FALSE))</f>
        <v/>
      </c>
      <c r="AA270" s="389" t="str">
        <f>IF(AA268="","",VLOOKUP(AA268,'[1]シフト記号表（勤務時間帯）'!$C$6:$U$35,19,FALSE))</f>
        <v/>
      </c>
      <c r="AB270" s="389" t="str">
        <f>IF(AB268="","",VLOOKUP(AB268,'[1]シフト記号表（勤務時間帯）'!$C$6:$U$35,19,FALSE))</f>
        <v/>
      </c>
      <c r="AC270" s="389" t="str">
        <f>IF(AC268="","",VLOOKUP(AC268,'[1]シフト記号表（勤務時間帯）'!$C$6:$U$35,19,FALSE))</f>
        <v/>
      </c>
      <c r="AD270" s="389" t="str">
        <f>IF(AD268="","",VLOOKUP(AD268,'[1]シフト記号表（勤務時間帯）'!$C$6:$U$35,19,FALSE))</f>
        <v/>
      </c>
      <c r="AE270" s="389" t="str">
        <f>IF(AE268="","",VLOOKUP(AE268,'[1]シフト記号表（勤務時間帯）'!$C$6:$U$35,19,FALSE))</f>
        <v/>
      </c>
      <c r="AF270" s="390" t="str">
        <f>IF(AF268="","",VLOOKUP(AF268,'[1]シフト記号表（勤務時間帯）'!$C$6:$U$35,19,FALSE))</f>
        <v/>
      </c>
      <c r="AG270" s="388" t="str">
        <f>IF(AG268="","",VLOOKUP(AG268,'[1]シフト記号表（勤務時間帯）'!$C$6:$U$35,19,FALSE))</f>
        <v/>
      </c>
      <c r="AH270" s="389" t="str">
        <f>IF(AH268="","",VLOOKUP(AH268,'[1]シフト記号表（勤務時間帯）'!$C$6:$U$35,19,FALSE))</f>
        <v/>
      </c>
      <c r="AI270" s="389" t="str">
        <f>IF(AI268="","",VLOOKUP(AI268,'[1]シフト記号表（勤務時間帯）'!$C$6:$U$35,19,FALSE))</f>
        <v/>
      </c>
      <c r="AJ270" s="389" t="str">
        <f>IF(AJ268="","",VLOOKUP(AJ268,'[1]シフト記号表（勤務時間帯）'!$C$6:$U$35,19,FALSE))</f>
        <v/>
      </c>
      <c r="AK270" s="389" t="str">
        <f>IF(AK268="","",VLOOKUP(AK268,'[1]シフト記号表（勤務時間帯）'!$C$6:$U$35,19,FALSE))</f>
        <v/>
      </c>
      <c r="AL270" s="389" t="str">
        <f>IF(AL268="","",VLOOKUP(AL268,'[1]シフト記号表（勤務時間帯）'!$C$6:$U$35,19,FALSE))</f>
        <v/>
      </c>
      <c r="AM270" s="390" t="str">
        <f>IF(AM268="","",VLOOKUP(AM268,'[1]シフト記号表（勤務時間帯）'!$C$6:$U$35,19,FALSE))</f>
        <v/>
      </c>
      <c r="AN270" s="388" t="str">
        <f>IF(AN268="","",VLOOKUP(AN268,'[1]シフト記号表（勤務時間帯）'!$C$6:$U$35,19,FALSE))</f>
        <v/>
      </c>
      <c r="AO270" s="389" t="str">
        <f>IF(AO268="","",VLOOKUP(AO268,'[1]シフト記号表（勤務時間帯）'!$C$6:$U$35,19,FALSE))</f>
        <v/>
      </c>
      <c r="AP270" s="389" t="str">
        <f>IF(AP268="","",VLOOKUP(AP268,'[1]シフト記号表（勤務時間帯）'!$C$6:$U$35,19,FALSE))</f>
        <v/>
      </c>
      <c r="AQ270" s="389" t="str">
        <f>IF(AQ268="","",VLOOKUP(AQ268,'[1]シフト記号表（勤務時間帯）'!$C$6:$U$35,19,FALSE))</f>
        <v/>
      </c>
      <c r="AR270" s="389" t="str">
        <f>IF(AR268="","",VLOOKUP(AR268,'[1]シフト記号表（勤務時間帯）'!$C$6:$U$35,19,FALSE))</f>
        <v/>
      </c>
      <c r="AS270" s="389" t="str">
        <f>IF(AS268="","",VLOOKUP(AS268,'[1]シフト記号表（勤務時間帯）'!$C$6:$U$35,19,FALSE))</f>
        <v/>
      </c>
      <c r="AT270" s="390" t="str">
        <f>IF(AT268="","",VLOOKUP(AT268,'[1]シフト記号表（勤務時間帯）'!$C$6:$U$35,19,FALSE))</f>
        <v/>
      </c>
      <c r="AU270" s="388" t="str">
        <f>IF(AU268="","",VLOOKUP(AU268,'[1]シフト記号表（勤務時間帯）'!$C$6:$U$35,19,FALSE))</f>
        <v/>
      </c>
      <c r="AV270" s="389" t="str">
        <f>IF(AV268="","",VLOOKUP(AV268,'[1]シフト記号表（勤務時間帯）'!$C$6:$U$35,19,FALSE))</f>
        <v/>
      </c>
      <c r="AW270" s="389" t="str">
        <f>IF(AW268="","",VLOOKUP(AW268,'[1]シフト記号表（勤務時間帯）'!$C$6:$U$35,19,FALSE))</f>
        <v/>
      </c>
      <c r="AX270" s="643">
        <f>IF($BB$3="４週",SUM(S270:AT270),IF($BB$3="暦月",SUM(S270:AW270),""))</f>
        <v>0</v>
      </c>
      <c r="AY270" s="644"/>
      <c r="AZ270" s="645">
        <f>IF($BB$3="４週",AX270/4,IF($BB$3="暦月",②勤務形態一覧表!AX270/(②勤務形態一覧表!$BB$8/7),""))</f>
        <v>0</v>
      </c>
      <c r="BA270" s="646"/>
      <c r="BB270" s="747"/>
      <c r="BC270" s="710"/>
      <c r="BD270" s="710"/>
      <c r="BE270" s="710"/>
      <c r="BF270" s="711"/>
    </row>
    <row r="271" spans="2:58" ht="20.25" customHeight="1">
      <c r="B271" s="686">
        <f>B268+1</f>
        <v>84</v>
      </c>
      <c r="C271" s="736"/>
      <c r="D271" s="737"/>
      <c r="E271" s="738"/>
      <c r="F271" s="391"/>
      <c r="G271" s="696"/>
      <c r="H271" s="699"/>
      <c r="I271" s="700"/>
      <c r="J271" s="700"/>
      <c r="K271" s="701"/>
      <c r="L271" s="703"/>
      <c r="M271" s="704"/>
      <c r="N271" s="704"/>
      <c r="O271" s="705"/>
      <c r="P271" s="712" t="s">
        <v>1227</v>
      </c>
      <c r="Q271" s="713"/>
      <c r="R271" s="714"/>
      <c r="S271" s="380"/>
      <c r="T271" s="381"/>
      <c r="U271" s="381"/>
      <c r="V271" s="381"/>
      <c r="W271" s="381"/>
      <c r="X271" s="381"/>
      <c r="Y271" s="382"/>
      <c r="Z271" s="380"/>
      <c r="AA271" s="381"/>
      <c r="AB271" s="381"/>
      <c r="AC271" s="381"/>
      <c r="AD271" s="381"/>
      <c r="AE271" s="381"/>
      <c r="AF271" s="382"/>
      <c r="AG271" s="380"/>
      <c r="AH271" s="381"/>
      <c r="AI271" s="381"/>
      <c r="AJ271" s="381"/>
      <c r="AK271" s="381"/>
      <c r="AL271" s="381"/>
      <c r="AM271" s="382"/>
      <c r="AN271" s="380"/>
      <c r="AO271" s="381"/>
      <c r="AP271" s="381"/>
      <c r="AQ271" s="381"/>
      <c r="AR271" s="381"/>
      <c r="AS271" s="381"/>
      <c r="AT271" s="382"/>
      <c r="AU271" s="380"/>
      <c r="AV271" s="381"/>
      <c r="AW271" s="381"/>
      <c r="AX271" s="620"/>
      <c r="AY271" s="621"/>
      <c r="AZ271" s="622"/>
      <c r="BA271" s="623"/>
      <c r="BB271" s="745"/>
      <c r="BC271" s="704"/>
      <c r="BD271" s="704"/>
      <c r="BE271" s="704"/>
      <c r="BF271" s="705"/>
    </row>
    <row r="272" spans="2:58" ht="20.25" customHeight="1">
      <c r="B272" s="686"/>
      <c r="C272" s="739"/>
      <c r="D272" s="740"/>
      <c r="E272" s="741"/>
      <c r="F272" s="383"/>
      <c r="G272" s="697"/>
      <c r="H272" s="702"/>
      <c r="I272" s="700"/>
      <c r="J272" s="700"/>
      <c r="K272" s="701"/>
      <c r="L272" s="706"/>
      <c r="M272" s="707"/>
      <c r="N272" s="707"/>
      <c r="O272" s="708"/>
      <c r="P272" s="633" t="s">
        <v>1228</v>
      </c>
      <c r="Q272" s="634"/>
      <c r="R272" s="635"/>
      <c r="S272" s="384" t="str">
        <f>IF(S271="","",VLOOKUP(S271,'[1]シフト記号表（勤務時間帯）'!$C$6:$K$35,9,FALSE))</f>
        <v/>
      </c>
      <c r="T272" s="385" t="str">
        <f>IF(T271="","",VLOOKUP(T271,'[1]シフト記号表（勤務時間帯）'!$C$6:$K$35,9,FALSE))</f>
        <v/>
      </c>
      <c r="U272" s="385" t="str">
        <f>IF(U271="","",VLOOKUP(U271,'[1]シフト記号表（勤務時間帯）'!$C$6:$K$35,9,FALSE))</f>
        <v/>
      </c>
      <c r="V272" s="385" t="str">
        <f>IF(V271="","",VLOOKUP(V271,'[1]シフト記号表（勤務時間帯）'!$C$6:$K$35,9,FALSE))</f>
        <v/>
      </c>
      <c r="W272" s="385" t="str">
        <f>IF(W271="","",VLOOKUP(W271,'[1]シフト記号表（勤務時間帯）'!$C$6:$K$35,9,FALSE))</f>
        <v/>
      </c>
      <c r="X272" s="385" t="str">
        <f>IF(X271="","",VLOOKUP(X271,'[1]シフト記号表（勤務時間帯）'!$C$6:$K$35,9,FALSE))</f>
        <v/>
      </c>
      <c r="Y272" s="386" t="str">
        <f>IF(Y271="","",VLOOKUP(Y271,'[1]シフト記号表（勤務時間帯）'!$C$6:$K$35,9,FALSE))</f>
        <v/>
      </c>
      <c r="Z272" s="384" t="str">
        <f>IF(Z271="","",VLOOKUP(Z271,'[1]シフト記号表（勤務時間帯）'!$C$6:$K$35,9,FALSE))</f>
        <v/>
      </c>
      <c r="AA272" s="385" t="str">
        <f>IF(AA271="","",VLOOKUP(AA271,'[1]シフト記号表（勤務時間帯）'!$C$6:$K$35,9,FALSE))</f>
        <v/>
      </c>
      <c r="AB272" s="385" t="str">
        <f>IF(AB271="","",VLOOKUP(AB271,'[1]シフト記号表（勤務時間帯）'!$C$6:$K$35,9,FALSE))</f>
        <v/>
      </c>
      <c r="AC272" s="385" t="str">
        <f>IF(AC271="","",VLOOKUP(AC271,'[1]シフト記号表（勤務時間帯）'!$C$6:$K$35,9,FALSE))</f>
        <v/>
      </c>
      <c r="AD272" s="385" t="str">
        <f>IF(AD271="","",VLOOKUP(AD271,'[1]シフト記号表（勤務時間帯）'!$C$6:$K$35,9,FALSE))</f>
        <v/>
      </c>
      <c r="AE272" s="385" t="str">
        <f>IF(AE271="","",VLOOKUP(AE271,'[1]シフト記号表（勤務時間帯）'!$C$6:$K$35,9,FALSE))</f>
        <v/>
      </c>
      <c r="AF272" s="386" t="str">
        <f>IF(AF271="","",VLOOKUP(AF271,'[1]シフト記号表（勤務時間帯）'!$C$6:$K$35,9,FALSE))</f>
        <v/>
      </c>
      <c r="AG272" s="384" t="str">
        <f>IF(AG271="","",VLOOKUP(AG271,'[1]シフト記号表（勤務時間帯）'!$C$6:$K$35,9,FALSE))</f>
        <v/>
      </c>
      <c r="AH272" s="385" t="str">
        <f>IF(AH271="","",VLOOKUP(AH271,'[1]シフト記号表（勤務時間帯）'!$C$6:$K$35,9,FALSE))</f>
        <v/>
      </c>
      <c r="AI272" s="385" t="str">
        <f>IF(AI271="","",VLOOKUP(AI271,'[1]シフト記号表（勤務時間帯）'!$C$6:$K$35,9,FALSE))</f>
        <v/>
      </c>
      <c r="AJ272" s="385" t="str">
        <f>IF(AJ271="","",VLOOKUP(AJ271,'[1]シフト記号表（勤務時間帯）'!$C$6:$K$35,9,FALSE))</f>
        <v/>
      </c>
      <c r="AK272" s="385" t="str">
        <f>IF(AK271="","",VLOOKUP(AK271,'[1]シフト記号表（勤務時間帯）'!$C$6:$K$35,9,FALSE))</f>
        <v/>
      </c>
      <c r="AL272" s="385" t="str">
        <f>IF(AL271="","",VLOOKUP(AL271,'[1]シフト記号表（勤務時間帯）'!$C$6:$K$35,9,FALSE))</f>
        <v/>
      </c>
      <c r="AM272" s="386" t="str">
        <f>IF(AM271="","",VLOOKUP(AM271,'[1]シフト記号表（勤務時間帯）'!$C$6:$K$35,9,FALSE))</f>
        <v/>
      </c>
      <c r="AN272" s="384" t="str">
        <f>IF(AN271="","",VLOOKUP(AN271,'[1]シフト記号表（勤務時間帯）'!$C$6:$K$35,9,FALSE))</f>
        <v/>
      </c>
      <c r="AO272" s="385" t="str">
        <f>IF(AO271="","",VLOOKUP(AO271,'[1]シフト記号表（勤務時間帯）'!$C$6:$K$35,9,FALSE))</f>
        <v/>
      </c>
      <c r="AP272" s="385" t="str">
        <f>IF(AP271="","",VLOOKUP(AP271,'[1]シフト記号表（勤務時間帯）'!$C$6:$K$35,9,FALSE))</f>
        <v/>
      </c>
      <c r="AQ272" s="385" t="str">
        <f>IF(AQ271="","",VLOOKUP(AQ271,'[1]シフト記号表（勤務時間帯）'!$C$6:$K$35,9,FALSE))</f>
        <v/>
      </c>
      <c r="AR272" s="385" t="str">
        <f>IF(AR271="","",VLOOKUP(AR271,'[1]シフト記号表（勤務時間帯）'!$C$6:$K$35,9,FALSE))</f>
        <v/>
      </c>
      <c r="AS272" s="385" t="str">
        <f>IF(AS271="","",VLOOKUP(AS271,'[1]シフト記号表（勤務時間帯）'!$C$6:$K$35,9,FALSE))</f>
        <v/>
      </c>
      <c r="AT272" s="386" t="str">
        <f>IF(AT271="","",VLOOKUP(AT271,'[1]シフト記号表（勤務時間帯）'!$C$6:$K$35,9,FALSE))</f>
        <v/>
      </c>
      <c r="AU272" s="384" t="str">
        <f>IF(AU271="","",VLOOKUP(AU271,'[1]シフト記号表（勤務時間帯）'!$C$6:$K$35,9,FALSE))</f>
        <v/>
      </c>
      <c r="AV272" s="385" t="str">
        <f>IF(AV271="","",VLOOKUP(AV271,'[1]シフト記号表（勤務時間帯）'!$C$6:$K$35,9,FALSE))</f>
        <v/>
      </c>
      <c r="AW272" s="385" t="str">
        <f>IF(AW271="","",VLOOKUP(AW271,'[1]シフト記号表（勤務時間帯）'!$C$6:$K$35,9,FALSE))</f>
        <v/>
      </c>
      <c r="AX272" s="636">
        <f>IF($BB$3="４週",SUM(S272:AT272),IF($BB$3="暦月",SUM(S272:AW272),""))</f>
        <v>0</v>
      </c>
      <c r="AY272" s="637"/>
      <c r="AZ272" s="638">
        <f>IF($BB$3="４週",AX272/4,IF($BB$3="暦月",②勤務形態一覧表!AX272/(②勤務形態一覧表!$BB$8/7),""))</f>
        <v>0</v>
      </c>
      <c r="BA272" s="639"/>
      <c r="BB272" s="746"/>
      <c r="BC272" s="707"/>
      <c r="BD272" s="707"/>
      <c r="BE272" s="707"/>
      <c r="BF272" s="708"/>
    </row>
    <row r="273" spans="2:58" ht="20.25" customHeight="1">
      <c r="B273" s="686"/>
      <c r="C273" s="742"/>
      <c r="D273" s="743"/>
      <c r="E273" s="744"/>
      <c r="F273" s="392">
        <f>C271</f>
        <v>0</v>
      </c>
      <c r="G273" s="698"/>
      <c r="H273" s="702"/>
      <c r="I273" s="700"/>
      <c r="J273" s="700"/>
      <c r="K273" s="701"/>
      <c r="L273" s="709"/>
      <c r="M273" s="710"/>
      <c r="N273" s="710"/>
      <c r="O273" s="711"/>
      <c r="P273" s="640" t="s">
        <v>1229</v>
      </c>
      <c r="Q273" s="641"/>
      <c r="R273" s="642"/>
      <c r="S273" s="388" t="str">
        <f>IF(S271="","",VLOOKUP(S271,'[1]シフト記号表（勤務時間帯）'!$C$6:$U$35,19,FALSE))</f>
        <v/>
      </c>
      <c r="T273" s="389" t="str">
        <f>IF(T271="","",VLOOKUP(T271,'[1]シフト記号表（勤務時間帯）'!$C$6:$U$35,19,FALSE))</f>
        <v/>
      </c>
      <c r="U273" s="389" t="str">
        <f>IF(U271="","",VLOOKUP(U271,'[1]シフト記号表（勤務時間帯）'!$C$6:$U$35,19,FALSE))</f>
        <v/>
      </c>
      <c r="V273" s="389" t="str">
        <f>IF(V271="","",VLOOKUP(V271,'[1]シフト記号表（勤務時間帯）'!$C$6:$U$35,19,FALSE))</f>
        <v/>
      </c>
      <c r="W273" s="389" t="str">
        <f>IF(W271="","",VLOOKUP(W271,'[1]シフト記号表（勤務時間帯）'!$C$6:$U$35,19,FALSE))</f>
        <v/>
      </c>
      <c r="X273" s="389" t="str">
        <f>IF(X271="","",VLOOKUP(X271,'[1]シフト記号表（勤務時間帯）'!$C$6:$U$35,19,FALSE))</f>
        <v/>
      </c>
      <c r="Y273" s="390" t="str">
        <f>IF(Y271="","",VLOOKUP(Y271,'[1]シフト記号表（勤務時間帯）'!$C$6:$U$35,19,FALSE))</f>
        <v/>
      </c>
      <c r="Z273" s="388" t="str">
        <f>IF(Z271="","",VLOOKUP(Z271,'[1]シフト記号表（勤務時間帯）'!$C$6:$U$35,19,FALSE))</f>
        <v/>
      </c>
      <c r="AA273" s="389" t="str">
        <f>IF(AA271="","",VLOOKUP(AA271,'[1]シフト記号表（勤務時間帯）'!$C$6:$U$35,19,FALSE))</f>
        <v/>
      </c>
      <c r="AB273" s="389" t="str">
        <f>IF(AB271="","",VLOOKUP(AB271,'[1]シフト記号表（勤務時間帯）'!$C$6:$U$35,19,FALSE))</f>
        <v/>
      </c>
      <c r="AC273" s="389" t="str">
        <f>IF(AC271="","",VLOOKUP(AC271,'[1]シフト記号表（勤務時間帯）'!$C$6:$U$35,19,FALSE))</f>
        <v/>
      </c>
      <c r="AD273" s="389" t="str">
        <f>IF(AD271="","",VLOOKUP(AD271,'[1]シフト記号表（勤務時間帯）'!$C$6:$U$35,19,FALSE))</f>
        <v/>
      </c>
      <c r="AE273" s="389" t="str">
        <f>IF(AE271="","",VLOOKUP(AE271,'[1]シフト記号表（勤務時間帯）'!$C$6:$U$35,19,FALSE))</f>
        <v/>
      </c>
      <c r="AF273" s="390" t="str">
        <f>IF(AF271="","",VLOOKUP(AF271,'[1]シフト記号表（勤務時間帯）'!$C$6:$U$35,19,FALSE))</f>
        <v/>
      </c>
      <c r="AG273" s="388" t="str">
        <f>IF(AG271="","",VLOOKUP(AG271,'[1]シフト記号表（勤務時間帯）'!$C$6:$U$35,19,FALSE))</f>
        <v/>
      </c>
      <c r="AH273" s="389" t="str">
        <f>IF(AH271="","",VLOOKUP(AH271,'[1]シフト記号表（勤務時間帯）'!$C$6:$U$35,19,FALSE))</f>
        <v/>
      </c>
      <c r="AI273" s="389" t="str">
        <f>IF(AI271="","",VLOOKUP(AI271,'[1]シフト記号表（勤務時間帯）'!$C$6:$U$35,19,FALSE))</f>
        <v/>
      </c>
      <c r="AJ273" s="389" t="str">
        <f>IF(AJ271="","",VLOOKUP(AJ271,'[1]シフト記号表（勤務時間帯）'!$C$6:$U$35,19,FALSE))</f>
        <v/>
      </c>
      <c r="AK273" s="389" t="str">
        <f>IF(AK271="","",VLOOKUP(AK271,'[1]シフト記号表（勤務時間帯）'!$C$6:$U$35,19,FALSE))</f>
        <v/>
      </c>
      <c r="AL273" s="389" t="str">
        <f>IF(AL271="","",VLOOKUP(AL271,'[1]シフト記号表（勤務時間帯）'!$C$6:$U$35,19,FALSE))</f>
        <v/>
      </c>
      <c r="AM273" s="390" t="str">
        <f>IF(AM271="","",VLOOKUP(AM271,'[1]シフト記号表（勤務時間帯）'!$C$6:$U$35,19,FALSE))</f>
        <v/>
      </c>
      <c r="AN273" s="388" t="str">
        <f>IF(AN271="","",VLOOKUP(AN271,'[1]シフト記号表（勤務時間帯）'!$C$6:$U$35,19,FALSE))</f>
        <v/>
      </c>
      <c r="AO273" s="389" t="str">
        <f>IF(AO271="","",VLOOKUP(AO271,'[1]シフト記号表（勤務時間帯）'!$C$6:$U$35,19,FALSE))</f>
        <v/>
      </c>
      <c r="AP273" s="389" t="str">
        <f>IF(AP271="","",VLOOKUP(AP271,'[1]シフト記号表（勤務時間帯）'!$C$6:$U$35,19,FALSE))</f>
        <v/>
      </c>
      <c r="AQ273" s="389" t="str">
        <f>IF(AQ271="","",VLOOKUP(AQ271,'[1]シフト記号表（勤務時間帯）'!$C$6:$U$35,19,FALSE))</f>
        <v/>
      </c>
      <c r="AR273" s="389" t="str">
        <f>IF(AR271="","",VLOOKUP(AR271,'[1]シフト記号表（勤務時間帯）'!$C$6:$U$35,19,FALSE))</f>
        <v/>
      </c>
      <c r="AS273" s="389" t="str">
        <f>IF(AS271="","",VLOOKUP(AS271,'[1]シフト記号表（勤務時間帯）'!$C$6:$U$35,19,FALSE))</f>
        <v/>
      </c>
      <c r="AT273" s="390" t="str">
        <f>IF(AT271="","",VLOOKUP(AT271,'[1]シフト記号表（勤務時間帯）'!$C$6:$U$35,19,FALSE))</f>
        <v/>
      </c>
      <c r="AU273" s="388" t="str">
        <f>IF(AU271="","",VLOOKUP(AU271,'[1]シフト記号表（勤務時間帯）'!$C$6:$U$35,19,FALSE))</f>
        <v/>
      </c>
      <c r="AV273" s="389" t="str">
        <f>IF(AV271="","",VLOOKUP(AV271,'[1]シフト記号表（勤務時間帯）'!$C$6:$U$35,19,FALSE))</f>
        <v/>
      </c>
      <c r="AW273" s="389" t="str">
        <f>IF(AW271="","",VLOOKUP(AW271,'[1]シフト記号表（勤務時間帯）'!$C$6:$U$35,19,FALSE))</f>
        <v/>
      </c>
      <c r="AX273" s="643">
        <f>IF($BB$3="４週",SUM(S273:AT273),IF($BB$3="暦月",SUM(S273:AW273),""))</f>
        <v>0</v>
      </c>
      <c r="AY273" s="644"/>
      <c r="AZ273" s="645">
        <f>IF($BB$3="４週",AX273/4,IF($BB$3="暦月",②勤務形態一覧表!AX273/(②勤務形態一覧表!$BB$8/7),""))</f>
        <v>0</v>
      </c>
      <c r="BA273" s="646"/>
      <c r="BB273" s="747"/>
      <c r="BC273" s="710"/>
      <c r="BD273" s="710"/>
      <c r="BE273" s="710"/>
      <c r="BF273" s="711"/>
    </row>
    <row r="274" spans="2:58" ht="20.25" customHeight="1">
      <c r="B274" s="686">
        <f>B271+1</f>
        <v>85</v>
      </c>
      <c r="C274" s="736"/>
      <c r="D274" s="737"/>
      <c r="E274" s="738"/>
      <c r="F274" s="391"/>
      <c r="G274" s="696"/>
      <c r="H274" s="699"/>
      <c r="I274" s="700"/>
      <c r="J274" s="700"/>
      <c r="K274" s="701"/>
      <c r="L274" s="703"/>
      <c r="M274" s="704"/>
      <c r="N274" s="704"/>
      <c r="O274" s="705"/>
      <c r="P274" s="712" t="s">
        <v>1227</v>
      </c>
      <c r="Q274" s="713"/>
      <c r="R274" s="714"/>
      <c r="S274" s="380"/>
      <c r="T274" s="381"/>
      <c r="U274" s="381"/>
      <c r="V274" s="381"/>
      <c r="W274" s="381"/>
      <c r="X274" s="381"/>
      <c r="Y274" s="382"/>
      <c r="Z274" s="380"/>
      <c r="AA274" s="381"/>
      <c r="AB274" s="381"/>
      <c r="AC274" s="381"/>
      <c r="AD274" s="381"/>
      <c r="AE274" s="381"/>
      <c r="AF274" s="382"/>
      <c r="AG274" s="380"/>
      <c r="AH274" s="381"/>
      <c r="AI274" s="381"/>
      <c r="AJ274" s="381"/>
      <c r="AK274" s="381"/>
      <c r="AL274" s="381"/>
      <c r="AM274" s="382"/>
      <c r="AN274" s="380"/>
      <c r="AO274" s="381"/>
      <c r="AP274" s="381"/>
      <c r="AQ274" s="381"/>
      <c r="AR274" s="381"/>
      <c r="AS274" s="381"/>
      <c r="AT274" s="382"/>
      <c r="AU274" s="380"/>
      <c r="AV274" s="381"/>
      <c r="AW274" s="381"/>
      <c r="AX274" s="620"/>
      <c r="AY274" s="621"/>
      <c r="AZ274" s="622"/>
      <c r="BA274" s="623"/>
      <c r="BB274" s="745"/>
      <c r="BC274" s="704"/>
      <c r="BD274" s="704"/>
      <c r="BE274" s="704"/>
      <c r="BF274" s="705"/>
    </row>
    <row r="275" spans="2:58" ht="20.25" customHeight="1">
      <c r="B275" s="686"/>
      <c r="C275" s="739"/>
      <c r="D275" s="740"/>
      <c r="E275" s="741"/>
      <c r="F275" s="383"/>
      <c r="G275" s="697"/>
      <c r="H275" s="702"/>
      <c r="I275" s="700"/>
      <c r="J275" s="700"/>
      <c r="K275" s="701"/>
      <c r="L275" s="706"/>
      <c r="M275" s="707"/>
      <c r="N275" s="707"/>
      <c r="O275" s="708"/>
      <c r="P275" s="633" t="s">
        <v>1228</v>
      </c>
      <c r="Q275" s="634"/>
      <c r="R275" s="635"/>
      <c r="S275" s="384" t="str">
        <f>IF(S274="","",VLOOKUP(S274,'[1]シフト記号表（勤務時間帯）'!$C$6:$K$35,9,FALSE))</f>
        <v/>
      </c>
      <c r="T275" s="385" t="str">
        <f>IF(T274="","",VLOOKUP(T274,'[1]シフト記号表（勤務時間帯）'!$C$6:$K$35,9,FALSE))</f>
        <v/>
      </c>
      <c r="U275" s="385" t="str">
        <f>IF(U274="","",VLOOKUP(U274,'[1]シフト記号表（勤務時間帯）'!$C$6:$K$35,9,FALSE))</f>
        <v/>
      </c>
      <c r="V275" s="385" t="str">
        <f>IF(V274="","",VLOOKUP(V274,'[1]シフト記号表（勤務時間帯）'!$C$6:$K$35,9,FALSE))</f>
        <v/>
      </c>
      <c r="W275" s="385" t="str">
        <f>IF(W274="","",VLOOKUP(W274,'[1]シフト記号表（勤務時間帯）'!$C$6:$K$35,9,FALSE))</f>
        <v/>
      </c>
      <c r="X275" s="385" t="str">
        <f>IF(X274="","",VLOOKUP(X274,'[1]シフト記号表（勤務時間帯）'!$C$6:$K$35,9,FALSE))</f>
        <v/>
      </c>
      <c r="Y275" s="386" t="str">
        <f>IF(Y274="","",VLOOKUP(Y274,'[1]シフト記号表（勤務時間帯）'!$C$6:$K$35,9,FALSE))</f>
        <v/>
      </c>
      <c r="Z275" s="384" t="str">
        <f>IF(Z274="","",VLOOKUP(Z274,'[1]シフト記号表（勤務時間帯）'!$C$6:$K$35,9,FALSE))</f>
        <v/>
      </c>
      <c r="AA275" s="385" t="str">
        <f>IF(AA274="","",VLOOKUP(AA274,'[1]シフト記号表（勤務時間帯）'!$C$6:$K$35,9,FALSE))</f>
        <v/>
      </c>
      <c r="AB275" s="385" t="str">
        <f>IF(AB274="","",VLOOKUP(AB274,'[1]シフト記号表（勤務時間帯）'!$C$6:$K$35,9,FALSE))</f>
        <v/>
      </c>
      <c r="AC275" s="385" t="str">
        <f>IF(AC274="","",VLOOKUP(AC274,'[1]シフト記号表（勤務時間帯）'!$C$6:$K$35,9,FALSE))</f>
        <v/>
      </c>
      <c r="AD275" s="385" t="str">
        <f>IF(AD274="","",VLOOKUP(AD274,'[1]シフト記号表（勤務時間帯）'!$C$6:$K$35,9,FALSE))</f>
        <v/>
      </c>
      <c r="AE275" s="385" t="str">
        <f>IF(AE274="","",VLOOKUP(AE274,'[1]シフト記号表（勤務時間帯）'!$C$6:$K$35,9,FALSE))</f>
        <v/>
      </c>
      <c r="AF275" s="386" t="str">
        <f>IF(AF274="","",VLOOKUP(AF274,'[1]シフト記号表（勤務時間帯）'!$C$6:$K$35,9,FALSE))</f>
        <v/>
      </c>
      <c r="AG275" s="384" t="str">
        <f>IF(AG274="","",VLOOKUP(AG274,'[1]シフト記号表（勤務時間帯）'!$C$6:$K$35,9,FALSE))</f>
        <v/>
      </c>
      <c r="AH275" s="385" t="str">
        <f>IF(AH274="","",VLOOKUP(AH274,'[1]シフト記号表（勤務時間帯）'!$C$6:$K$35,9,FALSE))</f>
        <v/>
      </c>
      <c r="AI275" s="385" t="str">
        <f>IF(AI274="","",VLOOKUP(AI274,'[1]シフト記号表（勤務時間帯）'!$C$6:$K$35,9,FALSE))</f>
        <v/>
      </c>
      <c r="AJ275" s="385" t="str">
        <f>IF(AJ274="","",VLOOKUP(AJ274,'[1]シフト記号表（勤務時間帯）'!$C$6:$K$35,9,FALSE))</f>
        <v/>
      </c>
      <c r="AK275" s="385" t="str">
        <f>IF(AK274="","",VLOOKUP(AK274,'[1]シフト記号表（勤務時間帯）'!$C$6:$K$35,9,FALSE))</f>
        <v/>
      </c>
      <c r="AL275" s="385" t="str">
        <f>IF(AL274="","",VLOOKUP(AL274,'[1]シフト記号表（勤務時間帯）'!$C$6:$K$35,9,FALSE))</f>
        <v/>
      </c>
      <c r="AM275" s="386" t="str">
        <f>IF(AM274="","",VLOOKUP(AM274,'[1]シフト記号表（勤務時間帯）'!$C$6:$K$35,9,FALSE))</f>
        <v/>
      </c>
      <c r="AN275" s="384" t="str">
        <f>IF(AN274="","",VLOOKUP(AN274,'[1]シフト記号表（勤務時間帯）'!$C$6:$K$35,9,FALSE))</f>
        <v/>
      </c>
      <c r="AO275" s="385" t="str">
        <f>IF(AO274="","",VLOOKUP(AO274,'[1]シフト記号表（勤務時間帯）'!$C$6:$K$35,9,FALSE))</f>
        <v/>
      </c>
      <c r="AP275" s="385" t="str">
        <f>IF(AP274="","",VLOOKUP(AP274,'[1]シフト記号表（勤務時間帯）'!$C$6:$K$35,9,FALSE))</f>
        <v/>
      </c>
      <c r="AQ275" s="385" t="str">
        <f>IF(AQ274="","",VLOOKUP(AQ274,'[1]シフト記号表（勤務時間帯）'!$C$6:$K$35,9,FALSE))</f>
        <v/>
      </c>
      <c r="AR275" s="385" t="str">
        <f>IF(AR274="","",VLOOKUP(AR274,'[1]シフト記号表（勤務時間帯）'!$C$6:$K$35,9,FALSE))</f>
        <v/>
      </c>
      <c r="AS275" s="385" t="str">
        <f>IF(AS274="","",VLOOKUP(AS274,'[1]シフト記号表（勤務時間帯）'!$C$6:$K$35,9,FALSE))</f>
        <v/>
      </c>
      <c r="AT275" s="386" t="str">
        <f>IF(AT274="","",VLOOKUP(AT274,'[1]シフト記号表（勤務時間帯）'!$C$6:$K$35,9,FALSE))</f>
        <v/>
      </c>
      <c r="AU275" s="384" t="str">
        <f>IF(AU274="","",VLOOKUP(AU274,'[1]シフト記号表（勤務時間帯）'!$C$6:$K$35,9,FALSE))</f>
        <v/>
      </c>
      <c r="AV275" s="385" t="str">
        <f>IF(AV274="","",VLOOKUP(AV274,'[1]シフト記号表（勤務時間帯）'!$C$6:$K$35,9,FALSE))</f>
        <v/>
      </c>
      <c r="AW275" s="385" t="str">
        <f>IF(AW274="","",VLOOKUP(AW274,'[1]シフト記号表（勤務時間帯）'!$C$6:$K$35,9,FALSE))</f>
        <v/>
      </c>
      <c r="AX275" s="636">
        <f>IF($BB$3="４週",SUM(S275:AT275),IF($BB$3="暦月",SUM(S275:AW275),""))</f>
        <v>0</v>
      </c>
      <c r="AY275" s="637"/>
      <c r="AZ275" s="638">
        <f>IF($BB$3="４週",AX275/4,IF($BB$3="暦月",②勤務形態一覧表!AX275/(②勤務形態一覧表!$BB$8/7),""))</f>
        <v>0</v>
      </c>
      <c r="BA275" s="639"/>
      <c r="BB275" s="746"/>
      <c r="BC275" s="707"/>
      <c r="BD275" s="707"/>
      <c r="BE275" s="707"/>
      <c r="BF275" s="708"/>
    </row>
    <row r="276" spans="2:58" ht="20.25" customHeight="1">
      <c r="B276" s="686"/>
      <c r="C276" s="742"/>
      <c r="D276" s="743"/>
      <c r="E276" s="744"/>
      <c r="F276" s="392">
        <f>C274</f>
        <v>0</v>
      </c>
      <c r="G276" s="698"/>
      <c r="H276" s="702"/>
      <c r="I276" s="700"/>
      <c r="J276" s="700"/>
      <c r="K276" s="701"/>
      <c r="L276" s="709"/>
      <c r="M276" s="710"/>
      <c r="N276" s="710"/>
      <c r="O276" s="711"/>
      <c r="P276" s="640" t="s">
        <v>1229</v>
      </c>
      <c r="Q276" s="641"/>
      <c r="R276" s="642"/>
      <c r="S276" s="388" t="str">
        <f>IF(S274="","",VLOOKUP(S274,'[1]シフト記号表（勤務時間帯）'!$C$6:$U$35,19,FALSE))</f>
        <v/>
      </c>
      <c r="T276" s="389" t="str">
        <f>IF(T274="","",VLOOKUP(T274,'[1]シフト記号表（勤務時間帯）'!$C$6:$U$35,19,FALSE))</f>
        <v/>
      </c>
      <c r="U276" s="389" t="str">
        <f>IF(U274="","",VLOOKUP(U274,'[1]シフト記号表（勤務時間帯）'!$C$6:$U$35,19,FALSE))</f>
        <v/>
      </c>
      <c r="V276" s="389" t="str">
        <f>IF(V274="","",VLOOKUP(V274,'[1]シフト記号表（勤務時間帯）'!$C$6:$U$35,19,FALSE))</f>
        <v/>
      </c>
      <c r="W276" s="389" t="str">
        <f>IF(W274="","",VLOOKUP(W274,'[1]シフト記号表（勤務時間帯）'!$C$6:$U$35,19,FALSE))</f>
        <v/>
      </c>
      <c r="X276" s="389" t="str">
        <f>IF(X274="","",VLOOKUP(X274,'[1]シフト記号表（勤務時間帯）'!$C$6:$U$35,19,FALSE))</f>
        <v/>
      </c>
      <c r="Y276" s="390" t="str">
        <f>IF(Y274="","",VLOOKUP(Y274,'[1]シフト記号表（勤務時間帯）'!$C$6:$U$35,19,FALSE))</f>
        <v/>
      </c>
      <c r="Z276" s="388" t="str">
        <f>IF(Z274="","",VLOOKUP(Z274,'[1]シフト記号表（勤務時間帯）'!$C$6:$U$35,19,FALSE))</f>
        <v/>
      </c>
      <c r="AA276" s="389" t="str">
        <f>IF(AA274="","",VLOOKUP(AA274,'[1]シフト記号表（勤務時間帯）'!$C$6:$U$35,19,FALSE))</f>
        <v/>
      </c>
      <c r="AB276" s="389" t="str">
        <f>IF(AB274="","",VLOOKUP(AB274,'[1]シフト記号表（勤務時間帯）'!$C$6:$U$35,19,FALSE))</f>
        <v/>
      </c>
      <c r="AC276" s="389" t="str">
        <f>IF(AC274="","",VLOOKUP(AC274,'[1]シフト記号表（勤務時間帯）'!$C$6:$U$35,19,FALSE))</f>
        <v/>
      </c>
      <c r="AD276" s="389" t="str">
        <f>IF(AD274="","",VLOOKUP(AD274,'[1]シフト記号表（勤務時間帯）'!$C$6:$U$35,19,FALSE))</f>
        <v/>
      </c>
      <c r="AE276" s="389" t="str">
        <f>IF(AE274="","",VLOOKUP(AE274,'[1]シフト記号表（勤務時間帯）'!$C$6:$U$35,19,FALSE))</f>
        <v/>
      </c>
      <c r="AF276" s="390" t="str">
        <f>IF(AF274="","",VLOOKUP(AF274,'[1]シフト記号表（勤務時間帯）'!$C$6:$U$35,19,FALSE))</f>
        <v/>
      </c>
      <c r="AG276" s="388" t="str">
        <f>IF(AG274="","",VLOOKUP(AG274,'[1]シフト記号表（勤務時間帯）'!$C$6:$U$35,19,FALSE))</f>
        <v/>
      </c>
      <c r="AH276" s="389" t="str">
        <f>IF(AH274="","",VLOOKUP(AH274,'[1]シフト記号表（勤務時間帯）'!$C$6:$U$35,19,FALSE))</f>
        <v/>
      </c>
      <c r="AI276" s="389" t="str">
        <f>IF(AI274="","",VLOOKUP(AI274,'[1]シフト記号表（勤務時間帯）'!$C$6:$U$35,19,FALSE))</f>
        <v/>
      </c>
      <c r="AJ276" s="389" t="str">
        <f>IF(AJ274="","",VLOOKUP(AJ274,'[1]シフト記号表（勤務時間帯）'!$C$6:$U$35,19,FALSE))</f>
        <v/>
      </c>
      <c r="AK276" s="389" t="str">
        <f>IF(AK274="","",VLOOKUP(AK274,'[1]シフト記号表（勤務時間帯）'!$C$6:$U$35,19,FALSE))</f>
        <v/>
      </c>
      <c r="AL276" s="389" t="str">
        <f>IF(AL274="","",VLOOKUP(AL274,'[1]シフト記号表（勤務時間帯）'!$C$6:$U$35,19,FALSE))</f>
        <v/>
      </c>
      <c r="AM276" s="390" t="str">
        <f>IF(AM274="","",VLOOKUP(AM274,'[1]シフト記号表（勤務時間帯）'!$C$6:$U$35,19,FALSE))</f>
        <v/>
      </c>
      <c r="AN276" s="388" t="str">
        <f>IF(AN274="","",VLOOKUP(AN274,'[1]シフト記号表（勤務時間帯）'!$C$6:$U$35,19,FALSE))</f>
        <v/>
      </c>
      <c r="AO276" s="389" t="str">
        <f>IF(AO274="","",VLOOKUP(AO274,'[1]シフト記号表（勤務時間帯）'!$C$6:$U$35,19,FALSE))</f>
        <v/>
      </c>
      <c r="AP276" s="389" t="str">
        <f>IF(AP274="","",VLOOKUP(AP274,'[1]シフト記号表（勤務時間帯）'!$C$6:$U$35,19,FALSE))</f>
        <v/>
      </c>
      <c r="AQ276" s="389" t="str">
        <f>IF(AQ274="","",VLOOKUP(AQ274,'[1]シフト記号表（勤務時間帯）'!$C$6:$U$35,19,FALSE))</f>
        <v/>
      </c>
      <c r="AR276" s="389" t="str">
        <f>IF(AR274="","",VLOOKUP(AR274,'[1]シフト記号表（勤務時間帯）'!$C$6:$U$35,19,FALSE))</f>
        <v/>
      </c>
      <c r="AS276" s="389" t="str">
        <f>IF(AS274="","",VLOOKUP(AS274,'[1]シフト記号表（勤務時間帯）'!$C$6:$U$35,19,FALSE))</f>
        <v/>
      </c>
      <c r="AT276" s="390" t="str">
        <f>IF(AT274="","",VLOOKUP(AT274,'[1]シフト記号表（勤務時間帯）'!$C$6:$U$35,19,FALSE))</f>
        <v/>
      </c>
      <c r="AU276" s="388" t="str">
        <f>IF(AU274="","",VLOOKUP(AU274,'[1]シフト記号表（勤務時間帯）'!$C$6:$U$35,19,FALSE))</f>
        <v/>
      </c>
      <c r="AV276" s="389" t="str">
        <f>IF(AV274="","",VLOOKUP(AV274,'[1]シフト記号表（勤務時間帯）'!$C$6:$U$35,19,FALSE))</f>
        <v/>
      </c>
      <c r="AW276" s="389" t="str">
        <f>IF(AW274="","",VLOOKUP(AW274,'[1]シフト記号表（勤務時間帯）'!$C$6:$U$35,19,FALSE))</f>
        <v/>
      </c>
      <c r="AX276" s="643">
        <f>IF($BB$3="４週",SUM(S276:AT276),IF($BB$3="暦月",SUM(S276:AW276),""))</f>
        <v>0</v>
      </c>
      <c r="AY276" s="644"/>
      <c r="AZ276" s="645">
        <f>IF($BB$3="４週",AX276/4,IF($BB$3="暦月",②勤務形態一覧表!AX276/(②勤務形態一覧表!$BB$8/7),""))</f>
        <v>0</v>
      </c>
      <c r="BA276" s="646"/>
      <c r="BB276" s="747"/>
      <c r="BC276" s="710"/>
      <c r="BD276" s="710"/>
      <c r="BE276" s="710"/>
      <c r="BF276" s="711"/>
    </row>
    <row r="277" spans="2:58" ht="20.25" customHeight="1">
      <c r="B277" s="686">
        <f>B274+1</f>
        <v>86</v>
      </c>
      <c r="C277" s="736"/>
      <c r="D277" s="737"/>
      <c r="E277" s="738"/>
      <c r="F277" s="391"/>
      <c r="G277" s="696"/>
      <c r="H277" s="699"/>
      <c r="I277" s="700"/>
      <c r="J277" s="700"/>
      <c r="K277" s="701"/>
      <c r="L277" s="703"/>
      <c r="M277" s="704"/>
      <c r="N277" s="704"/>
      <c r="O277" s="705"/>
      <c r="P277" s="712" t="s">
        <v>1227</v>
      </c>
      <c r="Q277" s="713"/>
      <c r="R277" s="714"/>
      <c r="S277" s="380"/>
      <c r="T277" s="381"/>
      <c r="U277" s="381"/>
      <c r="V277" s="381"/>
      <c r="W277" s="381"/>
      <c r="X277" s="381"/>
      <c r="Y277" s="382"/>
      <c r="Z277" s="380"/>
      <c r="AA277" s="381"/>
      <c r="AB277" s="381"/>
      <c r="AC277" s="381"/>
      <c r="AD277" s="381"/>
      <c r="AE277" s="381"/>
      <c r="AF277" s="382"/>
      <c r="AG277" s="380"/>
      <c r="AH277" s="381"/>
      <c r="AI277" s="381"/>
      <c r="AJ277" s="381"/>
      <c r="AK277" s="381"/>
      <c r="AL277" s="381"/>
      <c r="AM277" s="382"/>
      <c r="AN277" s="380"/>
      <c r="AO277" s="381"/>
      <c r="AP277" s="381"/>
      <c r="AQ277" s="381"/>
      <c r="AR277" s="381"/>
      <c r="AS277" s="381"/>
      <c r="AT277" s="382"/>
      <c r="AU277" s="380"/>
      <c r="AV277" s="381"/>
      <c r="AW277" s="381"/>
      <c r="AX277" s="620"/>
      <c r="AY277" s="621"/>
      <c r="AZ277" s="622"/>
      <c r="BA277" s="623"/>
      <c r="BB277" s="745"/>
      <c r="BC277" s="704"/>
      <c r="BD277" s="704"/>
      <c r="BE277" s="704"/>
      <c r="BF277" s="705"/>
    </row>
    <row r="278" spans="2:58" ht="20.25" customHeight="1">
      <c r="B278" s="686"/>
      <c r="C278" s="739"/>
      <c r="D278" s="740"/>
      <c r="E278" s="741"/>
      <c r="F278" s="383"/>
      <c r="G278" s="697"/>
      <c r="H278" s="702"/>
      <c r="I278" s="700"/>
      <c r="J278" s="700"/>
      <c r="K278" s="701"/>
      <c r="L278" s="706"/>
      <c r="M278" s="707"/>
      <c r="N278" s="707"/>
      <c r="O278" s="708"/>
      <c r="P278" s="633" t="s">
        <v>1228</v>
      </c>
      <c r="Q278" s="634"/>
      <c r="R278" s="635"/>
      <c r="S278" s="384" t="str">
        <f>IF(S277="","",VLOOKUP(S277,'[1]シフト記号表（勤務時間帯）'!$C$6:$K$35,9,FALSE))</f>
        <v/>
      </c>
      <c r="T278" s="385" t="str">
        <f>IF(T277="","",VLOOKUP(T277,'[1]シフト記号表（勤務時間帯）'!$C$6:$K$35,9,FALSE))</f>
        <v/>
      </c>
      <c r="U278" s="385" t="str">
        <f>IF(U277="","",VLOOKUP(U277,'[1]シフト記号表（勤務時間帯）'!$C$6:$K$35,9,FALSE))</f>
        <v/>
      </c>
      <c r="V278" s="385" t="str">
        <f>IF(V277="","",VLOOKUP(V277,'[1]シフト記号表（勤務時間帯）'!$C$6:$K$35,9,FALSE))</f>
        <v/>
      </c>
      <c r="W278" s="385" t="str">
        <f>IF(W277="","",VLOOKUP(W277,'[1]シフト記号表（勤務時間帯）'!$C$6:$K$35,9,FALSE))</f>
        <v/>
      </c>
      <c r="X278" s="385" t="str">
        <f>IF(X277="","",VLOOKUP(X277,'[1]シフト記号表（勤務時間帯）'!$C$6:$K$35,9,FALSE))</f>
        <v/>
      </c>
      <c r="Y278" s="386" t="str">
        <f>IF(Y277="","",VLOOKUP(Y277,'[1]シフト記号表（勤務時間帯）'!$C$6:$K$35,9,FALSE))</f>
        <v/>
      </c>
      <c r="Z278" s="384" t="str">
        <f>IF(Z277="","",VLOOKUP(Z277,'[1]シフト記号表（勤務時間帯）'!$C$6:$K$35,9,FALSE))</f>
        <v/>
      </c>
      <c r="AA278" s="385" t="str">
        <f>IF(AA277="","",VLOOKUP(AA277,'[1]シフト記号表（勤務時間帯）'!$C$6:$K$35,9,FALSE))</f>
        <v/>
      </c>
      <c r="AB278" s="385" t="str">
        <f>IF(AB277="","",VLOOKUP(AB277,'[1]シフト記号表（勤務時間帯）'!$C$6:$K$35,9,FALSE))</f>
        <v/>
      </c>
      <c r="AC278" s="385" t="str">
        <f>IF(AC277="","",VLOOKUP(AC277,'[1]シフト記号表（勤務時間帯）'!$C$6:$K$35,9,FALSE))</f>
        <v/>
      </c>
      <c r="AD278" s="385" t="str">
        <f>IF(AD277="","",VLOOKUP(AD277,'[1]シフト記号表（勤務時間帯）'!$C$6:$K$35,9,FALSE))</f>
        <v/>
      </c>
      <c r="AE278" s="385" t="str">
        <f>IF(AE277="","",VLOOKUP(AE277,'[1]シフト記号表（勤務時間帯）'!$C$6:$K$35,9,FALSE))</f>
        <v/>
      </c>
      <c r="AF278" s="386" t="str">
        <f>IF(AF277="","",VLOOKUP(AF277,'[1]シフト記号表（勤務時間帯）'!$C$6:$K$35,9,FALSE))</f>
        <v/>
      </c>
      <c r="AG278" s="384" t="str">
        <f>IF(AG277="","",VLOOKUP(AG277,'[1]シフト記号表（勤務時間帯）'!$C$6:$K$35,9,FALSE))</f>
        <v/>
      </c>
      <c r="AH278" s="385" t="str">
        <f>IF(AH277="","",VLOOKUP(AH277,'[1]シフト記号表（勤務時間帯）'!$C$6:$K$35,9,FALSE))</f>
        <v/>
      </c>
      <c r="AI278" s="385" t="str">
        <f>IF(AI277="","",VLOOKUP(AI277,'[1]シフト記号表（勤務時間帯）'!$C$6:$K$35,9,FALSE))</f>
        <v/>
      </c>
      <c r="AJ278" s="385" t="str">
        <f>IF(AJ277="","",VLOOKUP(AJ277,'[1]シフト記号表（勤務時間帯）'!$C$6:$K$35,9,FALSE))</f>
        <v/>
      </c>
      <c r="AK278" s="385" t="str">
        <f>IF(AK277="","",VLOOKUP(AK277,'[1]シフト記号表（勤務時間帯）'!$C$6:$K$35,9,FALSE))</f>
        <v/>
      </c>
      <c r="AL278" s="385" t="str">
        <f>IF(AL277="","",VLOOKUP(AL277,'[1]シフト記号表（勤務時間帯）'!$C$6:$K$35,9,FALSE))</f>
        <v/>
      </c>
      <c r="AM278" s="386" t="str">
        <f>IF(AM277="","",VLOOKUP(AM277,'[1]シフト記号表（勤務時間帯）'!$C$6:$K$35,9,FALSE))</f>
        <v/>
      </c>
      <c r="AN278" s="384" t="str">
        <f>IF(AN277="","",VLOOKUP(AN277,'[1]シフト記号表（勤務時間帯）'!$C$6:$K$35,9,FALSE))</f>
        <v/>
      </c>
      <c r="AO278" s="385" t="str">
        <f>IF(AO277="","",VLOOKUP(AO277,'[1]シフト記号表（勤務時間帯）'!$C$6:$K$35,9,FALSE))</f>
        <v/>
      </c>
      <c r="AP278" s="385" t="str">
        <f>IF(AP277="","",VLOOKUP(AP277,'[1]シフト記号表（勤務時間帯）'!$C$6:$K$35,9,FALSE))</f>
        <v/>
      </c>
      <c r="AQ278" s="385" t="str">
        <f>IF(AQ277="","",VLOOKUP(AQ277,'[1]シフト記号表（勤務時間帯）'!$C$6:$K$35,9,FALSE))</f>
        <v/>
      </c>
      <c r="AR278" s="385" t="str">
        <f>IF(AR277="","",VLOOKUP(AR277,'[1]シフト記号表（勤務時間帯）'!$C$6:$K$35,9,FALSE))</f>
        <v/>
      </c>
      <c r="AS278" s="385" t="str">
        <f>IF(AS277="","",VLOOKUP(AS277,'[1]シフト記号表（勤務時間帯）'!$C$6:$K$35,9,FALSE))</f>
        <v/>
      </c>
      <c r="AT278" s="386" t="str">
        <f>IF(AT277="","",VLOOKUP(AT277,'[1]シフト記号表（勤務時間帯）'!$C$6:$K$35,9,FALSE))</f>
        <v/>
      </c>
      <c r="AU278" s="384" t="str">
        <f>IF(AU277="","",VLOOKUP(AU277,'[1]シフト記号表（勤務時間帯）'!$C$6:$K$35,9,FALSE))</f>
        <v/>
      </c>
      <c r="AV278" s="385" t="str">
        <f>IF(AV277="","",VLOOKUP(AV277,'[1]シフト記号表（勤務時間帯）'!$C$6:$K$35,9,FALSE))</f>
        <v/>
      </c>
      <c r="AW278" s="385" t="str">
        <f>IF(AW277="","",VLOOKUP(AW277,'[1]シフト記号表（勤務時間帯）'!$C$6:$K$35,9,FALSE))</f>
        <v/>
      </c>
      <c r="AX278" s="636">
        <f>IF($BB$3="４週",SUM(S278:AT278),IF($BB$3="暦月",SUM(S278:AW278),""))</f>
        <v>0</v>
      </c>
      <c r="AY278" s="637"/>
      <c r="AZ278" s="638">
        <f>IF($BB$3="４週",AX278/4,IF($BB$3="暦月",②勤務形態一覧表!AX278/(②勤務形態一覧表!$BB$8/7),""))</f>
        <v>0</v>
      </c>
      <c r="BA278" s="639"/>
      <c r="BB278" s="746"/>
      <c r="BC278" s="707"/>
      <c r="BD278" s="707"/>
      <c r="BE278" s="707"/>
      <c r="BF278" s="708"/>
    </row>
    <row r="279" spans="2:58" ht="20.25" customHeight="1">
      <c r="B279" s="686"/>
      <c r="C279" s="742"/>
      <c r="D279" s="743"/>
      <c r="E279" s="744"/>
      <c r="F279" s="392">
        <f>C277</f>
        <v>0</v>
      </c>
      <c r="G279" s="698"/>
      <c r="H279" s="702"/>
      <c r="I279" s="700"/>
      <c r="J279" s="700"/>
      <c r="K279" s="701"/>
      <c r="L279" s="709"/>
      <c r="M279" s="710"/>
      <c r="N279" s="710"/>
      <c r="O279" s="711"/>
      <c r="P279" s="640" t="s">
        <v>1229</v>
      </c>
      <c r="Q279" s="641"/>
      <c r="R279" s="642"/>
      <c r="S279" s="388" t="str">
        <f>IF(S277="","",VLOOKUP(S277,'[1]シフト記号表（勤務時間帯）'!$C$6:$U$35,19,FALSE))</f>
        <v/>
      </c>
      <c r="T279" s="389" t="str">
        <f>IF(T277="","",VLOOKUP(T277,'[1]シフト記号表（勤務時間帯）'!$C$6:$U$35,19,FALSE))</f>
        <v/>
      </c>
      <c r="U279" s="389" t="str">
        <f>IF(U277="","",VLOOKUP(U277,'[1]シフト記号表（勤務時間帯）'!$C$6:$U$35,19,FALSE))</f>
        <v/>
      </c>
      <c r="V279" s="389" t="str">
        <f>IF(V277="","",VLOOKUP(V277,'[1]シフト記号表（勤務時間帯）'!$C$6:$U$35,19,FALSE))</f>
        <v/>
      </c>
      <c r="W279" s="389" t="str">
        <f>IF(W277="","",VLOOKUP(W277,'[1]シフト記号表（勤務時間帯）'!$C$6:$U$35,19,FALSE))</f>
        <v/>
      </c>
      <c r="X279" s="389" t="str">
        <f>IF(X277="","",VLOOKUP(X277,'[1]シフト記号表（勤務時間帯）'!$C$6:$U$35,19,FALSE))</f>
        <v/>
      </c>
      <c r="Y279" s="390" t="str">
        <f>IF(Y277="","",VLOOKUP(Y277,'[1]シフト記号表（勤務時間帯）'!$C$6:$U$35,19,FALSE))</f>
        <v/>
      </c>
      <c r="Z279" s="388" t="str">
        <f>IF(Z277="","",VLOOKUP(Z277,'[1]シフト記号表（勤務時間帯）'!$C$6:$U$35,19,FALSE))</f>
        <v/>
      </c>
      <c r="AA279" s="389" t="str">
        <f>IF(AA277="","",VLOOKUP(AA277,'[1]シフト記号表（勤務時間帯）'!$C$6:$U$35,19,FALSE))</f>
        <v/>
      </c>
      <c r="AB279" s="389" t="str">
        <f>IF(AB277="","",VLOOKUP(AB277,'[1]シフト記号表（勤務時間帯）'!$C$6:$U$35,19,FALSE))</f>
        <v/>
      </c>
      <c r="AC279" s="389" t="str">
        <f>IF(AC277="","",VLOOKUP(AC277,'[1]シフト記号表（勤務時間帯）'!$C$6:$U$35,19,FALSE))</f>
        <v/>
      </c>
      <c r="AD279" s="389" t="str">
        <f>IF(AD277="","",VLOOKUP(AD277,'[1]シフト記号表（勤務時間帯）'!$C$6:$U$35,19,FALSE))</f>
        <v/>
      </c>
      <c r="AE279" s="389" t="str">
        <f>IF(AE277="","",VLOOKUP(AE277,'[1]シフト記号表（勤務時間帯）'!$C$6:$U$35,19,FALSE))</f>
        <v/>
      </c>
      <c r="AF279" s="390" t="str">
        <f>IF(AF277="","",VLOOKUP(AF277,'[1]シフト記号表（勤務時間帯）'!$C$6:$U$35,19,FALSE))</f>
        <v/>
      </c>
      <c r="AG279" s="388" t="str">
        <f>IF(AG277="","",VLOOKUP(AG277,'[1]シフト記号表（勤務時間帯）'!$C$6:$U$35,19,FALSE))</f>
        <v/>
      </c>
      <c r="AH279" s="389" t="str">
        <f>IF(AH277="","",VLOOKUP(AH277,'[1]シフト記号表（勤務時間帯）'!$C$6:$U$35,19,FALSE))</f>
        <v/>
      </c>
      <c r="AI279" s="389" t="str">
        <f>IF(AI277="","",VLOOKUP(AI277,'[1]シフト記号表（勤務時間帯）'!$C$6:$U$35,19,FALSE))</f>
        <v/>
      </c>
      <c r="AJ279" s="389" t="str">
        <f>IF(AJ277="","",VLOOKUP(AJ277,'[1]シフト記号表（勤務時間帯）'!$C$6:$U$35,19,FALSE))</f>
        <v/>
      </c>
      <c r="AK279" s="389" t="str">
        <f>IF(AK277="","",VLOOKUP(AK277,'[1]シフト記号表（勤務時間帯）'!$C$6:$U$35,19,FALSE))</f>
        <v/>
      </c>
      <c r="AL279" s="389" t="str">
        <f>IF(AL277="","",VLOOKUP(AL277,'[1]シフト記号表（勤務時間帯）'!$C$6:$U$35,19,FALSE))</f>
        <v/>
      </c>
      <c r="AM279" s="390" t="str">
        <f>IF(AM277="","",VLOOKUP(AM277,'[1]シフト記号表（勤務時間帯）'!$C$6:$U$35,19,FALSE))</f>
        <v/>
      </c>
      <c r="AN279" s="388" t="str">
        <f>IF(AN277="","",VLOOKUP(AN277,'[1]シフト記号表（勤務時間帯）'!$C$6:$U$35,19,FALSE))</f>
        <v/>
      </c>
      <c r="AO279" s="389" t="str">
        <f>IF(AO277="","",VLOOKUP(AO277,'[1]シフト記号表（勤務時間帯）'!$C$6:$U$35,19,FALSE))</f>
        <v/>
      </c>
      <c r="AP279" s="389" t="str">
        <f>IF(AP277="","",VLOOKUP(AP277,'[1]シフト記号表（勤務時間帯）'!$C$6:$U$35,19,FALSE))</f>
        <v/>
      </c>
      <c r="AQ279" s="389" t="str">
        <f>IF(AQ277="","",VLOOKUP(AQ277,'[1]シフト記号表（勤務時間帯）'!$C$6:$U$35,19,FALSE))</f>
        <v/>
      </c>
      <c r="AR279" s="389" t="str">
        <f>IF(AR277="","",VLOOKUP(AR277,'[1]シフト記号表（勤務時間帯）'!$C$6:$U$35,19,FALSE))</f>
        <v/>
      </c>
      <c r="AS279" s="389" t="str">
        <f>IF(AS277="","",VLOOKUP(AS277,'[1]シフト記号表（勤務時間帯）'!$C$6:$U$35,19,FALSE))</f>
        <v/>
      </c>
      <c r="AT279" s="390" t="str">
        <f>IF(AT277="","",VLOOKUP(AT277,'[1]シフト記号表（勤務時間帯）'!$C$6:$U$35,19,FALSE))</f>
        <v/>
      </c>
      <c r="AU279" s="388" t="str">
        <f>IF(AU277="","",VLOOKUP(AU277,'[1]シフト記号表（勤務時間帯）'!$C$6:$U$35,19,FALSE))</f>
        <v/>
      </c>
      <c r="AV279" s="389" t="str">
        <f>IF(AV277="","",VLOOKUP(AV277,'[1]シフト記号表（勤務時間帯）'!$C$6:$U$35,19,FALSE))</f>
        <v/>
      </c>
      <c r="AW279" s="389" t="str">
        <f>IF(AW277="","",VLOOKUP(AW277,'[1]シフト記号表（勤務時間帯）'!$C$6:$U$35,19,FALSE))</f>
        <v/>
      </c>
      <c r="AX279" s="643">
        <f>IF($BB$3="４週",SUM(S279:AT279),IF($BB$3="暦月",SUM(S279:AW279),""))</f>
        <v>0</v>
      </c>
      <c r="AY279" s="644"/>
      <c r="AZ279" s="645">
        <f>IF($BB$3="４週",AX279/4,IF($BB$3="暦月",②勤務形態一覧表!AX279/(②勤務形態一覧表!$BB$8/7),""))</f>
        <v>0</v>
      </c>
      <c r="BA279" s="646"/>
      <c r="BB279" s="747"/>
      <c r="BC279" s="710"/>
      <c r="BD279" s="710"/>
      <c r="BE279" s="710"/>
      <c r="BF279" s="711"/>
    </row>
    <row r="280" spans="2:58" ht="20.25" customHeight="1">
      <c r="B280" s="686">
        <f>B277+1</f>
        <v>87</v>
      </c>
      <c r="C280" s="736"/>
      <c r="D280" s="737"/>
      <c r="E280" s="738"/>
      <c r="F280" s="391"/>
      <c r="G280" s="696"/>
      <c r="H280" s="699"/>
      <c r="I280" s="700"/>
      <c r="J280" s="700"/>
      <c r="K280" s="701"/>
      <c r="L280" s="703"/>
      <c r="M280" s="704"/>
      <c r="N280" s="704"/>
      <c r="O280" s="705"/>
      <c r="P280" s="712" t="s">
        <v>1227</v>
      </c>
      <c r="Q280" s="713"/>
      <c r="R280" s="714"/>
      <c r="S280" s="380"/>
      <c r="T280" s="381"/>
      <c r="U280" s="381"/>
      <c r="V280" s="381"/>
      <c r="W280" s="381"/>
      <c r="X280" s="381"/>
      <c r="Y280" s="382"/>
      <c r="Z280" s="380"/>
      <c r="AA280" s="381"/>
      <c r="AB280" s="381"/>
      <c r="AC280" s="381"/>
      <c r="AD280" s="381"/>
      <c r="AE280" s="381"/>
      <c r="AF280" s="382"/>
      <c r="AG280" s="380"/>
      <c r="AH280" s="381"/>
      <c r="AI280" s="381"/>
      <c r="AJ280" s="381"/>
      <c r="AK280" s="381"/>
      <c r="AL280" s="381"/>
      <c r="AM280" s="382"/>
      <c r="AN280" s="380"/>
      <c r="AO280" s="381"/>
      <c r="AP280" s="381"/>
      <c r="AQ280" s="381"/>
      <c r="AR280" s="381"/>
      <c r="AS280" s="381"/>
      <c r="AT280" s="382"/>
      <c r="AU280" s="380"/>
      <c r="AV280" s="381"/>
      <c r="AW280" s="381"/>
      <c r="AX280" s="620"/>
      <c r="AY280" s="621"/>
      <c r="AZ280" s="622"/>
      <c r="BA280" s="623"/>
      <c r="BB280" s="745"/>
      <c r="BC280" s="704"/>
      <c r="BD280" s="704"/>
      <c r="BE280" s="704"/>
      <c r="BF280" s="705"/>
    </row>
    <row r="281" spans="2:58" ht="20.25" customHeight="1">
      <c r="B281" s="686"/>
      <c r="C281" s="739"/>
      <c r="D281" s="740"/>
      <c r="E281" s="741"/>
      <c r="F281" s="383"/>
      <c r="G281" s="697"/>
      <c r="H281" s="702"/>
      <c r="I281" s="700"/>
      <c r="J281" s="700"/>
      <c r="K281" s="701"/>
      <c r="L281" s="706"/>
      <c r="M281" s="707"/>
      <c r="N281" s="707"/>
      <c r="O281" s="708"/>
      <c r="P281" s="633" t="s">
        <v>1228</v>
      </c>
      <c r="Q281" s="634"/>
      <c r="R281" s="635"/>
      <c r="S281" s="384" t="str">
        <f>IF(S280="","",VLOOKUP(S280,'[1]シフト記号表（勤務時間帯）'!$C$6:$K$35,9,FALSE))</f>
        <v/>
      </c>
      <c r="T281" s="385" t="str">
        <f>IF(T280="","",VLOOKUP(T280,'[1]シフト記号表（勤務時間帯）'!$C$6:$K$35,9,FALSE))</f>
        <v/>
      </c>
      <c r="U281" s="385" t="str">
        <f>IF(U280="","",VLOOKUP(U280,'[1]シフト記号表（勤務時間帯）'!$C$6:$K$35,9,FALSE))</f>
        <v/>
      </c>
      <c r="V281" s="385" t="str">
        <f>IF(V280="","",VLOOKUP(V280,'[1]シフト記号表（勤務時間帯）'!$C$6:$K$35,9,FALSE))</f>
        <v/>
      </c>
      <c r="W281" s="385" t="str">
        <f>IF(W280="","",VLOOKUP(W280,'[1]シフト記号表（勤務時間帯）'!$C$6:$K$35,9,FALSE))</f>
        <v/>
      </c>
      <c r="X281" s="385" t="str">
        <f>IF(X280="","",VLOOKUP(X280,'[1]シフト記号表（勤務時間帯）'!$C$6:$K$35,9,FALSE))</f>
        <v/>
      </c>
      <c r="Y281" s="386" t="str">
        <f>IF(Y280="","",VLOOKUP(Y280,'[1]シフト記号表（勤務時間帯）'!$C$6:$K$35,9,FALSE))</f>
        <v/>
      </c>
      <c r="Z281" s="384" t="str">
        <f>IF(Z280="","",VLOOKUP(Z280,'[1]シフト記号表（勤務時間帯）'!$C$6:$K$35,9,FALSE))</f>
        <v/>
      </c>
      <c r="AA281" s="385" t="str">
        <f>IF(AA280="","",VLOOKUP(AA280,'[1]シフト記号表（勤務時間帯）'!$C$6:$K$35,9,FALSE))</f>
        <v/>
      </c>
      <c r="AB281" s="385" t="str">
        <f>IF(AB280="","",VLOOKUP(AB280,'[1]シフト記号表（勤務時間帯）'!$C$6:$K$35,9,FALSE))</f>
        <v/>
      </c>
      <c r="AC281" s="385" t="str">
        <f>IF(AC280="","",VLOOKUP(AC280,'[1]シフト記号表（勤務時間帯）'!$C$6:$K$35,9,FALSE))</f>
        <v/>
      </c>
      <c r="AD281" s="385" t="str">
        <f>IF(AD280="","",VLOOKUP(AD280,'[1]シフト記号表（勤務時間帯）'!$C$6:$K$35,9,FALSE))</f>
        <v/>
      </c>
      <c r="AE281" s="385" t="str">
        <f>IF(AE280="","",VLOOKUP(AE280,'[1]シフト記号表（勤務時間帯）'!$C$6:$K$35,9,FALSE))</f>
        <v/>
      </c>
      <c r="AF281" s="386" t="str">
        <f>IF(AF280="","",VLOOKUP(AF280,'[1]シフト記号表（勤務時間帯）'!$C$6:$K$35,9,FALSE))</f>
        <v/>
      </c>
      <c r="AG281" s="384" t="str">
        <f>IF(AG280="","",VLOOKUP(AG280,'[1]シフト記号表（勤務時間帯）'!$C$6:$K$35,9,FALSE))</f>
        <v/>
      </c>
      <c r="AH281" s="385" t="str">
        <f>IF(AH280="","",VLOOKUP(AH280,'[1]シフト記号表（勤務時間帯）'!$C$6:$K$35,9,FALSE))</f>
        <v/>
      </c>
      <c r="AI281" s="385" t="str">
        <f>IF(AI280="","",VLOOKUP(AI280,'[1]シフト記号表（勤務時間帯）'!$C$6:$K$35,9,FALSE))</f>
        <v/>
      </c>
      <c r="AJ281" s="385" t="str">
        <f>IF(AJ280="","",VLOOKUP(AJ280,'[1]シフト記号表（勤務時間帯）'!$C$6:$K$35,9,FALSE))</f>
        <v/>
      </c>
      <c r="AK281" s="385" t="str">
        <f>IF(AK280="","",VLOOKUP(AK280,'[1]シフト記号表（勤務時間帯）'!$C$6:$K$35,9,FALSE))</f>
        <v/>
      </c>
      <c r="AL281" s="385" t="str">
        <f>IF(AL280="","",VLOOKUP(AL280,'[1]シフト記号表（勤務時間帯）'!$C$6:$K$35,9,FALSE))</f>
        <v/>
      </c>
      <c r="AM281" s="386" t="str">
        <f>IF(AM280="","",VLOOKUP(AM280,'[1]シフト記号表（勤務時間帯）'!$C$6:$K$35,9,FALSE))</f>
        <v/>
      </c>
      <c r="AN281" s="384" t="str">
        <f>IF(AN280="","",VLOOKUP(AN280,'[1]シフト記号表（勤務時間帯）'!$C$6:$K$35,9,FALSE))</f>
        <v/>
      </c>
      <c r="AO281" s="385" t="str">
        <f>IF(AO280="","",VLOOKUP(AO280,'[1]シフト記号表（勤務時間帯）'!$C$6:$K$35,9,FALSE))</f>
        <v/>
      </c>
      <c r="AP281" s="385" t="str">
        <f>IF(AP280="","",VLOOKUP(AP280,'[1]シフト記号表（勤務時間帯）'!$C$6:$K$35,9,FALSE))</f>
        <v/>
      </c>
      <c r="AQ281" s="385" t="str">
        <f>IF(AQ280="","",VLOOKUP(AQ280,'[1]シフト記号表（勤務時間帯）'!$C$6:$K$35,9,FALSE))</f>
        <v/>
      </c>
      <c r="AR281" s="385" t="str">
        <f>IF(AR280="","",VLOOKUP(AR280,'[1]シフト記号表（勤務時間帯）'!$C$6:$K$35,9,FALSE))</f>
        <v/>
      </c>
      <c r="AS281" s="385" t="str">
        <f>IF(AS280="","",VLOOKUP(AS280,'[1]シフト記号表（勤務時間帯）'!$C$6:$K$35,9,FALSE))</f>
        <v/>
      </c>
      <c r="AT281" s="386" t="str">
        <f>IF(AT280="","",VLOOKUP(AT280,'[1]シフト記号表（勤務時間帯）'!$C$6:$K$35,9,FALSE))</f>
        <v/>
      </c>
      <c r="AU281" s="384" t="str">
        <f>IF(AU280="","",VLOOKUP(AU280,'[1]シフト記号表（勤務時間帯）'!$C$6:$K$35,9,FALSE))</f>
        <v/>
      </c>
      <c r="AV281" s="385" t="str">
        <f>IF(AV280="","",VLOOKUP(AV280,'[1]シフト記号表（勤務時間帯）'!$C$6:$K$35,9,FALSE))</f>
        <v/>
      </c>
      <c r="AW281" s="385" t="str">
        <f>IF(AW280="","",VLOOKUP(AW280,'[1]シフト記号表（勤務時間帯）'!$C$6:$K$35,9,FALSE))</f>
        <v/>
      </c>
      <c r="AX281" s="636">
        <f>IF($BB$3="４週",SUM(S281:AT281),IF($BB$3="暦月",SUM(S281:AW281),""))</f>
        <v>0</v>
      </c>
      <c r="AY281" s="637"/>
      <c r="AZ281" s="638">
        <f>IF($BB$3="４週",AX281/4,IF($BB$3="暦月",②勤務形態一覧表!AX281/(②勤務形態一覧表!$BB$8/7),""))</f>
        <v>0</v>
      </c>
      <c r="BA281" s="639"/>
      <c r="BB281" s="746"/>
      <c r="BC281" s="707"/>
      <c r="BD281" s="707"/>
      <c r="BE281" s="707"/>
      <c r="BF281" s="708"/>
    </row>
    <row r="282" spans="2:58" ht="20.25" customHeight="1">
      <c r="B282" s="686"/>
      <c r="C282" s="742"/>
      <c r="D282" s="743"/>
      <c r="E282" s="744"/>
      <c r="F282" s="392">
        <f>C280</f>
        <v>0</v>
      </c>
      <c r="G282" s="698"/>
      <c r="H282" s="702"/>
      <c r="I282" s="700"/>
      <c r="J282" s="700"/>
      <c r="K282" s="701"/>
      <c r="L282" s="709"/>
      <c r="M282" s="710"/>
      <c r="N282" s="710"/>
      <c r="O282" s="711"/>
      <c r="P282" s="640" t="s">
        <v>1229</v>
      </c>
      <c r="Q282" s="641"/>
      <c r="R282" s="642"/>
      <c r="S282" s="388" t="str">
        <f>IF(S280="","",VLOOKUP(S280,'[1]シフト記号表（勤務時間帯）'!$C$6:$U$35,19,FALSE))</f>
        <v/>
      </c>
      <c r="T282" s="389" t="str">
        <f>IF(T280="","",VLOOKUP(T280,'[1]シフト記号表（勤務時間帯）'!$C$6:$U$35,19,FALSE))</f>
        <v/>
      </c>
      <c r="U282" s="389" t="str">
        <f>IF(U280="","",VLOOKUP(U280,'[1]シフト記号表（勤務時間帯）'!$C$6:$U$35,19,FALSE))</f>
        <v/>
      </c>
      <c r="V282" s="389" t="str">
        <f>IF(V280="","",VLOOKUP(V280,'[1]シフト記号表（勤務時間帯）'!$C$6:$U$35,19,FALSE))</f>
        <v/>
      </c>
      <c r="W282" s="389" t="str">
        <f>IF(W280="","",VLOOKUP(W280,'[1]シフト記号表（勤務時間帯）'!$C$6:$U$35,19,FALSE))</f>
        <v/>
      </c>
      <c r="X282" s="389" t="str">
        <f>IF(X280="","",VLOOKUP(X280,'[1]シフト記号表（勤務時間帯）'!$C$6:$U$35,19,FALSE))</f>
        <v/>
      </c>
      <c r="Y282" s="390" t="str">
        <f>IF(Y280="","",VLOOKUP(Y280,'[1]シフト記号表（勤務時間帯）'!$C$6:$U$35,19,FALSE))</f>
        <v/>
      </c>
      <c r="Z282" s="388" t="str">
        <f>IF(Z280="","",VLOOKUP(Z280,'[1]シフト記号表（勤務時間帯）'!$C$6:$U$35,19,FALSE))</f>
        <v/>
      </c>
      <c r="AA282" s="389" t="str">
        <f>IF(AA280="","",VLOOKUP(AA280,'[1]シフト記号表（勤務時間帯）'!$C$6:$U$35,19,FALSE))</f>
        <v/>
      </c>
      <c r="AB282" s="389" t="str">
        <f>IF(AB280="","",VLOOKUP(AB280,'[1]シフト記号表（勤務時間帯）'!$C$6:$U$35,19,FALSE))</f>
        <v/>
      </c>
      <c r="AC282" s="389" t="str">
        <f>IF(AC280="","",VLOOKUP(AC280,'[1]シフト記号表（勤務時間帯）'!$C$6:$U$35,19,FALSE))</f>
        <v/>
      </c>
      <c r="AD282" s="389" t="str">
        <f>IF(AD280="","",VLOOKUP(AD280,'[1]シフト記号表（勤務時間帯）'!$C$6:$U$35,19,FALSE))</f>
        <v/>
      </c>
      <c r="AE282" s="389" t="str">
        <f>IF(AE280="","",VLOOKUP(AE280,'[1]シフト記号表（勤務時間帯）'!$C$6:$U$35,19,FALSE))</f>
        <v/>
      </c>
      <c r="AF282" s="390" t="str">
        <f>IF(AF280="","",VLOOKUP(AF280,'[1]シフト記号表（勤務時間帯）'!$C$6:$U$35,19,FALSE))</f>
        <v/>
      </c>
      <c r="AG282" s="388" t="str">
        <f>IF(AG280="","",VLOOKUP(AG280,'[1]シフト記号表（勤務時間帯）'!$C$6:$U$35,19,FALSE))</f>
        <v/>
      </c>
      <c r="AH282" s="389" t="str">
        <f>IF(AH280="","",VLOOKUP(AH280,'[1]シフト記号表（勤務時間帯）'!$C$6:$U$35,19,FALSE))</f>
        <v/>
      </c>
      <c r="AI282" s="389" t="str">
        <f>IF(AI280="","",VLOOKUP(AI280,'[1]シフト記号表（勤務時間帯）'!$C$6:$U$35,19,FALSE))</f>
        <v/>
      </c>
      <c r="AJ282" s="389" t="str">
        <f>IF(AJ280="","",VLOOKUP(AJ280,'[1]シフト記号表（勤務時間帯）'!$C$6:$U$35,19,FALSE))</f>
        <v/>
      </c>
      <c r="AK282" s="389" t="str">
        <f>IF(AK280="","",VLOOKUP(AK280,'[1]シフト記号表（勤務時間帯）'!$C$6:$U$35,19,FALSE))</f>
        <v/>
      </c>
      <c r="AL282" s="389" t="str">
        <f>IF(AL280="","",VLOOKUP(AL280,'[1]シフト記号表（勤務時間帯）'!$C$6:$U$35,19,FALSE))</f>
        <v/>
      </c>
      <c r="AM282" s="390" t="str">
        <f>IF(AM280="","",VLOOKUP(AM280,'[1]シフト記号表（勤務時間帯）'!$C$6:$U$35,19,FALSE))</f>
        <v/>
      </c>
      <c r="AN282" s="388" t="str">
        <f>IF(AN280="","",VLOOKUP(AN280,'[1]シフト記号表（勤務時間帯）'!$C$6:$U$35,19,FALSE))</f>
        <v/>
      </c>
      <c r="AO282" s="389" t="str">
        <f>IF(AO280="","",VLOOKUP(AO280,'[1]シフト記号表（勤務時間帯）'!$C$6:$U$35,19,FALSE))</f>
        <v/>
      </c>
      <c r="AP282" s="389" t="str">
        <f>IF(AP280="","",VLOOKUP(AP280,'[1]シフト記号表（勤務時間帯）'!$C$6:$U$35,19,FALSE))</f>
        <v/>
      </c>
      <c r="AQ282" s="389" t="str">
        <f>IF(AQ280="","",VLOOKUP(AQ280,'[1]シフト記号表（勤務時間帯）'!$C$6:$U$35,19,FALSE))</f>
        <v/>
      </c>
      <c r="AR282" s="389" t="str">
        <f>IF(AR280="","",VLOOKUP(AR280,'[1]シフト記号表（勤務時間帯）'!$C$6:$U$35,19,FALSE))</f>
        <v/>
      </c>
      <c r="AS282" s="389" t="str">
        <f>IF(AS280="","",VLOOKUP(AS280,'[1]シフト記号表（勤務時間帯）'!$C$6:$U$35,19,FALSE))</f>
        <v/>
      </c>
      <c r="AT282" s="390" t="str">
        <f>IF(AT280="","",VLOOKUP(AT280,'[1]シフト記号表（勤務時間帯）'!$C$6:$U$35,19,FALSE))</f>
        <v/>
      </c>
      <c r="AU282" s="388" t="str">
        <f>IF(AU280="","",VLOOKUP(AU280,'[1]シフト記号表（勤務時間帯）'!$C$6:$U$35,19,FALSE))</f>
        <v/>
      </c>
      <c r="AV282" s="389" t="str">
        <f>IF(AV280="","",VLOOKUP(AV280,'[1]シフト記号表（勤務時間帯）'!$C$6:$U$35,19,FALSE))</f>
        <v/>
      </c>
      <c r="AW282" s="389" t="str">
        <f>IF(AW280="","",VLOOKUP(AW280,'[1]シフト記号表（勤務時間帯）'!$C$6:$U$35,19,FALSE))</f>
        <v/>
      </c>
      <c r="AX282" s="643">
        <f>IF($BB$3="４週",SUM(S282:AT282),IF($BB$3="暦月",SUM(S282:AW282),""))</f>
        <v>0</v>
      </c>
      <c r="AY282" s="644"/>
      <c r="AZ282" s="645">
        <f>IF($BB$3="４週",AX282/4,IF($BB$3="暦月",②勤務形態一覧表!AX282/(②勤務形態一覧表!$BB$8/7),""))</f>
        <v>0</v>
      </c>
      <c r="BA282" s="646"/>
      <c r="BB282" s="747"/>
      <c r="BC282" s="710"/>
      <c r="BD282" s="710"/>
      <c r="BE282" s="710"/>
      <c r="BF282" s="711"/>
    </row>
    <row r="283" spans="2:58" ht="20.25" customHeight="1">
      <c r="B283" s="686">
        <f>B280+1</f>
        <v>88</v>
      </c>
      <c r="C283" s="736"/>
      <c r="D283" s="737"/>
      <c r="E283" s="738"/>
      <c r="F283" s="391"/>
      <c r="G283" s="696"/>
      <c r="H283" s="699"/>
      <c r="I283" s="700"/>
      <c r="J283" s="700"/>
      <c r="K283" s="701"/>
      <c r="L283" s="703"/>
      <c r="M283" s="704"/>
      <c r="N283" s="704"/>
      <c r="O283" s="705"/>
      <c r="P283" s="712" t="s">
        <v>1227</v>
      </c>
      <c r="Q283" s="713"/>
      <c r="R283" s="714"/>
      <c r="S283" s="380"/>
      <c r="T283" s="381"/>
      <c r="U283" s="381"/>
      <c r="V283" s="381"/>
      <c r="W283" s="381"/>
      <c r="X283" s="381"/>
      <c r="Y283" s="382"/>
      <c r="Z283" s="380"/>
      <c r="AA283" s="381"/>
      <c r="AB283" s="381"/>
      <c r="AC283" s="381"/>
      <c r="AD283" s="381"/>
      <c r="AE283" s="381"/>
      <c r="AF283" s="382"/>
      <c r="AG283" s="380"/>
      <c r="AH283" s="381"/>
      <c r="AI283" s="381"/>
      <c r="AJ283" s="381"/>
      <c r="AK283" s="381"/>
      <c r="AL283" s="381"/>
      <c r="AM283" s="382"/>
      <c r="AN283" s="380"/>
      <c r="AO283" s="381"/>
      <c r="AP283" s="381"/>
      <c r="AQ283" s="381"/>
      <c r="AR283" s="381"/>
      <c r="AS283" s="381"/>
      <c r="AT283" s="382"/>
      <c r="AU283" s="380"/>
      <c r="AV283" s="381"/>
      <c r="AW283" s="381"/>
      <c r="AX283" s="620"/>
      <c r="AY283" s="621"/>
      <c r="AZ283" s="622"/>
      <c r="BA283" s="623"/>
      <c r="BB283" s="745"/>
      <c r="BC283" s="704"/>
      <c r="BD283" s="704"/>
      <c r="BE283" s="704"/>
      <c r="BF283" s="705"/>
    </row>
    <row r="284" spans="2:58" ht="20.25" customHeight="1">
      <c r="B284" s="686"/>
      <c r="C284" s="739"/>
      <c r="D284" s="740"/>
      <c r="E284" s="741"/>
      <c r="F284" s="383"/>
      <c r="G284" s="697"/>
      <c r="H284" s="702"/>
      <c r="I284" s="700"/>
      <c r="J284" s="700"/>
      <c r="K284" s="701"/>
      <c r="L284" s="706"/>
      <c r="M284" s="707"/>
      <c r="N284" s="707"/>
      <c r="O284" s="708"/>
      <c r="P284" s="633" t="s">
        <v>1228</v>
      </c>
      <c r="Q284" s="634"/>
      <c r="R284" s="635"/>
      <c r="S284" s="384" t="str">
        <f>IF(S283="","",VLOOKUP(S283,'[1]シフト記号表（勤務時間帯）'!$C$6:$K$35,9,FALSE))</f>
        <v/>
      </c>
      <c r="T284" s="385" t="str">
        <f>IF(T283="","",VLOOKUP(T283,'[1]シフト記号表（勤務時間帯）'!$C$6:$K$35,9,FALSE))</f>
        <v/>
      </c>
      <c r="U284" s="385" t="str">
        <f>IF(U283="","",VLOOKUP(U283,'[1]シフト記号表（勤務時間帯）'!$C$6:$K$35,9,FALSE))</f>
        <v/>
      </c>
      <c r="V284" s="385" t="str">
        <f>IF(V283="","",VLOOKUP(V283,'[1]シフト記号表（勤務時間帯）'!$C$6:$K$35,9,FALSE))</f>
        <v/>
      </c>
      <c r="W284" s="385" t="str">
        <f>IF(W283="","",VLOOKUP(W283,'[1]シフト記号表（勤務時間帯）'!$C$6:$K$35,9,FALSE))</f>
        <v/>
      </c>
      <c r="X284" s="385" t="str">
        <f>IF(X283="","",VLOOKUP(X283,'[1]シフト記号表（勤務時間帯）'!$C$6:$K$35,9,FALSE))</f>
        <v/>
      </c>
      <c r="Y284" s="386" t="str">
        <f>IF(Y283="","",VLOOKUP(Y283,'[1]シフト記号表（勤務時間帯）'!$C$6:$K$35,9,FALSE))</f>
        <v/>
      </c>
      <c r="Z284" s="384" t="str">
        <f>IF(Z283="","",VLOOKUP(Z283,'[1]シフト記号表（勤務時間帯）'!$C$6:$K$35,9,FALSE))</f>
        <v/>
      </c>
      <c r="AA284" s="385" t="str">
        <f>IF(AA283="","",VLOOKUP(AA283,'[1]シフト記号表（勤務時間帯）'!$C$6:$K$35,9,FALSE))</f>
        <v/>
      </c>
      <c r="AB284" s="385" t="str">
        <f>IF(AB283="","",VLOOKUP(AB283,'[1]シフト記号表（勤務時間帯）'!$C$6:$K$35,9,FALSE))</f>
        <v/>
      </c>
      <c r="AC284" s="385" t="str">
        <f>IF(AC283="","",VLOOKUP(AC283,'[1]シフト記号表（勤務時間帯）'!$C$6:$K$35,9,FALSE))</f>
        <v/>
      </c>
      <c r="AD284" s="385" t="str">
        <f>IF(AD283="","",VLOOKUP(AD283,'[1]シフト記号表（勤務時間帯）'!$C$6:$K$35,9,FALSE))</f>
        <v/>
      </c>
      <c r="AE284" s="385" t="str">
        <f>IF(AE283="","",VLOOKUP(AE283,'[1]シフト記号表（勤務時間帯）'!$C$6:$K$35,9,FALSE))</f>
        <v/>
      </c>
      <c r="AF284" s="386" t="str">
        <f>IF(AF283="","",VLOOKUP(AF283,'[1]シフト記号表（勤務時間帯）'!$C$6:$K$35,9,FALSE))</f>
        <v/>
      </c>
      <c r="AG284" s="384" t="str">
        <f>IF(AG283="","",VLOOKUP(AG283,'[1]シフト記号表（勤務時間帯）'!$C$6:$K$35,9,FALSE))</f>
        <v/>
      </c>
      <c r="AH284" s="385" t="str">
        <f>IF(AH283="","",VLOOKUP(AH283,'[1]シフト記号表（勤務時間帯）'!$C$6:$K$35,9,FALSE))</f>
        <v/>
      </c>
      <c r="AI284" s="385" t="str">
        <f>IF(AI283="","",VLOOKUP(AI283,'[1]シフト記号表（勤務時間帯）'!$C$6:$K$35,9,FALSE))</f>
        <v/>
      </c>
      <c r="AJ284" s="385" t="str">
        <f>IF(AJ283="","",VLOOKUP(AJ283,'[1]シフト記号表（勤務時間帯）'!$C$6:$K$35,9,FALSE))</f>
        <v/>
      </c>
      <c r="AK284" s="385" t="str">
        <f>IF(AK283="","",VLOOKUP(AK283,'[1]シフト記号表（勤務時間帯）'!$C$6:$K$35,9,FALSE))</f>
        <v/>
      </c>
      <c r="AL284" s="385" t="str">
        <f>IF(AL283="","",VLOOKUP(AL283,'[1]シフト記号表（勤務時間帯）'!$C$6:$K$35,9,FALSE))</f>
        <v/>
      </c>
      <c r="AM284" s="386" t="str">
        <f>IF(AM283="","",VLOOKUP(AM283,'[1]シフト記号表（勤務時間帯）'!$C$6:$K$35,9,FALSE))</f>
        <v/>
      </c>
      <c r="AN284" s="384" t="str">
        <f>IF(AN283="","",VLOOKUP(AN283,'[1]シフト記号表（勤務時間帯）'!$C$6:$K$35,9,FALSE))</f>
        <v/>
      </c>
      <c r="AO284" s="385" t="str">
        <f>IF(AO283="","",VLOOKUP(AO283,'[1]シフト記号表（勤務時間帯）'!$C$6:$K$35,9,FALSE))</f>
        <v/>
      </c>
      <c r="AP284" s="385" t="str">
        <f>IF(AP283="","",VLOOKUP(AP283,'[1]シフト記号表（勤務時間帯）'!$C$6:$K$35,9,FALSE))</f>
        <v/>
      </c>
      <c r="AQ284" s="385" t="str">
        <f>IF(AQ283="","",VLOOKUP(AQ283,'[1]シフト記号表（勤務時間帯）'!$C$6:$K$35,9,FALSE))</f>
        <v/>
      </c>
      <c r="AR284" s="385" t="str">
        <f>IF(AR283="","",VLOOKUP(AR283,'[1]シフト記号表（勤務時間帯）'!$C$6:$K$35,9,FALSE))</f>
        <v/>
      </c>
      <c r="AS284" s="385" t="str">
        <f>IF(AS283="","",VLOOKUP(AS283,'[1]シフト記号表（勤務時間帯）'!$C$6:$K$35,9,FALSE))</f>
        <v/>
      </c>
      <c r="AT284" s="386" t="str">
        <f>IF(AT283="","",VLOOKUP(AT283,'[1]シフト記号表（勤務時間帯）'!$C$6:$K$35,9,FALSE))</f>
        <v/>
      </c>
      <c r="AU284" s="384" t="str">
        <f>IF(AU283="","",VLOOKUP(AU283,'[1]シフト記号表（勤務時間帯）'!$C$6:$K$35,9,FALSE))</f>
        <v/>
      </c>
      <c r="AV284" s="385" t="str">
        <f>IF(AV283="","",VLOOKUP(AV283,'[1]シフト記号表（勤務時間帯）'!$C$6:$K$35,9,FALSE))</f>
        <v/>
      </c>
      <c r="AW284" s="385" t="str">
        <f>IF(AW283="","",VLOOKUP(AW283,'[1]シフト記号表（勤務時間帯）'!$C$6:$K$35,9,FALSE))</f>
        <v/>
      </c>
      <c r="AX284" s="636">
        <f>IF($BB$3="４週",SUM(S284:AT284),IF($BB$3="暦月",SUM(S284:AW284),""))</f>
        <v>0</v>
      </c>
      <c r="AY284" s="637"/>
      <c r="AZ284" s="638">
        <f>IF($BB$3="４週",AX284/4,IF($BB$3="暦月",②勤務形態一覧表!AX284/(②勤務形態一覧表!$BB$8/7),""))</f>
        <v>0</v>
      </c>
      <c r="BA284" s="639"/>
      <c r="BB284" s="746"/>
      <c r="BC284" s="707"/>
      <c r="BD284" s="707"/>
      <c r="BE284" s="707"/>
      <c r="BF284" s="708"/>
    </row>
    <row r="285" spans="2:58" ht="20.25" customHeight="1">
      <c r="B285" s="686"/>
      <c r="C285" s="742"/>
      <c r="D285" s="743"/>
      <c r="E285" s="744"/>
      <c r="F285" s="392">
        <f>C283</f>
        <v>0</v>
      </c>
      <c r="G285" s="698"/>
      <c r="H285" s="702"/>
      <c r="I285" s="700"/>
      <c r="J285" s="700"/>
      <c r="K285" s="701"/>
      <c r="L285" s="709"/>
      <c r="M285" s="710"/>
      <c r="N285" s="710"/>
      <c r="O285" s="711"/>
      <c r="P285" s="640" t="s">
        <v>1229</v>
      </c>
      <c r="Q285" s="641"/>
      <c r="R285" s="642"/>
      <c r="S285" s="388" t="str">
        <f>IF(S283="","",VLOOKUP(S283,'[1]シフト記号表（勤務時間帯）'!$C$6:$U$35,19,FALSE))</f>
        <v/>
      </c>
      <c r="T285" s="389" t="str">
        <f>IF(T283="","",VLOOKUP(T283,'[1]シフト記号表（勤務時間帯）'!$C$6:$U$35,19,FALSE))</f>
        <v/>
      </c>
      <c r="U285" s="389" t="str">
        <f>IF(U283="","",VLOOKUP(U283,'[1]シフト記号表（勤務時間帯）'!$C$6:$U$35,19,FALSE))</f>
        <v/>
      </c>
      <c r="V285" s="389" t="str">
        <f>IF(V283="","",VLOOKUP(V283,'[1]シフト記号表（勤務時間帯）'!$C$6:$U$35,19,FALSE))</f>
        <v/>
      </c>
      <c r="W285" s="389" t="str">
        <f>IF(W283="","",VLOOKUP(W283,'[1]シフト記号表（勤務時間帯）'!$C$6:$U$35,19,FALSE))</f>
        <v/>
      </c>
      <c r="X285" s="389" t="str">
        <f>IF(X283="","",VLOOKUP(X283,'[1]シフト記号表（勤務時間帯）'!$C$6:$U$35,19,FALSE))</f>
        <v/>
      </c>
      <c r="Y285" s="390" t="str">
        <f>IF(Y283="","",VLOOKUP(Y283,'[1]シフト記号表（勤務時間帯）'!$C$6:$U$35,19,FALSE))</f>
        <v/>
      </c>
      <c r="Z285" s="388" t="str">
        <f>IF(Z283="","",VLOOKUP(Z283,'[1]シフト記号表（勤務時間帯）'!$C$6:$U$35,19,FALSE))</f>
        <v/>
      </c>
      <c r="AA285" s="389" t="str">
        <f>IF(AA283="","",VLOOKUP(AA283,'[1]シフト記号表（勤務時間帯）'!$C$6:$U$35,19,FALSE))</f>
        <v/>
      </c>
      <c r="AB285" s="389" t="str">
        <f>IF(AB283="","",VLOOKUP(AB283,'[1]シフト記号表（勤務時間帯）'!$C$6:$U$35,19,FALSE))</f>
        <v/>
      </c>
      <c r="AC285" s="389" t="str">
        <f>IF(AC283="","",VLOOKUP(AC283,'[1]シフト記号表（勤務時間帯）'!$C$6:$U$35,19,FALSE))</f>
        <v/>
      </c>
      <c r="AD285" s="389" t="str">
        <f>IF(AD283="","",VLOOKUP(AD283,'[1]シフト記号表（勤務時間帯）'!$C$6:$U$35,19,FALSE))</f>
        <v/>
      </c>
      <c r="AE285" s="389" t="str">
        <f>IF(AE283="","",VLOOKUP(AE283,'[1]シフト記号表（勤務時間帯）'!$C$6:$U$35,19,FALSE))</f>
        <v/>
      </c>
      <c r="AF285" s="390" t="str">
        <f>IF(AF283="","",VLOOKUP(AF283,'[1]シフト記号表（勤務時間帯）'!$C$6:$U$35,19,FALSE))</f>
        <v/>
      </c>
      <c r="AG285" s="388" t="str">
        <f>IF(AG283="","",VLOOKUP(AG283,'[1]シフト記号表（勤務時間帯）'!$C$6:$U$35,19,FALSE))</f>
        <v/>
      </c>
      <c r="AH285" s="389" t="str">
        <f>IF(AH283="","",VLOOKUP(AH283,'[1]シフト記号表（勤務時間帯）'!$C$6:$U$35,19,FALSE))</f>
        <v/>
      </c>
      <c r="AI285" s="389" t="str">
        <f>IF(AI283="","",VLOOKUP(AI283,'[1]シフト記号表（勤務時間帯）'!$C$6:$U$35,19,FALSE))</f>
        <v/>
      </c>
      <c r="AJ285" s="389" t="str">
        <f>IF(AJ283="","",VLOOKUP(AJ283,'[1]シフト記号表（勤務時間帯）'!$C$6:$U$35,19,FALSE))</f>
        <v/>
      </c>
      <c r="AK285" s="389" t="str">
        <f>IF(AK283="","",VLOOKUP(AK283,'[1]シフト記号表（勤務時間帯）'!$C$6:$U$35,19,FALSE))</f>
        <v/>
      </c>
      <c r="AL285" s="389" t="str">
        <f>IF(AL283="","",VLOOKUP(AL283,'[1]シフト記号表（勤務時間帯）'!$C$6:$U$35,19,FALSE))</f>
        <v/>
      </c>
      <c r="AM285" s="390" t="str">
        <f>IF(AM283="","",VLOOKUP(AM283,'[1]シフト記号表（勤務時間帯）'!$C$6:$U$35,19,FALSE))</f>
        <v/>
      </c>
      <c r="AN285" s="388" t="str">
        <f>IF(AN283="","",VLOOKUP(AN283,'[1]シフト記号表（勤務時間帯）'!$C$6:$U$35,19,FALSE))</f>
        <v/>
      </c>
      <c r="AO285" s="389" t="str">
        <f>IF(AO283="","",VLOOKUP(AO283,'[1]シフト記号表（勤務時間帯）'!$C$6:$U$35,19,FALSE))</f>
        <v/>
      </c>
      <c r="AP285" s="389" t="str">
        <f>IF(AP283="","",VLOOKUP(AP283,'[1]シフト記号表（勤務時間帯）'!$C$6:$U$35,19,FALSE))</f>
        <v/>
      </c>
      <c r="AQ285" s="389" t="str">
        <f>IF(AQ283="","",VLOOKUP(AQ283,'[1]シフト記号表（勤務時間帯）'!$C$6:$U$35,19,FALSE))</f>
        <v/>
      </c>
      <c r="AR285" s="389" t="str">
        <f>IF(AR283="","",VLOOKUP(AR283,'[1]シフト記号表（勤務時間帯）'!$C$6:$U$35,19,FALSE))</f>
        <v/>
      </c>
      <c r="AS285" s="389" t="str">
        <f>IF(AS283="","",VLOOKUP(AS283,'[1]シフト記号表（勤務時間帯）'!$C$6:$U$35,19,FALSE))</f>
        <v/>
      </c>
      <c r="AT285" s="390" t="str">
        <f>IF(AT283="","",VLOOKUP(AT283,'[1]シフト記号表（勤務時間帯）'!$C$6:$U$35,19,FALSE))</f>
        <v/>
      </c>
      <c r="AU285" s="388" t="str">
        <f>IF(AU283="","",VLOOKUP(AU283,'[1]シフト記号表（勤務時間帯）'!$C$6:$U$35,19,FALSE))</f>
        <v/>
      </c>
      <c r="AV285" s="389" t="str">
        <f>IF(AV283="","",VLOOKUP(AV283,'[1]シフト記号表（勤務時間帯）'!$C$6:$U$35,19,FALSE))</f>
        <v/>
      </c>
      <c r="AW285" s="389" t="str">
        <f>IF(AW283="","",VLOOKUP(AW283,'[1]シフト記号表（勤務時間帯）'!$C$6:$U$35,19,FALSE))</f>
        <v/>
      </c>
      <c r="AX285" s="643">
        <f>IF($BB$3="４週",SUM(S285:AT285),IF($BB$3="暦月",SUM(S285:AW285),""))</f>
        <v>0</v>
      </c>
      <c r="AY285" s="644"/>
      <c r="AZ285" s="645">
        <f>IF($BB$3="４週",AX285/4,IF($BB$3="暦月",②勤務形態一覧表!AX285/(②勤務形態一覧表!$BB$8/7),""))</f>
        <v>0</v>
      </c>
      <c r="BA285" s="646"/>
      <c r="BB285" s="747"/>
      <c r="BC285" s="710"/>
      <c r="BD285" s="710"/>
      <c r="BE285" s="710"/>
      <c r="BF285" s="711"/>
    </row>
    <row r="286" spans="2:58" ht="20.25" customHeight="1">
      <c r="B286" s="686">
        <f>B283+1</f>
        <v>89</v>
      </c>
      <c r="C286" s="736"/>
      <c r="D286" s="737"/>
      <c r="E286" s="738"/>
      <c r="F286" s="391"/>
      <c r="G286" s="696"/>
      <c r="H286" s="699"/>
      <c r="I286" s="700"/>
      <c r="J286" s="700"/>
      <c r="K286" s="701"/>
      <c r="L286" s="703"/>
      <c r="M286" s="704"/>
      <c r="N286" s="704"/>
      <c r="O286" s="705"/>
      <c r="P286" s="712" t="s">
        <v>1227</v>
      </c>
      <c r="Q286" s="713"/>
      <c r="R286" s="714"/>
      <c r="S286" s="380"/>
      <c r="T286" s="381"/>
      <c r="U286" s="381"/>
      <c r="V286" s="381"/>
      <c r="W286" s="381"/>
      <c r="X286" s="381"/>
      <c r="Y286" s="382"/>
      <c r="Z286" s="380"/>
      <c r="AA286" s="381"/>
      <c r="AB286" s="381"/>
      <c r="AC286" s="381"/>
      <c r="AD286" s="381"/>
      <c r="AE286" s="381"/>
      <c r="AF286" s="382"/>
      <c r="AG286" s="380"/>
      <c r="AH286" s="381"/>
      <c r="AI286" s="381"/>
      <c r="AJ286" s="381"/>
      <c r="AK286" s="381"/>
      <c r="AL286" s="381"/>
      <c r="AM286" s="382"/>
      <c r="AN286" s="380"/>
      <c r="AO286" s="381"/>
      <c r="AP286" s="381"/>
      <c r="AQ286" s="381"/>
      <c r="AR286" s="381"/>
      <c r="AS286" s="381"/>
      <c r="AT286" s="382"/>
      <c r="AU286" s="380"/>
      <c r="AV286" s="381"/>
      <c r="AW286" s="381"/>
      <c r="AX286" s="620"/>
      <c r="AY286" s="621"/>
      <c r="AZ286" s="622"/>
      <c r="BA286" s="623"/>
      <c r="BB286" s="745"/>
      <c r="BC286" s="704"/>
      <c r="BD286" s="704"/>
      <c r="BE286" s="704"/>
      <c r="BF286" s="705"/>
    </row>
    <row r="287" spans="2:58" ht="20.25" customHeight="1">
      <c r="B287" s="686"/>
      <c r="C287" s="739"/>
      <c r="D287" s="740"/>
      <c r="E287" s="741"/>
      <c r="F287" s="383"/>
      <c r="G287" s="697"/>
      <c r="H287" s="702"/>
      <c r="I287" s="700"/>
      <c r="J287" s="700"/>
      <c r="K287" s="701"/>
      <c r="L287" s="706"/>
      <c r="M287" s="707"/>
      <c r="N287" s="707"/>
      <c r="O287" s="708"/>
      <c r="P287" s="633" t="s">
        <v>1228</v>
      </c>
      <c r="Q287" s="634"/>
      <c r="R287" s="635"/>
      <c r="S287" s="384" t="str">
        <f>IF(S286="","",VLOOKUP(S286,'[1]シフト記号表（勤務時間帯）'!$C$6:$K$35,9,FALSE))</f>
        <v/>
      </c>
      <c r="T287" s="385" t="str">
        <f>IF(T286="","",VLOOKUP(T286,'[1]シフト記号表（勤務時間帯）'!$C$6:$K$35,9,FALSE))</f>
        <v/>
      </c>
      <c r="U287" s="385" t="str">
        <f>IF(U286="","",VLOOKUP(U286,'[1]シフト記号表（勤務時間帯）'!$C$6:$K$35,9,FALSE))</f>
        <v/>
      </c>
      <c r="V287" s="385" t="str">
        <f>IF(V286="","",VLOOKUP(V286,'[1]シフト記号表（勤務時間帯）'!$C$6:$K$35,9,FALSE))</f>
        <v/>
      </c>
      <c r="W287" s="385" t="str">
        <f>IF(W286="","",VLOOKUP(W286,'[1]シフト記号表（勤務時間帯）'!$C$6:$K$35,9,FALSE))</f>
        <v/>
      </c>
      <c r="X287" s="385" t="str">
        <f>IF(X286="","",VLOOKUP(X286,'[1]シフト記号表（勤務時間帯）'!$C$6:$K$35,9,FALSE))</f>
        <v/>
      </c>
      <c r="Y287" s="386" t="str">
        <f>IF(Y286="","",VLOOKUP(Y286,'[1]シフト記号表（勤務時間帯）'!$C$6:$K$35,9,FALSE))</f>
        <v/>
      </c>
      <c r="Z287" s="384" t="str">
        <f>IF(Z286="","",VLOOKUP(Z286,'[1]シフト記号表（勤務時間帯）'!$C$6:$K$35,9,FALSE))</f>
        <v/>
      </c>
      <c r="AA287" s="385" t="str">
        <f>IF(AA286="","",VLOOKUP(AA286,'[1]シフト記号表（勤務時間帯）'!$C$6:$K$35,9,FALSE))</f>
        <v/>
      </c>
      <c r="AB287" s="385" t="str">
        <f>IF(AB286="","",VLOOKUP(AB286,'[1]シフト記号表（勤務時間帯）'!$C$6:$K$35,9,FALSE))</f>
        <v/>
      </c>
      <c r="AC287" s="385" t="str">
        <f>IF(AC286="","",VLOOKUP(AC286,'[1]シフト記号表（勤務時間帯）'!$C$6:$K$35,9,FALSE))</f>
        <v/>
      </c>
      <c r="AD287" s="385" t="str">
        <f>IF(AD286="","",VLOOKUP(AD286,'[1]シフト記号表（勤務時間帯）'!$C$6:$K$35,9,FALSE))</f>
        <v/>
      </c>
      <c r="AE287" s="385" t="str">
        <f>IF(AE286="","",VLOOKUP(AE286,'[1]シフト記号表（勤務時間帯）'!$C$6:$K$35,9,FALSE))</f>
        <v/>
      </c>
      <c r="AF287" s="386" t="str">
        <f>IF(AF286="","",VLOOKUP(AF286,'[1]シフト記号表（勤務時間帯）'!$C$6:$K$35,9,FALSE))</f>
        <v/>
      </c>
      <c r="AG287" s="384" t="str">
        <f>IF(AG286="","",VLOOKUP(AG286,'[1]シフト記号表（勤務時間帯）'!$C$6:$K$35,9,FALSE))</f>
        <v/>
      </c>
      <c r="AH287" s="385" t="str">
        <f>IF(AH286="","",VLOOKUP(AH286,'[1]シフト記号表（勤務時間帯）'!$C$6:$K$35,9,FALSE))</f>
        <v/>
      </c>
      <c r="AI287" s="385" t="str">
        <f>IF(AI286="","",VLOOKUP(AI286,'[1]シフト記号表（勤務時間帯）'!$C$6:$K$35,9,FALSE))</f>
        <v/>
      </c>
      <c r="AJ287" s="385" t="str">
        <f>IF(AJ286="","",VLOOKUP(AJ286,'[1]シフト記号表（勤務時間帯）'!$C$6:$K$35,9,FALSE))</f>
        <v/>
      </c>
      <c r="AK287" s="385" t="str">
        <f>IF(AK286="","",VLOOKUP(AK286,'[1]シフト記号表（勤務時間帯）'!$C$6:$K$35,9,FALSE))</f>
        <v/>
      </c>
      <c r="AL287" s="385" t="str">
        <f>IF(AL286="","",VLOOKUP(AL286,'[1]シフト記号表（勤務時間帯）'!$C$6:$K$35,9,FALSE))</f>
        <v/>
      </c>
      <c r="AM287" s="386" t="str">
        <f>IF(AM286="","",VLOOKUP(AM286,'[1]シフト記号表（勤務時間帯）'!$C$6:$K$35,9,FALSE))</f>
        <v/>
      </c>
      <c r="AN287" s="384" t="str">
        <f>IF(AN286="","",VLOOKUP(AN286,'[1]シフト記号表（勤務時間帯）'!$C$6:$K$35,9,FALSE))</f>
        <v/>
      </c>
      <c r="AO287" s="385" t="str">
        <f>IF(AO286="","",VLOOKUP(AO286,'[1]シフト記号表（勤務時間帯）'!$C$6:$K$35,9,FALSE))</f>
        <v/>
      </c>
      <c r="AP287" s="385" t="str">
        <f>IF(AP286="","",VLOOKUP(AP286,'[1]シフト記号表（勤務時間帯）'!$C$6:$K$35,9,FALSE))</f>
        <v/>
      </c>
      <c r="AQ287" s="385" t="str">
        <f>IF(AQ286="","",VLOOKUP(AQ286,'[1]シフト記号表（勤務時間帯）'!$C$6:$K$35,9,FALSE))</f>
        <v/>
      </c>
      <c r="AR287" s="385" t="str">
        <f>IF(AR286="","",VLOOKUP(AR286,'[1]シフト記号表（勤務時間帯）'!$C$6:$K$35,9,FALSE))</f>
        <v/>
      </c>
      <c r="AS287" s="385" t="str">
        <f>IF(AS286="","",VLOOKUP(AS286,'[1]シフト記号表（勤務時間帯）'!$C$6:$K$35,9,FALSE))</f>
        <v/>
      </c>
      <c r="AT287" s="386" t="str">
        <f>IF(AT286="","",VLOOKUP(AT286,'[1]シフト記号表（勤務時間帯）'!$C$6:$K$35,9,FALSE))</f>
        <v/>
      </c>
      <c r="AU287" s="384" t="str">
        <f>IF(AU286="","",VLOOKUP(AU286,'[1]シフト記号表（勤務時間帯）'!$C$6:$K$35,9,FALSE))</f>
        <v/>
      </c>
      <c r="AV287" s="385" t="str">
        <f>IF(AV286="","",VLOOKUP(AV286,'[1]シフト記号表（勤務時間帯）'!$C$6:$K$35,9,FALSE))</f>
        <v/>
      </c>
      <c r="AW287" s="385" t="str">
        <f>IF(AW286="","",VLOOKUP(AW286,'[1]シフト記号表（勤務時間帯）'!$C$6:$K$35,9,FALSE))</f>
        <v/>
      </c>
      <c r="AX287" s="636">
        <f>IF($BB$3="４週",SUM(S287:AT287),IF($BB$3="暦月",SUM(S287:AW287),""))</f>
        <v>0</v>
      </c>
      <c r="AY287" s="637"/>
      <c r="AZ287" s="638">
        <f>IF($BB$3="４週",AX287/4,IF($BB$3="暦月",②勤務形態一覧表!AX287/(②勤務形態一覧表!$BB$8/7),""))</f>
        <v>0</v>
      </c>
      <c r="BA287" s="639"/>
      <c r="BB287" s="746"/>
      <c r="BC287" s="707"/>
      <c r="BD287" s="707"/>
      <c r="BE287" s="707"/>
      <c r="BF287" s="708"/>
    </row>
    <row r="288" spans="2:58" ht="20.25" customHeight="1">
      <c r="B288" s="686"/>
      <c r="C288" s="742"/>
      <c r="D288" s="743"/>
      <c r="E288" s="744"/>
      <c r="F288" s="392">
        <f>C286</f>
        <v>0</v>
      </c>
      <c r="G288" s="698"/>
      <c r="H288" s="702"/>
      <c r="I288" s="700"/>
      <c r="J288" s="700"/>
      <c r="K288" s="701"/>
      <c r="L288" s="709"/>
      <c r="M288" s="710"/>
      <c r="N288" s="710"/>
      <c r="O288" s="711"/>
      <c r="P288" s="640" t="s">
        <v>1229</v>
      </c>
      <c r="Q288" s="641"/>
      <c r="R288" s="642"/>
      <c r="S288" s="388" t="str">
        <f>IF(S286="","",VLOOKUP(S286,'[1]シフト記号表（勤務時間帯）'!$C$6:$U$35,19,FALSE))</f>
        <v/>
      </c>
      <c r="T288" s="389" t="str">
        <f>IF(T286="","",VLOOKUP(T286,'[1]シフト記号表（勤務時間帯）'!$C$6:$U$35,19,FALSE))</f>
        <v/>
      </c>
      <c r="U288" s="389" t="str">
        <f>IF(U286="","",VLOOKUP(U286,'[1]シフト記号表（勤務時間帯）'!$C$6:$U$35,19,FALSE))</f>
        <v/>
      </c>
      <c r="V288" s="389" t="str">
        <f>IF(V286="","",VLOOKUP(V286,'[1]シフト記号表（勤務時間帯）'!$C$6:$U$35,19,FALSE))</f>
        <v/>
      </c>
      <c r="W288" s="389" t="str">
        <f>IF(W286="","",VLOOKUP(W286,'[1]シフト記号表（勤務時間帯）'!$C$6:$U$35,19,FALSE))</f>
        <v/>
      </c>
      <c r="X288" s="389" t="str">
        <f>IF(X286="","",VLOOKUP(X286,'[1]シフト記号表（勤務時間帯）'!$C$6:$U$35,19,FALSE))</f>
        <v/>
      </c>
      <c r="Y288" s="390" t="str">
        <f>IF(Y286="","",VLOOKUP(Y286,'[1]シフト記号表（勤務時間帯）'!$C$6:$U$35,19,FALSE))</f>
        <v/>
      </c>
      <c r="Z288" s="388" t="str">
        <f>IF(Z286="","",VLOOKUP(Z286,'[1]シフト記号表（勤務時間帯）'!$C$6:$U$35,19,FALSE))</f>
        <v/>
      </c>
      <c r="AA288" s="389" t="str">
        <f>IF(AA286="","",VLOOKUP(AA286,'[1]シフト記号表（勤務時間帯）'!$C$6:$U$35,19,FALSE))</f>
        <v/>
      </c>
      <c r="AB288" s="389" t="str">
        <f>IF(AB286="","",VLOOKUP(AB286,'[1]シフト記号表（勤務時間帯）'!$C$6:$U$35,19,FALSE))</f>
        <v/>
      </c>
      <c r="AC288" s="389" t="str">
        <f>IF(AC286="","",VLOOKUP(AC286,'[1]シフト記号表（勤務時間帯）'!$C$6:$U$35,19,FALSE))</f>
        <v/>
      </c>
      <c r="AD288" s="389" t="str">
        <f>IF(AD286="","",VLOOKUP(AD286,'[1]シフト記号表（勤務時間帯）'!$C$6:$U$35,19,FALSE))</f>
        <v/>
      </c>
      <c r="AE288" s="389" t="str">
        <f>IF(AE286="","",VLOOKUP(AE286,'[1]シフト記号表（勤務時間帯）'!$C$6:$U$35,19,FALSE))</f>
        <v/>
      </c>
      <c r="AF288" s="390" t="str">
        <f>IF(AF286="","",VLOOKUP(AF286,'[1]シフト記号表（勤務時間帯）'!$C$6:$U$35,19,FALSE))</f>
        <v/>
      </c>
      <c r="AG288" s="388" t="str">
        <f>IF(AG286="","",VLOOKUP(AG286,'[1]シフト記号表（勤務時間帯）'!$C$6:$U$35,19,FALSE))</f>
        <v/>
      </c>
      <c r="AH288" s="389" t="str">
        <f>IF(AH286="","",VLOOKUP(AH286,'[1]シフト記号表（勤務時間帯）'!$C$6:$U$35,19,FALSE))</f>
        <v/>
      </c>
      <c r="AI288" s="389" t="str">
        <f>IF(AI286="","",VLOOKUP(AI286,'[1]シフト記号表（勤務時間帯）'!$C$6:$U$35,19,FALSE))</f>
        <v/>
      </c>
      <c r="AJ288" s="389" t="str">
        <f>IF(AJ286="","",VLOOKUP(AJ286,'[1]シフト記号表（勤務時間帯）'!$C$6:$U$35,19,FALSE))</f>
        <v/>
      </c>
      <c r="AK288" s="389" t="str">
        <f>IF(AK286="","",VLOOKUP(AK286,'[1]シフト記号表（勤務時間帯）'!$C$6:$U$35,19,FALSE))</f>
        <v/>
      </c>
      <c r="AL288" s="389" t="str">
        <f>IF(AL286="","",VLOOKUP(AL286,'[1]シフト記号表（勤務時間帯）'!$C$6:$U$35,19,FALSE))</f>
        <v/>
      </c>
      <c r="AM288" s="390" t="str">
        <f>IF(AM286="","",VLOOKUP(AM286,'[1]シフト記号表（勤務時間帯）'!$C$6:$U$35,19,FALSE))</f>
        <v/>
      </c>
      <c r="AN288" s="388" t="str">
        <f>IF(AN286="","",VLOOKUP(AN286,'[1]シフト記号表（勤務時間帯）'!$C$6:$U$35,19,FALSE))</f>
        <v/>
      </c>
      <c r="AO288" s="389" t="str">
        <f>IF(AO286="","",VLOOKUP(AO286,'[1]シフト記号表（勤務時間帯）'!$C$6:$U$35,19,FALSE))</f>
        <v/>
      </c>
      <c r="AP288" s="389" t="str">
        <f>IF(AP286="","",VLOOKUP(AP286,'[1]シフト記号表（勤務時間帯）'!$C$6:$U$35,19,FALSE))</f>
        <v/>
      </c>
      <c r="AQ288" s="389" t="str">
        <f>IF(AQ286="","",VLOOKUP(AQ286,'[1]シフト記号表（勤務時間帯）'!$C$6:$U$35,19,FALSE))</f>
        <v/>
      </c>
      <c r="AR288" s="389" t="str">
        <f>IF(AR286="","",VLOOKUP(AR286,'[1]シフト記号表（勤務時間帯）'!$C$6:$U$35,19,FALSE))</f>
        <v/>
      </c>
      <c r="AS288" s="389" t="str">
        <f>IF(AS286="","",VLOOKUP(AS286,'[1]シフト記号表（勤務時間帯）'!$C$6:$U$35,19,FALSE))</f>
        <v/>
      </c>
      <c r="AT288" s="390" t="str">
        <f>IF(AT286="","",VLOOKUP(AT286,'[1]シフト記号表（勤務時間帯）'!$C$6:$U$35,19,FALSE))</f>
        <v/>
      </c>
      <c r="AU288" s="388" t="str">
        <f>IF(AU286="","",VLOOKUP(AU286,'[1]シフト記号表（勤務時間帯）'!$C$6:$U$35,19,FALSE))</f>
        <v/>
      </c>
      <c r="AV288" s="389" t="str">
        <f>IF(AV286="","",VLOOKUP(AV286,'[1]シフト記号表（勤務時間帯）'!$C$6:$U$35,19,FALSE))</f>
        <v/>
      </c>
      <c r="AW288" s="389" t="str">
        <f>IF(AW286="","",VLOOKUP(AW286,'[1]シフト記号表（勤務時間帯）'!$C$6:$U$35,19,FALSE))</f>
        <v/>
      </c>
      <c r="AX288" s="643">
        <f>IF($BB$3="４週",SUM(S288:AT288),IF($BB$3="暦月",SUM(S288:AW288),""))</f>
        <v>0</v>
      </c>
      <c r="AY288" s="644"/>
      <c r="AZ288" s="645">
        <f>IF($BB$3="４週",AX288/4,IF($BB$3="暦月",②勤務形態一覧表!AX288/(②勤務形態一覧表!$BB$8/7),""))</f>
        <v>0</v>
      </c>
      <c r="BA288" s="646"/>
      <c r="BB288" s="747"/>
      <c r="BC288" s="710"/>
      <c r="BD288" s="710"/>
      <c r="BE288" s="710"/>
      <c r="BF288" s="711"/>
    </row>
    <row r="289" spans="2:58" ht="20.25" customHeight="1">
      <c r="B289" s="686">
        <f>B286+1</f>
        <v>90</v>
      </c>
      <c r="C289" s="736"/>
      <c r="D289" s="737"/>
      <c r="E289" s="738"/>
      <c r="F289" s="391"/>
      <c r="G289" s="696"/>
      <c r="H289" s="699"/>
      <c r="I289" s="700"/>
      <c r="J289" s="700"/>
      <c r="K289" s="701"/>
      <c r="L289" s="703"/>
      <c r="M289" s="704"/>
      <c r="N289" s="704"/>
      <c r="O289" s="705"/>
      <c r="P289" s="712" t="s">
        <v>1227</v>
      </c>
      <c r="Q289" s="713"/>
      <c r="R289" s="714"/>
      <c r="S289" s="380"/>
      <c r="T289" s="381"/>
      <c r="U289" s="381"/>
      <c r="V289" s="381"/>
      <c r="W289" s="381"/>
      <c r="X289" s="381"/>
      <c r="Y289" s="382"/>
      <c r="Z289" s="380"/>
      <c r="AA289" s="381"/>
      <c r="AB289" s="381"/>
      <c r="AC289" s="381"/>
      <c r="AD289" s="381"/>
      <c r="AE289" s="381"/>
      <c r="AF289" s="382"/>
      <c r="AG289" s="380"/>
      <c r="AH289" s="381"/>
      <c r="AI289" s="381"/>
      <c r="AJ289" s="381"/>
      <c r="AK289" s="381"/>
      <c r="AL289" s="381"/>
      <c r="AM289" s="382"/>
      <c r="AN289" s="380"/>
      <c r="AO289" s="381"/>
      <c r="AP289" s="381"/>
      <c r="AQ289" s="381"/>
      <c r="AR289" s="381"/>
      <c r="AS289" s="381"/>
      <c r="AT289" s="382"/>
      <c r="AU289" s="380"/>
      <c r="AV289" s="381"/>
      <c r="AW289" s="381"/>
      <c r="AX289" s="620"/>
      <c r="AY289" s="621"/>
      <c r="AZ289" s="622"/>
      <c r="BA289" s="623"/>
      <c r="BB289" s="745"/>
      <c r="BC289" s="704"/>
      <c r="BD289" s="704"/>
      <c r="BE289" s="704"/>
      <c r="BF289" s="705"/>
    </row>
    <row r="290" spans="2:58" ht="20.25" customHeight="1">
      <c r="B290" s="686"/>
      <c r="C290" s="739"/>
      <c r="D290" s="740"/>
      <c r="E290" s="741"/>
      <c r="F290" s="383"/>
      <c r="G290" s="697"/>
      <c r="H290" s="702"/>
      <c r="I290" s="700"/>
      <c r="J290" s="700"/>
      <c r="K290" s="701"/>
      <c r="L290" s="706"/>
      <c r="M290" s="707"/>
      <c r="N290" s="707"/>
      <c r="O290" s="708"/>
      <c r="P290" s="633" t="s">
        <v>1228</v>
      </c>
      <c r="Q290" s="634"/>
      <c r="R290" s="635"/>
      <c r="S290" s="384" t="str">
        <f>IF(S289="","",VLOOKUP(S289,'[1]シフト記号表（勤務時間帯）'!$C$6:$K$35,9,FALSE))</f>
        <v/>
      </c>
      <c r="T290" s="385" t="str">
        <f>IF(T289="","",VLOOKUP(T289,'[1]シフト記号表（勤務時間帯）'!$C$6:$K$35,9,FALSE))</f>
        <v/>
      </c>
      <c r="U290" s="385" t="str">
        <f>IF(U289="","",VLOOKUP(U289,'[1]シフト記号表（勤務時間帯）'!$C$6:$K$35,9,FALSE))</f>
        <v/>
      </c>
      <c r="V290" s="385" t="str">
        <f>IF(V289="","",VLOOKUP(V289,'[1]シフト記号表（勤務時間帯）'!$C$6:$K$35,9,FALSE))</f>
        <v/>
      </c>
      <c r="W290" s="385" t="str">
        <f>IF(W289="","",VLOOKUP(W289,'[1]シフト記号表（勤務時間帯）'!$C$6:$K$35,9,FALSE))</f>
        <v/>
      </c>
      <c r="X290" s="385" t="str">
        <f>IF(X289="","",VLOOKUP(X289,'[1]シフト記号表（勤務時間帯）'!$C$6:$K$35,9,FALSE))</f>
        <v/>
      </c>
      <c r="Y290" s="386" t="str">
        <f>IF(Y289="","",VLOOKUP(Y289,'[1]シフト記号表（勤務時間帯）'!$C$6:$K$35,9,FALSE))</f>
        <v/>
      </c>
      <c r="Z290" s="384" t="str">
        <f>IF(Z289="","",VLOOKUP(Z289,'[1]シフト記号表（勤務時間帯）'!$C$6:$K$35,9,FALSE))</f>
        <v/>
      </c>
      <c r="AA290" s="385" t="str">
        <f>IF(AA289="","",VLOOKUP(AA289,'[1]シフト記号表（勤務時間帯）'!$C$6:$K$35,9,FALSE))</f>
        <v/>
      </c>
      <c r="AB290" s="385" t="str">
        <f>IF(AB289="","",VLOOKUP(AB289,'[1]シフト記号表（勤務時間帯）'!$C$6:$K$35,9,FALSE))</f>
        <v/>
      </c>
      <c r="AC290" s="385" t="str">
        <f>IF(AC289="","",VLOOKUP(AC289,'[1]シフト記号表（勤務時間帯）'!$C$6:$K$35,9,FALSE))</f>
        <v/>
      </c>
      <c r="AD290" s="385" t="str">
        <f>IF(AD289="","",VLOOKUP(AD289,'[1]シフト記号表（勤務時間帯）'!$C$6:$K$35,9,FALSE))</f>
        <v/>
      </c>
      <c r="AE290" s="385" t="str">
        <f>IF(AE289="","",VLOOKUP(AE289,'[1]シフト記号表（勤務時間帯）'!$C$6:$K$35,9,FALSE))</f>
        <v/>
      </c>
      <c r="AF290" s="386" t="str">
        <f>IF(AF289="","",VLOOKUP(AF289,'[1]シフト記号表（勤務時間帯）'!$C$6:$K$35,9,FALSE))</f>
        <v/>
      </c>
      <c r="AG290" s="384" t="str">
        <f>IF(AG289="","",VLOOKUP(AG289,'[1]シフト記号表（勤務時間帯）'!$C$6:$K$35,9,FALSE))</f>
        <v/>
      </c>
      <c r="AH290" s="385" t="str">
        <f>IF(AH289="","",VLOOKUP(AH289,'[1]シフト記号表（勤務時間帯）'!$C$6:$K$35,9,FALSE))</f>
        <v/>
      </c>
      <c r="AI290" s="385" t="str">
        <f>IF(AI289="","",VLOOKUP(AI289,'[1]シフト記号表（勤務時間帯）'!$C$6:$K$35,9,FALSE))</f>
        <v/>
      </c>
      <c r="AJ290" s="385" t="str">
        <f>IF(AJ289="","",VLOOKUP(AJ289,'[1]シフト記号表（勤務時間帯）'!$C$6:$K$35,9,FALSE))</f>
        <v/>
      </c>
      <c r="AK290" s="385" t="str">
        <f>IF(AK289="","",VLOOKUP(AK289,'[1]シフト記号表（勤務時間帯）'!$C$6:$K$35,9,FALSE))</f>
        <v/>
      </c>
      <c r="AL290" s="385" t="str">
        <f>IF(AL289="","",VLOOKUP(AL289,'[1]シフト記号表（勤務時間帯）'!$C$6:$K$35,9,FALSE))</f>
        <v/>
      </c>
      <c r="AM290" s="386" t="str">
        <f>IF(AM289="","",VLOOKUP(AM289,'[1]シフト記号表（勤務時間帯）'!$C$6:$K$35,9,FALSE))</f>
        <v/>
      </c>
      <c r="AN290" s="384" t="str">
        <f>IF(AN289="","",VLOOKUP(AN289,'[1]シフト記号表（勤務時間帯）'!$C$6:$K$35,9,FALSE))</f>
        <v/>
      </c>
      <c r="AO290" s="385" t="str">
        <f>IF(AO289="","",VLOOKUP(AO289,'[1]シフト記号表（勤務時間帯）'!$C$6:$K$35,9,FALSE))</f>
        <v/>
      </c>
      <c r="AP290" s="385" t="str">
        <f>IF(AP289="","",VLOOKUP(AP289,'[1]シフト記号表（勤務時間帯）'!$C$6:$K$35,9,FALSE))</f>
        <v/>
      </c>
      <c r="AQ290" s="385" t="str">
        <f>IF(AQ289="","",VLOOKUP(AQ289,'[1]シフト記号表（勤務時間帯）'!$C$6:$K$35,9,FALSE))</f>
        <v/>
      </c>
      <c r="AR290" s="385" t="str">
        <f>IF(AR289="","",VLOOKUP(AR289,'[1]シフト記号表（勤務時間帯）'!$C$6:$K$35,9,FALSE))</f>
        <v/>
      </c>
      <c r="AS290" s="385" t="str">
        <f>IF(AS289="","",VLOOKUP(AS289,'[1]シフト記号表（勤務時間帯）'!$C$6:$K$35,9,FALSE))</f>
        <v/>
      </c>
      <c r="AT290" s="386" t="str">
        <f>IF(AT289="","",VLOOKUP(AT289,'[1]シフト記号表（勤務時間帯）'!$C$6:$K$35,9,FALSE))</f>
        <v/>
      </c>
      <c r="AU290" s="384" t="str">
        <f>IF(AU289="","",VLOOKUP(AU289,'[1]シフト記号表（勤務時間帯）'!$C$6:$K$35,9,FALSE))</f>
        <v/>
      </c>
      <c r="AV290" s="385" t="str">
        <f>IF(AV289="","",VLOOKUP(AV289,'[1]シフト記号表（勤務時間帯）'!$C$6:$K$35,9,FALSE))</f>
        <v/>
      </c>
      <c r="AW290" s="385" t="str">
        <f>IF(AW289="","",VLOOKUP(AW289,'[1]シフト記号表（勤務時間帯）'!$C$6:$K$35,9,FALSE))</f>
        <v/>
      </c>
      <c r="AX290" s="636">
        <f>IF($BB$3="４週",SUM(S290:AT290),IF($BB$3="暦月",SUM(S290:AW290),""))</f>
        <v>0</v>
      </c>
      <c r="AY290" s="637"/>
      <c r="AZ290" s="638">
        <f>IF($BB$3="４週",AX290/4,IF($BB$3="暦月",②勤務形態一覧表!AX290/(②勤務形態一覧表!$BB$8/7),""))</f>
        <v>0</v>
      </c>
      <c r="BA290" s="639"/>
      <c r="BB290" s="746"/>
      <c r="BC290" s="707"/>
      <c r="BD290" s="707"/>
      <c r="BE290" s="707"/>
      <c r="BF290" s="708"/>
    </row>
    <row r="291" spans="2:58" ht="20.25" customHeight="1">
      <c r="B291" s="686"/>
      <c r="C291" s="742"/>
      <c r="D291" s="743"/>
      <c r="E291" s="744"/>
      <c r="F291" s="392">
        <f>C289</f>
        <v>0</v>
      </c>
      <c r="G291" s="698"/>
      <c r="H291" s="702"/>
      <c r="I291" s="700"/>
      <c r="J291" s="700"/>
      <c r="K291" s="701"/>
      <c r="L291" s="709"/>
      <c r="M291" s="710"/>
      <c r="N291" s="710"/>
      <c r="O291" s="711"/>
      <c r="P291" s="640" t="s">
        <v>1229</v>
      </c>
      <c r="Q291" s="641"/>
      <c r="R291" s="642"/>
      <c r="S291" s="388" t="str">
        <f>IF(S289="","",VLOOKUP(S289,'[1]シフト記号表（勤務時間帯）'!$C$6:$U$35,19,FALSE))</f>
        <v/>
      </c>
      <c r="T291" s="389" t="str">
        <f>IF(T289="","",VLOOKUP(T289,'[1]シフト記号表（勤務時間帯）'!$C$6:$U$35,19,FALSE))</f>
        <v/>
      </c>
      <c r="U291" s="389" t="str">
        <f>IF(U289="","",VLOOKUP(U289,'[1]シフト記号表（勤務時間帯）'!$C$6:$U$35,19,FALSE))</f>
        <v/>
      </c>
      <c r="V291" s="389" t="str">
        <f>IF(V289="","",VLOOKUP(V289,'[1]シフト記号表（勤務時間帯）'!$C$6:$U$35,19,FALSE))</f>
        <v/>
      </c>
      <c r="W291" s="389" t="str">
        <f>IF(W289="","",VLOOKUP(W289,'[1]シフト記号表（勤務時間帯）'!$C$6:$U$35,19,FALSE))</f>
        <v/>
      </c>
      <c r="X291" s="389" t="str">
        <f>IF(X289="","",VLOOKUP(X289,'[1]シフト記号表（勤務時間帯）'!$C$6:$U$35,19,FALSE))</f>
        <v/>
      </c>
      <c r="Y291" s="390" t="str">
        <f>IF(Y289="","",VLOOKUP(Y289,'[1]シフト記号表（勤務時間帯）'!$C$6:$U$35,19,FALSE))</f>
        <v/>
      </c>
      <c r="Z291" s="388" t="str">
        <f>IF(Z289="","",VLOOKUP(Z289,'[1]シフト記号表（勤務時間帯）'!$C$6:$U$35,19,FALSE))</f>
        <v/>
      </c>
      <c r="AA291" s="389" t="str">
        <f>IF(AA289="","",VLOOKUP(AA289,'[1]シフト記号表（勤務時間帯）'!$C$6:$U$35,19,FALSE))</f>
        <v/>
      </c>
      <c r="AB291" s="389" t="str">
        <f>IF(AB289="","",VLOOKUP(AB289,'[1]シフト記号表（勤務時間帯）'!$C$6:$U$35,19,FALSE))</f>
        <v/>
      </c>
      <c r="AC291" s="389" t="str">
        <f>IF(AC289="","",VLOOKUP(AC289,'[1]シフト記号表（勤務時間帯）'!$C$6:$U$35,19,FALSE))</f>
        <v/>
      </c>
      <c r="AD291" s="389" t="str">
        <f>IF(AD289="","",VLOOKUP(AD289,'[1]シフト記号表（勤務時間帯）'!$C$6:$U$35,19,FALSE))</f>
        <v/>
      </c>
      <c r="AE291" s="389" t="str">
        <f>IF(AE289="","",VLOOKUP(AE289,'[1]シフト記号表（勤務時間帯）'!$C$6:$U$35,19,FALSE))</f>
        <v/>
      </c>
      <c r="AF291" s="390" t="str">
        <f>IF(AF289="","",VLOOKUP(AF289,'[1]シフト記号表（勤務時間帯）'!$C$6:$U$35,19,FALSE))</f>
        <v/>
      </c>
      <c r="AG291" s="388" t="str">
        <f>IF(AG289="","",VLOOKUP(AG289,'[1]シフト記号表（勤務時間帯）'!$C$6:$U$35,19,FALSE))</f>
        <v/>
      </c>
      <c r="AH291" s="389" t="str">
        <f>IF(AH289="","",VLOOKUP(AH289,'[1]シフト記号表（勤務時間帯）'!$C$6:$U$35,19,FALSE))</f>
        <v/>
      </c>
      <c r="AI291" s="389" t="str">
        <f>IF(AI289="","",VLOOKUP(AI289,'[1]シフト記号表（勤務時間帯）'!$C$6:$U$35,19,FALSE))</f>
        <v/>
      </c>
      <c r="AJ291" s="389" t="str">
        <f>IF(AJ289="","",VLOOKUP(AJ289,'[1]シフト記号表（勤務時間帯）'!$C$6:$U$35,19,FALSE))</f>
        <v/>
      </c>
      <c r="AK291" s="389" t="str">
        <f>IF(AK289="","",VLOOKUP(AK289,'[1]シフト記号表（勤務時間帯）'!$C$6:$U$35,19,FALSE))</f>
        <v/>
      </c>
      <c r="AL291" s="389" t="str">
        <f>IF(AL289="","",VLOOKUP(AL289,'[1]シフト記号表（勤務時間帯）'!$C$6:$U$35,19,FALSE))</f>
        <v/>
      </c>
      <c r="AM291" s="390" t="str">
        <f>IF(AM289="","",VLOOKUP(AM289,'[1]シフト記号表（勤務時間帯）'!$C$6:$U$35,19,FALSE))</f>
        <v/>
      </c>
      <c r="AN291" s="388" t="str">
        <f>IF(AN289="","",VLOOKUP(AN289,'[1]シフト記号表（勤務時間帯）'!$C$6:$U$35,19,FALSE))</f>
        <v/>
      </c>
      <c r="AO291" s="389" t="str">
        <f>IF(AO289="","",VLOOKUP(AO289,'[1]シフト記号表（勤務時間帯）'!$C$6:$U$35,19,FALSE))</f>
        <v/>
      </c>
      <c r="AP291" s="389" t="str">
        <f>IF(AP289="","",VLOOKUP(AP289,'[1]シフト記号表（勤務時間帯）'!$C$6:$U$35,19,FALSE))</f>
        <v/>
      </c>
      <c r="AQ291" s="389" t="str">
        <f>IF(AQ289="","",VLOOKUP(AQ289,'[1]シフト記号表（勤務時間帯）'!$C$6:$U$35,19,FALSE))</f>
        <v/>
      </c>
      <c r="AR291" s="389" t="str">
        <f>IF(AR289="","",VLOOKUP(AR289,'[1]シフト記号表（勤務時間帯）'!$C$6:$U$35,19,FALSE))</f>
        <v/>
      </c>
      <c r="AS291" s="389" t="str">
        <f>IF(AS289="","",VLOOKUP(AS289,'[1]シフト記号表（勤務時間帯）'!$C$6:$U$35,19,FALSE))</f>
        <v/>
      </c>
      <c r="AT291" s="390" t="str">
        <f>IF(AT289="","",VLOOKUP(AT289,'[1]シフト記号表（勤務時間帯）'!$C$6:$U$35,19,FALSE))</f>
        <v/>
      </c>
      <c r="AU291" s="388" t="str">
        <f>IF(AU289="","",VLOOKUP(AU289,'[1]シフト記号表（勤務時間帯）'!$C$6:$U$35,19,FALSE))</f>
        <v/>
      </c>
      <c r="AV291" s="389" t="str">
        <f>IF(AV289="","",VLOOKUP(AV289,'[1]シフト記号表（勤務時間帯）'!$C$6:$U$35,19,FALSE))</f>
        <v/>
      </c>
      <c r="AW291" s="389" t="str">
        <f>IF(AW289="","",VLOOKUP(AW289,'[1]シフト記号表（勤務時間帯）'!$C$6:$U$35,19,FALSE))</f>
        <v/>
      </c>
      <c r="AX291" s="643">
        <f>IF($BB$3="４週",SUM(S291:AT291),IF($BB$3="暦月",SUM(S291:AW291),""))</f>
        <v>0</v>
      </c>
      <c r="AY291" s="644"/>
      <c r="AZ291" s="645">
        <f>IF($BB$3="４週",AX291/4,IF($BB$3="暦月",②勤務形態一覧表!AX291/(②勤務形態一覧表!$BB$8/7),""))</f>
        <v>0</v>
      </c>
      <c r="BA291" s="646"/>
      <c r="BB291" s="747"/>
      <c r="BC291" s="710"/>
      <c r="BD291" s="710"/>
      <c r="BE291" s="710"/>
      <c r="BF291" s="711"/>
    </row>
    <row r="292" spans="2:58" ht="20.25" customHeight="1">
      <c r="B292" s="686">
        <f>B289+1</f>
        <v>91</v>
      </c>
      <c r="C292" s="736"/>
      <c r="D292" s="737"/>
      <c r="E292" s="738"/>
      <c r="F292" s="391"/>
      <c r="G292" s="696"/>
      <c r="H292" s="699"/>
      <c r="I292" s="700"/>
      <c r="J292" s="700"/>
      <c r="K292" s="701"/>
      <c r="L292" s="703"/>
      <c r="M292" s="704"/>
      <c r="N292" s="704"/>
      <c r="O292" s="705"/>
      <c r="P292" s="712" t="s">
        <v>1227</v>
      </c>
      <c r="Q292" s="713"/>
      <c r="R292" s="714"/>
      <c r="S292" s="380"/>
      <c r="T292" s="381"/>
      <c r="U292" s="381"/>
      <c r="V292" s="381"/>
      <c r="W292" s="381"/>
      <c r="X292" s="381"/>
      <c r="Y292" s="382"/>
      <c r="Z292" s="380"/>
      <c r="AA292" s="381"/>
      <c r="AB292" s="381"/>
      <c r="AC292" s="381"/>
      <c r="AD292" s="381"/>
      <c r="AE292" s="381"/>
      <c r="AF292" s="382"/>
      <c r="AG292" s="380"/>
      <c r="AH292" s="381"/>
      <c r="AI292" s="381"/>
      <c r="AJ292" s="381"/>
      <c r="AK292" s="381"/>
      <c r="AL292" s="381"/>
      <c r="AM292" s="382"/>
      <c r="AN292" s="380"/>
      <c r="AO292" s="381"/>
      <c r="AP292" s="381"/>
      <c r="AQ292" s="381"/>
      <c r="AR292" s="381"/>
      <c r="AS292" s="381"/>
      <c r="AT292" s="382"/>
      <c r="AU292" s="380"/>
      <c r="AV292" s="381"/>
      <c r="AW292" s="381"/>
      <c r="AX292" s="620"/>
      <c r="AY292" s="621"/>
      <c r="AZ292" s="622"/>
      <c r="BA292" s="623"/>
      <c r="BB292" s="745"/>
      <c r="BC292" s="704"/>
      <c r="BD292" s="704"/>
      <c r="BE292" s="704"/>
      <c r="BF292" s="705"/>
    </row>
    <row r="293" spans="2:58" ht="20.25" customHeight="1">
      <c r="B293" s="686"/>
      <c r="C293" s="739"/>
      <c r="D293" s="740"/>
      <c r="E293" s="741"/>
      <c r="F293" s="383"/>
      <c r="G293" s="697"/>
      <c r="H293" s="702"/>
      <c r="I293" s="700"/>
      <c r="J293" s="700"/>
      <c r="K293" s="701"/>
      <c r="L293" s="706"/>
      <c r="M293" s="707"/>
      <c r="N293" s="707"/>
      <c r="O293" s="708"/>
      <c r="P293" s="633" t="s">
        <v>1228</v>
      </c>
      <c r="Q293" s="634"/>
      <c r="R293" s="635"/>
      <c r="S293" s="384" t="str">
        <f>IF(S292="","",VLOOKUP(S292,'[1]シフト記号表（勤務時間帯）'!$C$6:$K$35,9,FALSE))</f>
        <v/>
      </c>
      <c r="T293" s="385" t="str">
        <f>IF(T292="","",VLOOKUP(T292,'[1]シフト記号表（勤務時間帯）'!$C$6:$K$35,9,FALSE))</f>
        <v/>
      </c>
      <c r="U293" s="385" t="str">
        <f>IF(U292="","",VLOOKUP(U292,'[1]シフト記号表（勤務時間帯）'!$C$6:$K$35,9,FALSE))</f>
        <v/>
      </c>
      <c r="V293" s="385" t="str">
        <f>IF(V292="","",VLOOKUP(V292,'[1]シフト記号表（勤務時間帯）'!$C$6:$K$35,9,FALSE))</f>
        <v/>
      </c>
      <c r="W293" s="385" t="str">
        <f>IF(W292="","",VLOOKUP(W292,'[1]シフト記号表（勤務時間帯）'!$C$6:$K$35,9,FALSE))</f>
        <v/>
      </c>
      <c r="X293" s="385" t="str">
        <f>IF(X292="","",VLOOKUP(X292,'[1]シフト記号表（勤務時間帯）'!$C$6:$K$35,9,FALSE))</f>
        <v/>
      </c>
      <c r="Y293" s="386" t="str">
        <f>IF(Y292="","",VLOOKUP(Y292,'[1]シフト記号表（勤務時間帯）'!$C$6:$K$35,9,FALSE))</f>
        <v/>
      </c>
      <c r="Z293" s="384" t="str">
        <f>IF(Z292="","",VLOOKUP(Z292,'[1]シフト記号表（勤務時間帯）'!$C$6:$K$35,9,FALSE))</f>
        <v/>
      </c>
      <c r="AA293" s="385" t="str">
        <f>IF(AA292="","",VLOOKUP(AA292,'[1]シフト記号表（勤務時間帯）'!$C$6:$K$35,9,FALSE))</f>
        <v/>
      </c>
      <c r="AB293" s="385" t="str">
        <f>IF(AB292="","",VLOOKUP(AB292,'[1]シフト記号表（勤務時間帯）'!$C$6:$K$35,9,FALSE))</f>
        <v/>
      </c>
      <c r="AC293" s="385" t="str">
        <f>IF(AC292="","",VLOOKUP(AC292,'[1]シフト記号表（勤務時間帯）'!$C$6:$K$35,9,FALSE))</f>
        <v/>
      </c>
      <c r="AD293" s="385" t="str">
        <f>IF(AD292="","",VLOOKUP(AD292,'[1]シフト記号表（勤務時間帯）'!$C$6:$K$35,9,FALSE))</f>
        <v/>
      </c>
      <c r="AE293" s="385" t="str">
        <f>IF(AE292="","",VLOOKUP(AE292,'[1]シフト記号表（勤務時間帯）'!$C$6:$K$35,9,FALSE))</f>
        <v/>
      </c>
      <c r="AF293" s="386" t="str">
        <f>IF(AF292="","",VLOOKUP(AF292,'[1]シフト記号表（勤務時間帯）'!$C$6:$K$35,9,FALSE))</f>
        <v/>
      </c>
      <c r="AG293" s="384" t="str">
        <f>IF(AG292="","",VLOOKUP(AG292,'[1]シフト記号表（勤務時間帯）'!$C$6:$K$35,9,FALSE))</f>
        <v/>
      </c>
      <c r="AH293" s="385" t="str">
        <f>IF(AH292="","",VLOOKUP(AH292,'[1]シフト記号表（勤務時間帯）'!$C$6:$K$35,9,FALSE))</f>
        <v/>
      </c>
      <c r="AI293" s="385" t="str">
        <f>IF(AI292="","",VLOOKUP(AI292,'[1]シフト記号表（勤務時間帯）'!$C$6:$K$35,9,FALSE))</f>
        <v/>
      </c>
      <c r="AJ293" s="385" t="str">
        <f>IF(AJ292="","",VLOOKUP(AJ292,'[1]シフト記号表（勤務時間帯）'!$C$6:$K$35,9,FALSE))</f>
        <v/>
      </c>
      <c r="AK293" s="385" t="str">
        <f>IF(AK292="","",VLOOKUP(AK292,'[1]シフト記号表（勤務時間帯）'!$C$6:$K$35,9,FALSE))</f>
        <v/>
      </c>
      <c r="AL293" s="385" t="str">
        <f>IF(AL292="","",VLOOKUP(AL292,'[1]シフト記号表（勤務時間帯）'!$C$6:$K$35,9,FALSE))</f>
        <v/>
      </c>
      <c r="AM293" s="386" t="str">
        <f>IF(AM292="","",VLOOKUP(AM292,'[1]シフト記号表（勤務時間帯）'!$C$6:$K$35,9,FALSE))</f>
        <v/>
      </c>
      <c r="AN293" s="384" t="str">
        <f>IF(AN292="","",VLOOKUP(AN292,'[1]シフト記号表（勤務時間帯）'!$C$6:$K$35,9,FALSE))</f>
        <v/>
      </c>
      <c r="AO293" s="385" t="str">
        <f>IF(AO292="","",VLOOKUP(AO292,'[1]シフト記号表（勤務時間帯）'!$C$6:$K$35,9,FALSE))</f>
        <v/>
      </c>
      <c r="AP293" s="385" t="str">
        <f>IF(AP292="","",VLOOKUP(AP292,'[1]シフト記号表（勤務時間帯）'!$C$6:$K$35,9,FALSE))</f>
        <v/>
      </c>
      <c r="AQ293" s="385" t="str">
        <f>IF(AQ292="","",VLOOKUP(AQ292,'[1]シフト記号表（勤務時間帯）'!$C$6:$K$35,9,FALSE))</f>
        <v/>
      </c>
      <c r="AR293" s="385" t="str">
        <f>IF(AR292="","",VLOOKUP(AR292,'[1]シフト記号表（勤務時間帯）'!$C$6:$K$35,9,FALSE))</f>
        <v/>
      </c>
      <c r="AS293" s="385" t="str">
        <f>IF(AS292="","",VLOOKUP(AS292,'[1]シフト記号表（勤務時間帯）'!$C$6:$K$35,9,FALSE))</f>
        <v/>
      </c>
      <c r="AT293" s="386" t="str">
        <f>IF(AT292="","",VLOOKUP(AT292,'[1]シフト記号表（勤務時間帯）'!$C$6:$K$35,9,FALSE))</f>
        <v/>
      </c>
      <c r="AU293" s="384" t="str">
        <f>IF(AU292="","",VLOOKUP(AU292,'[1]シフト記号表（勤務時間帯）'!$C$6:$K$35,9,FALSE))</f>
        <v/>
      </c>
      <c r="AV293" s="385" t="str">
        <f>IF(AV292="","",VLOOKUP(AV292,'[1]シフト記号表（勤務時間帯）'!$C$6:$K$35,9,FALSE))</f>
        <v/>
      </c>
      <c r="AW293" s="385" t="str">
        <f>IF(AW292="","",VLOOKUP(AW292,'[1]シフト記号表（勤務時間帯）'!$C$6:$K$35,9,FALSE))</f>
        <v/>
      </c>
      <c r="AX293" s="636">
        <f>IF($BB$3="４週",SUM(S293:AT293),IF($BB$3="暦月",SUM(S293:AW293),""))</f>
        <v>0</v>
      </c>
      <c r="AY293" s="637"/>
      <c r="AZ293" s="638">
        <f>IF($BB$3="４週",AX293/4,IF($BB$3="暦月",②勤務形態一覧表!AX293/(②勤務形態一覧表!$BB$8/7),""))</f>
        <v>0</v>
      </c>
      <c r="BA293" s="639"/>
      <c r="BB293" s="746"/>
      <c r="BC293" s="707"/>
      <c r="BD293" s="707"/>
      <c r="BE293" s="707"/>
      <c r="BF293" s="708"/>
    </row>
    <row r="294" spans="2:58" ht="20.25" customHeight="1">
      <c r="B294" s="686"/>
      <c r="C294" s="742"/>
      <c r="D294" s="743"/>
      <c r="E294" s="744"/>
      <c r="F294" s="392">
        <f>C292</f>
        <v>0</v>
      </c>
      <c r="G294" s="698"/>
      <c r="H294" s="702"/>
      <c r="I294" s="700"/>
      <c r="J294" s="700"/>
      <c r="K294" s="701"/>
      <c r="L294" s="709"/>
      <c r="M294" s="710"/>
      <c r="N294" s="710"/>
      <c r="O294" s="711"/>
      <c r="P294" s="640" t="s">
        <v>1229</v>
      </c>
      <c r="Q294" s="641"/>
      <c r="R294" s="642"/>
      <c r="S294" s="388" t="str">
        <f>IF(S292="","",VLOOKUP(S292,'[1]シフト記号表（勤務時間帯）'!$C$6:$U$35,19,FALSE))</f>
        <v/>
      </c>
      <c r="T294" s="389" t="str">
        <f>IF(T292="","",VLOOKUP(T292,'[1]シフト記号表（勤務時間帯）'!$C$6:$U$35,19,FALSE))</f>
        <v/>
      </c>
      <c r="U294" s="389" t="str">
        <f>IF(U292="","",VLOOKUP(U292,'[1]シフト記号表（勤務時間帯）'!$C$6:$U$35,19,FALSE))</f>
        <v/>
      </c>
      <c r="V294" s="389" t="str">
        <f>IF(V292="","",VLOOKUP(V292,'[1]シフト記号表（勤務時間帯）'!$C$6:$U$35,19,FALSE))</f>
        <v/>
      </c>
      <c r="W294" s="389" t="str">
        <f>IF(W292="","",VLOOKUP(W292,'[1]シフト記号表（勤務時間帯）'!$C$6:$U$35,19,FALSE))</f>
        <v/>
      </c>
      <c r="X294" s="389" t="str">
        <f>IF(X292="","",VLOOKUP(X292,'[1]シフト記号表（勤務時間帯）'!$C$6:$U$35,19,FALSE))</f>
        <v/>
      </c>
      <c r="Y294" s="390" t="str">
        <f>IF(Y292="","",VLOOKUP(Y292,'[1]シフト記号表（勤務時間帯）'!$C$6:$U$35,19,FALSE))</f>
        <v/>
      </c>
      <c r="Z294" s="388" t="str">
        <f>IF(Z292="","",VLOOKUP(Z292,'[1]シフト記号表（勤務時間帯）'!$C$6:$U$35,19,FALSE))</f>
        <v/>
      </c>
      <c r="AA294" s="389" t="str">
        <f>IF(AA292="","",VLOOKUP(AA292,'[1]シフト記号表（勤務時間帯）'!$C$6:$U$35,19,FALSE))</f>
        <v/>
      </c>
      <c r="AB294" s="389" t="str">
        <f>IF(AB292="","",VLOOKUP(AB292,'[1]シフト記号表（勤務時間帯）'!$C$6:$U$35,19,FALSE))</f>
        <v/>
      </c>
      <c r="AC294" s="389" t="str">
        <f>IF(AC292="","",VLOOKUP(AC292,'[1]シフト記号表（勤務時間帯）'!$C$6:$U$35,19,FALSE))</f>
        <v/>
      </c>
      <c r="AD294" s="389" t="str">
        <f>IF(AD292="","",VLOOKUP(AD292,'[1]シフト記号表（勤務時間帯）'!$C$6:$U$35,19,FALSE))</f>
        <v/>
      </c>
      <c r="AE294" s="389" t="str">
        <f>IF(AE292="","",VLOOKUP(AE292,'[1]シフト記号表（勤務時間帯）'!$C$6:$U$35,19,FALSE))</f>
        <v/>
      </c>
      <c r="AF294" s="390" t="str">
        <f>IF(AF292="","",VLOOKUP(AF292,'[1]シフト記号表（勤務時間帯）'!$C$6:$U$35,19,FALSE))</f>
        <v/>
      </c>
      <c r="AG294" s="388" t="str">
        <f>IF(AG292="","",VLOOKUP(AG292,'[1]シフト記号表（勤務時間帯）'!$C$6:$U$35,19,FALSE))</f>
        <v/>
      </c>
      <c r="AH294" s="389" t="str">
        <f>IF(AH292="","",VLOOKUP(AH292,'[1]シフト記号表（勤務時間帯）'!$C$6:$U$35,19,FALSE))</f>
        <v/>
      </c>
      <c r="AI294" s="389" t="str">
        <f>IF(AI292="","",VLOOKUP(AI292,'[1]シフト記号表（勤務時間帯）'!$C$6:$U$35,19,FALSE))</f>
        <v/>
      </c>
      <c r="AJ294" s="389" t="str">
        <f>IF(AJ292="","",VLOOKUP(AJ292,'[1]シフト記号表（勤務時間帯）'!$C$6:$U$35,19,FALSE))</f>
        <v/>
      </c>
      <c r="AK294" s="389" t="str">
        <f>IF(AK292="","",VLOOKUP(AK292,'[1]シフト記号表（勤務時間帯）'!$C$6:$U$35,19,FALSE))</f>
        <v/>
      </c>
      <c r="AL294" s="389" t="str">
        <f>IF(AL292="","",VLOOKUP(AL292,'[1]シフト記号表（勤務時間帯）'!$C$6:$U$35,19,FALSE))</f>
        <v/>
      </c>
      <c r="AM294" s="390" t="str">
        <f>IF(AM292="","",VLOOKUP(AM292,'[1]シフト記号表（勤務時間帯）'!$C$6:$U$35,19,FALSE))</f>
        <v/>
      </c>
      <c r="AN294" s="388" t="str">
        <f>IF(AN292="","",VLOOKUP(AN292,'[1]シフト記号表（勤務時間帯）'!$C$6:$U$35,19,FALSE))</f>
        <v/>
      </c>
      <c r="AO294" s="389" t="str">
        <f>IF(AO292="","",VLOOKUP(AO292,'[1]シフト記号表（勤務時間帯）'!$C$6:$U$35,19,FALSE))</f>
        <v/>
      </c>
      <c r="AP294" s="389" t="str">
        <f>IF(AP292="","",VLOOKUP(AP292,'[1]シフト記号表（勤務時間帯）'!$C$6:$U$35,19,FALSE))</f>
        <v/>
      </c>
      <c r="AQ294" s="389" t="str">
        <f>IF(AQ292="","",VLOOKUP(AQ292,'[1]シフト記号表（勤務時間帯）'!$C$6:$U$35,19,FALSE))</f>
        <v/>
      </c>
      <c r="AR294" s="389" t="str">
        <f>IF(AR292="","",VLOOKUP(AR292,'[1]シフト記号表（勤務時間帯）'!$C$6:$U$35,19,FALSE))</f>
        <v/>
      </c>
      <c r="AS294" s="389" t="str">
        <f>IF(AS292="","",VLOOKUP(AS292,'[1]シフト記号表（勤務時間帯）'!$C$6:$U$35,19,FALSE))</f>
        <v/>
      </c>
      <c r="AT294" s="390" t="str">
        <f>IF(AT292="","",VLOOKUP(AT292,'[1]シフト記号表（勤務時間帯）'!$C$6:$U$35,19,FALSE))</f>
        <v/>
      </c>
      <c r="AU294" s="388" t="str">
        <f>IF(AU292="","",VLOOKUP(AU292,'[1]シフト記号表（勤務時間帯）'!$C$6:$U$35,19,FALSE))</f>
        <v/>
      </c>
      <c r="AV294" s="389" t="str">
        <f>IF(AV292="","",VLOOKUP(AV292,'[1]シフト記号表（勤務時間帯）'!$C$6:$U$35,19,FALSE))</f>
        <v/>
      </c>
      <c r="AW294" s="389" t="str">
        <f>IF(AW292="","",VLOOKUP(AW292,'[1]シフト記号表（勤務時間帯）'!$C$6:$U$35,19,FALSE))</f>
        <v/>
      </c>
      <c r="AX294" s="643">
        <f>IF($BB$3="４週",SUM(S294:AT294),IF($BB$3="暦月",SUM(S294:AW294),""))</f>
        <v>0</v>
      </c>
      <c r="AY294" s="644"/>
      <c r="AZ294" s="645">
        <f>IF($BB$3="４週",AX294/4,IF($BB$3="暦月",②勤務形態一覧表!AX294/(②勤務形態一覧表!$BB$8/7),""))</f>
        <v>0</v>
      </c>
      <c r="BA294" s="646"/>
      <c r="BB294" s="747"/>
      <c r="BC294" s="710"/>
      <c r="BD294" s="710"/>
      <c r="BE294" s="710"/>
      <c r="BF294" s="711"/>
    </row>
    <row r="295" spans="2:58" ht="20.25" customHeight="1">
      <c r="B295" s="686">
        <f>B292+1</f>
        <v>92</v>
      </c>
      <c r="C295" s="736"/>
      <c r="D295" s="737"/>
      <c r="E295" s="738"/>
      <c r="F295" s="391"/>
      <c r="G295" s="696"/>
      <c r="H295" s="699"/>
      <c r="I295" s="700"/>
      <c r="J295" s="700"/>
      <c r="K295" s="701"/>
      <c r="L295" s="703"/>
      <c r="M295" s="704"/>
      <c r="N295" s="704"/>
      <c r="O295" s="705"/>
      <c r="P295" s="712" t="s">
        <v>1227</v>
      </c>
      <c r="Q295" s="713"/>
      <c r="R295" s="714"/>
      <c r="S295" s="380"/>
      <c r="T295" s="381"/>
      <c r="U295" s="381"/>
      <c r="V295" s="381"/>
      <c r="W295" s="381"/>
      <c r="X295" s="381"/>
      <c r="Y295" s="382"/>
      <c r="Z295" s="380"/>
      <c r="AA295" s="381"/>
      <c r="AB295" s="381"/>
      <c r="AC295" s="381"/>
      <c r="AD295" s="381"/>
      <c r="AE295" s="381"/>
      <c r="AF295" s="382"/>
      <c r="AG295" s="380"/>
      <c r="AH295" s="381"/>
      <c r="AI295" s="381"/>
      <c r="AJ295" s="381"/>
      <c r="AK295" s="381"/>
      <c r="AL295" s="381"/>
      <c r="AM295" s="382"/>
      <c r="AN295" s="380"/>
      <c r="AO295" s="381"/>
      <c r="AP295" s="381"/>
      <c r="AQ295" s="381"/>
      <c r="AR295" s="381"/>
      <c r="AS295" s="381"/>
      <c r="AT295" s="382"/>
      <c r="AU295" s="380"/>
      <c r="AV295" s="381"/>
      <c r="AW295" s="381"/>
      <c r="AX295" s="620"/>
      <c r="AY295" s="621"/>
      <c r="AZ295" s="622"/>
      <c r="BA295" s="623"/>
      <c r="BB295" s="745"/>
      <c r="BC295" s="704"/>
      <c r="BD295" s="704"/>
      <c r="BE295" s="704"/>
      <c r="BF295" s="705"/>
    </row>
    <row r="296" spans="2:58" ht="20.25" customHeight="1">
      <c r="B296" s="686"/>
      <c r="C296" s="739"/>
      <c r="D296" s="740"/>
      <c r="E296" s="741"/>
      <c r="F296" s="383"/>
      <c r="G296" s="697"/>
      <c r="H296" s="702"/>
      <c r="I296" s="700"/>
      <c r="J296" s="700"/>
      <c r="K296" s="701"/>
      <c r="L296" s="706"/>
      <c r="M296" s="707"/>
      <c r="N296" s="707"/>
      <c r="O296" s="708"/>
      <c r="P296" s="633" t="s">
        <v>1228</v>
      </c>
      <c r="Q296" s="634"/>
      <c r="R296" s="635"/>
      <c r="S296" s="384" t="str">
        <f>IF(S295="","",VLOOKUP(S295,'[1]シフト記号表（勤務時間帯）'!$C$6:$K$35,9,FALSE))</f>
        <v/>
      </c>
      <c r="T296" s="385" t="str">
        <f>IF(T295="","",VLOOKUP(T295,'[1]シフト記号表（勤務時間帯）'!$C$6:$K$35,9,FALSE))</f>
        <v/>
      </c>
      <c r="U296" s="385" t="str">
        <f>IF(U295="","",VLOOKUP(U295,'[1]シフト記号表（勤務時間帯）'!$C$6:$K$35,9,FALSE))</f>
        <v/>
      </c>
      <c r="V296" s="385" t="str">
        <f>IF(V295="","",VLOOKUP(V295,'[1]シフト記号表（勤務時間帯）'!$C$6:$K$35,9,FALSE))</f>
        <v/>
      </c>
      <c r="W296" s="385" t="str">
        <f>IF(W295="","",VLOOKUP(W295,'[1]シフト記号表（勤務時間帯）'!$C$6:$K$35,9,FALSE))</f>
        <v/>
      </c>
      <c r="X296" s="385" t="str">
        <f>IF(X295="","",VLOOKUP(X295,'[1]シフト記号表（勤務時間帯）'!$C$6:$K$35,9,FALSE))</f>
        <v/>
      </c>
      <c r="Y296" s="386" t="str">
        <f>IF(Y295="","",VLOOKUP(Y295,'[1]シフト記号表（勤務時間帯）'!$C$6:$K$35,9,FALSE))</f>
        <v/>
      </c>
      <c r="Z296" s="384" t="str">
        <f>IF(Z295="","",VLOOKUP(Z295,'[1]シフト記号表（勤務時間帯）'!$C$6:$K$35,9,FALSE))</f>
        <v/>
      </c>
      <c r="AA296" s="385" t="str">
        <f>IF(AA295="","",VLOOKUP(AA295,'[1]シフト記号表（勤務時間帯）'!$C$6:$K$35,9,FALSE))</f>
        <v/>
      </c>
      <c r="AB296" s="385" t="str">
        <f>IF(AB295="","",VLOOKUP(AB295,'[1]シフト記号表（勤務時間帯）'!$C$6:$K$35,9,FALSE))</f>
        <v/>
      </c>
      <c r="AC296" s="385" t="str">
        <f>IF(AC295="","",VLOOKUP(AC295,'[1]シフト記号表（勤務時間帯）'!$C$6:$K$35,9,FALSE))</f>
        <v/>
      </c>
      <c r="AD296" s="385" t="str">
        <f>IF(AD295="","",VLOOKUP(AD295,'[1]シフト記号表（勤務時間帯）'!$C$6:$K$35,9,FALSE))</f>
        <v/>
      </c>
      <c r="AE296" s="385" t="str">
        <f>IF(AE295="","",VLOOKUP(AE295,'[1]シフト記号表（勤務時間帯）'!$C$6:$K$35,9,FALSE))</f>
        <v/>
      </c>
      <c r="AF296" s="386" t="str">
        <f>IF(AF295="","",VLOOKUP(AF295,'[1]シフト記号表（勤務時間帯）'!$C$6:$K$35,9,FALSE))</f>
        <v/>
      </c>
      <c r="AG296" s="384" t="str">
        <f>IF(AG295="","",VLOOKUP(AG295,'[1]シフト記号表（勤務時間帯）'!$C$6:$K$35,9,FALSE))</f>
        <v/>
      </c>
      <c r="AH296" s="385" t="str">
        <f>IF(AH295="","",VLOOKUP(AH295,'[1]シフト記号表（勤務時間帯）'!$C$6:$K$35,9,FALSE))</f>
        <v/>
      </c>
      <c r="AI296" s="385" t="str">
        <f>IF(AI295="","",VLOOKUP(AI295,'[1]シフト記号表（勤務時間帯）'!$C$6:$K$35,9,FALSE))</f>
        <v/>
      </c>
      <c r="AJ296" s="385" t="str">
        <f>IF(AJ295="","",VLOOKUP(AJ295,'[1]シフト記号表（勤務時間帯）'!$C$6:$K$35,9,FALSE))</f>
        <v/>
      </c>
      <c r="AK296" s="385" t="str">
        <f>IF(AK295="","",VLOOKUP(AK295,'[1]シフト記号表（勤務時間帯）'!$C$6:$K$35,9,FALSE))</f>
        <v/>
      </c>
      <c r="AL296" s="385" t="str">
        <f>IF(AL295="","",VLOOKUP(AL295,'[1]シフト記号表（勤務時間帯）'!$C$6:$K$35,9,FALSE))</f>
        <v/>
      </c>
      <c r="AM296" s="386" t="str">
        <f>IF(AM295="","",VLOOKUP(AM295,'[1]シフト記号表（勤務時間帯）'!$C$6:$K$35,9,FALSE))</f>
        <v/>
      </c>
      <c r="AN296" s="384" t="str">
        <f>IF(AN295="","",VLOOKUP(AN295,'[1]シフト記号表（勤務時間帯）'!$C$6:$K$35,9,FALSE))</f>
        <v/>
      </c>
      <c r="AO296" s="385" t="str">
        <f>IF(AO295="","",VLOOKUP(AO295,'[1]シフト記号表（勤務時間帯）'!$C$6:$K$35,9,FALSE))</f>
        <v/>
      </c>
      <c r="AP296" s="385" t="str">
        <f>IF(AP295="","",VLOOKUP(AP295,'[1]シフト記号表（勤務時間帯）'!$C$6:$K$35,9,FALSE))</f>
        <v/>
      </c>
      <c r="AQ296" s="385" t="str">
        <f>IF(AQ295="","",VLOOKUP(AQ295,'[1]シフト記号表（勤務時間帯）'!$C$6:$K$35,9,FALSE))</f>
        <v/>
      </c>
      <c r="AR296" s="385" t="str">
        <f>IF(AR295="","",VLOOKUP(AR295,'[1]シフト記号表（勤務時間帯）'!$C$6:$K$35,9,FALSE))</f>
        <v/>
      </c>
      <c r="AS296" s="385" t="str">
        <f>IF(AS295="","",VLOOKUP(AS295,'[1]シフト記号表（勤務時間帯）'!$C$6:$K$35,9,FALSE))</f>
        <v/>
      </c>
      <c r="AT296" s="386" t="str">
        <f>IF(AT295="","",VLOOKUP(AT295,'[1]シフト記号表（勤務時間帯）'!$C$6:$K$35,9,FALSE))</f>
        <v/>
      </c>
      <c r="AU296" s="384" t="str">
        <f>IF(AU295="","",VLOOKUP(AU295,'[1]シフト記号表（勤務時間帯）'!$C$6:$K$35,9,FALSE))</f>
        <v/>
      </c>
      <c r="AV296" s="385" t="str">
        <f>IF(AV295="","",VLOOKUP(AV295,'[1]シフト記号表（勤務時間帯）'!$C$6:$K$35,9,FALSE))</f>
        <v/>
      </c>
      <c r="AW296" s="385" t="str">
        <f>IF(AW295="","",VLOOKUP(AW295,'[1]シフト記号表（勤務時間帯）'!$C$6:$K$35,9,FALSE))</f>
        <v/>
      </c>
      <c r="AX296" s="636">
        <f>IF($BB$3="４週",SUM(S296:AT296),IF($BB$3="暦月",SUM(S296:AW296),""))</f>
        <v>0</v>
      </c>
      <c r="AY296" s="637"/>
      <c r="AZ296" s="638">
        <f>IF($BB$3="４週",AX296/4,IF($BB$3="暦月",②勤務形態一覧表!AX296/(②勤務形態一覧表!$BB$8/7),""))</f>
        <v>0</v>
      </c>
      <c r="BA296" s="639"/>
      <c r="BB296" s="746"/>
      <c r="BC296" s="707"/>
      <c r="BD296" s="707"/>
      <c r="BE296" s="707"/>
      <c r="BF296" s="708"/>
    </row>
    <row r="297" spans="2:58" ht="20.25" customHeight="1">
      <c r="B297" s="686"/>
      <c r="C297" s="742"/>
      <c r="D297" s="743"/>
      <c r="E297" s="744"/>
      <c r="F297" s="392">
        <f>C295</f>
        <v>0</v>
      </c>
      <c r="G297" s="698"/>
      <c r="H297" s="702"/>
      <c r="I297" s="700"/>
      <c r="J297" s="700"/>
      <c r="K297" s="701"/>
      <c r="L297" s="709"/>
      <c r="M297" s="710"/>
      <c r="N297" s="710"/>
      <c r="O297" s="711"/>
      <c r="P297" s="640" t="s">
        <v>1229</v>
      </c>
      <c r="Q297" s="641"/>
      <c r="R297" s="642"/>
      <c r="S297" s="388" t="str">
        <f>IF(S295="","",VLOOKUP(S295,'[1]シフト記号表（勤務時間帯）'!$C$6:$U$35,19,FALSE))</f>
        <v/>
      </c>
      <c r="T297" s="389" t="str">
        <f>IF(T295="","",VLOOKUP(T295,'[1]シフト記号表（勤務時間帯）'!$C$6:$U$35,19,FALSE))</f>
        <v/>
      </c>
      <c r="U297" s="389" t="str">
        <f>IF(U295="","",VLOOKUP(U295,'[1]シフト記号表（勤務時間帯）'!$C$6:$U$35,19,FALSE))</f>
        <v/>
      </c>
      <c r="V297" s="389" t="str">
        <f>IF(V295="","",VLOOKUP(V295,'[1]シフト記号表（勤務時間帯）'!$C$6:$U$35,19,FALSE))</f>
        <v/>
      </c>
      <c r="W297" s="389" t="str">
        <f>IF(W295="","",VLOOKUP(W295,'[1]シフト記号表（勤務時間帯）'!$C$6:$U$35,19,FALSE))</f>
        <v/>
      </c>
      <c r="X297" s="389" t="str">
        <f>IF(X295="","",VLOOKUP(X295,'[1]シフト記号表（勤務時間帯）'!$C$6:$U$35,19,FALSE))</f>
        <v/>
      </c>
      <c r="Y297" s="390" t="str">
        <f>IF(Y295="","",VLOOKUP(Y295,'[1]シフト記号表（勤務時間帯）'!$C$6:$U$35,19,FALSE))</f>
        <v/>
      </c>
      <c r="Z297" s="388" t="str">
        <f>IF(Z295="","",VLOOKUP(Z295,'[1]シフト記号表（勤務時間帯）'!$C$6:$U$35,19,FALSE))</f>
        <v/>
      </c>
      <c r="AA297" s="389" t="str">
        <f>IF(AA295="","",VLOOKUP(AA295,'[1]シフト記号表（勤務時間帯）'!$C$6:$U$35,19,FALSE))</f>
        <v/>
      </c>
      <c r="AB297" s="389" t="str">
        <f>IF(AB295="","",VLOOKUP(AB295,'[1]シフト記号表（勤務時間帯）'!$C$6:$U$35,19,FALSE))</f>
        <v/>
      </c>
      <c r="AC297" s="389" t="str">
        <f>IF(AC295="","",VLOOKUP(AC295,'[1]シフト記号表（勤務時間帯）'!$C$6:$U$35,19,FALSE))</f>
        <v/>
      </c>
      <c r="AD297" s="389" t="str">
        <f>IF(AD295="","",VLOOKUP(AD295,'[1]シフト記号表（勤務時間帯）'!$C$6:$U$35,19,FALSE))</f>
        <v/>
      </c>
      <c r="AE297" s="389" t="str">
        <f>IF(AE295="","",VLOOKUP(AE295,'[1]シフト記号表（勤務時間帯）'!$C$6:$U$35,19,FALSE))</f>
        <v/>
      </c>
      <c r="AF297" s="390" t="str">
        <f>IF(AF295="","",VLOOKUP(AF295,'[1]シフト記号表（勤務時間帯）'!$C$6:$U$35,19,FALSE))</f>
        <v/>
      </c>
      <c r="AG297" s="388" t="str">
        <f>IF(AG295="","",VLOOKUP(AG295,'[1]シフト記号表（勤務時間帯）'!$C$6:$U$35,19,FALSE))</f>
        <v/>
      </c>
      <c r="AH297" s="389" t="str">
        <f>IF(AH295="","",VLOOKUP(AH295,'[1]シフト記号表（勤務時間帯）'!$C$6:$U$35,19,FALSE))</f>
        <v/>
      </c>
      <c r="AI297" s="389" t="str">
        <f>IF(AI295="","",VLOOKUP(AI295,'[1]シフト記号表（勤務時間帯）'!$C$6:$U$35,19,FALSE))</f>
        <v/>
      </c>
      <c r="AJ297" s="389" t="str">
        <f>IF(AJ295="","",VLOOKUP(AJ295,'[1]シフト記号表（勤務時間帯）'!$C$6:$U$35,19,FALSE))</f>
        <v/>
      </c>
      <c r="AK297" s="389" t="str">
        <f>IF(AK295="","",VLOOKUP(AK295,'[1]シフト記号表（勤務時間帯）'!$C$6:$U$35,19,FALSE))</f>
        <v/>
      </c>
      <c r="AL297" s="389" t="str">
        <f>IF(AL295="","",VLOOKUP(AL295,'[1]シフト記号表（勤務時間帯）'!$C$6:$U$35,19,FALSE))</f>
        <v/>
      </c>
      <c r="AM297" s="390" t="str">
        <f>IF(AM295="","",VLOOKUP(AM295,'[1]シフト記号表（勤務時間帯）'!$C$6:$U$35,19,FALSE))</f>
        <v/>
      </c>
      <c r="AN297" s="388" t="str">
        <f>IF(AN295="","",VLOOKUP(AN295,'[1]シフト記号表（勤務時間帯）'!$C$6:$U$35,19,FALSE))</f>
        <v/>
      </c>
      <c r="AO297" s="389" t="str">
        <f>IF(AO295="","",VLOOKUP(AO295,'[1]シフト記号表（勤務時間帯）'!$C$6:$U$35,19,FALSE))</f>
        <v/>
      </c>
      <c r="AP297" s="389" t="str">
        <f>IF(AP295="","",VLOOKUP(AP295,'[1]シフト記号表（勤務時間帯）'!$C$6:$U$35,19,FALSE))</f>
        <v/>
      </c>
      <c r="AQ297" s="389" t="str">
        <f>IF(AQ295="","",VLOOKUP(AQ295,'[1]シフト記号表（勤務時間帯）'!$C$6:$U$35,19,FALSE))</f>
        <v/>
      </c>
      <c r="AR297" s="389" t="str">
        <f>IF(AR295="","",VLOOKUP(AR295,'[1]シフト記号表（勤務時間帯）'!$C$6:$U$35,19,FALSE))</f>
        <v/>
      </c>
      <c r="AS297" s="389" t="str">
        <f>IF(AS295="","",VLOOKUP(AS295,'[1]シフト記号表（勤務時間帯）'!$C$6:$U$35,19,FALSE))</f>
        <v/>
      </c>
      <c r="AT297" s="390" t="str">
        <f>IF(AT295="","",VLOOKUP(AT295,'[1]シフト記号表（勤務時間帯）'!$C$6:$U$35,19,FALSE))</f>
        <v/>
      </c>
      <c r="AU297" s="388" t="str">
        <f>IF(AU295="","",VLOOKUP(AU295,'[1]シフト記号表（勤務時間帯）'!$C$6:$U$35,19,FALSE))</f>
        <v/>
      </c>
      <c r="AV297" s="389" t="str">
        <f>IF(AV295="","",VLOOKUP(AV295,'[1]シフト記号表（勤務時間帯）'!$C$6:$U$35,19,FALSE))</f>
        <v/>
      </c>
      <c r="AW297" s="389" t="str">
        <f>IF(AW295="","",VLOOKUP(AW295,'[1]シフト記号表（勤務時間帯）'!$C$6:$U$35,19,FALSE))</f>
        <v/>
      </c>
      <c r="AX297" s="643">
        <f>IF($BB$3="４週",SUM(S297:AT297),IF($BB$3="暦月",SUM(S297:AW297),""))</f>
        <v>0</v>
      </c>
      <c r="AY297" s="644"/>
      <c r="AZ297" s="645">
        <f>IF($BB$3="４週",AX297/4,IF($BB$3="暦月",②勤務形態一覧表!AX297/(②勤務形態一覧表!$BB$8/7),""))</f>
        <v>0</v>
      </c>
      <c r="BA297" s="646"/>
      <c r="BB297" s="747"/>
      <c r="BC297" s="710"/>
      <c r="BD297" s="710"/>
      <c r="BE297" s="710"/>
      <c r="BF297" s="711"/>
    </row>
    <row r="298" spans="2:58" ht="20.25" customHeight="1">
      <c r="B298" s="686">
        <f>B295+1</f>
        <v>93</v>
      </c>
      <c r="C298" s="736"/>
      <c r="D298" s="737"/>
      <c r="E298" s="738"/>
      <c r="F298" s="391"/>
      <c r="G298" s="696"/>
      <c r="H298" s="699"/>
      <c r="I298" s="700"/>
      <c r="J298" s="700"/>
      <c r="K298" s="701"/>
      <c r="L298" s="703"/>
      <c r="M298" s="704"/>
      <c r="N298" s="704"/>
      <c r="O298" s="705"/>
      <c r="P298" s="712" t="s">
        <v>1227</v>
      </c>
      <c r="Q298" s="713"/>
      <c r="R298" s="714"/>
      <c r="S298" s="380"/>
      <c r="T298" s="381"/>
      <c r="U298" s="381"/>
      <c r="V298" s="381"/>
      <c r="W298" s="381"/>
      <c r="X298" s="381"/>
      <c r="Y298" s="382"/>
      <c r="Z298" s="380"/>
      <c r="AA298" s="381"/>
      <c r="AB298" s="381"/>
      <c r="AC298" s="381"/>
      <c r="AD298" s="381"/>
      <c r="AE298" s="381"/>
      <c r="AF298" s="382"/>
      <c r="AG298" s="380"/>
      <c r="AH298" s="381"/>
      <c r="AI298" s="381"/>
      <c r="AJ298" s="381"/>
      <c r="AK298" s="381"/>
      <c r="AL298" s="381"/>
      <c r="AM298" s="382"/>
      <c r="AN298" s="380"/>
      <c r="AO298" s="381"/>
      <c r="AP298" s="381"/>
      <c r="AQ298" s="381"/>
      <c r="AR298" s="381"/>
      <c r="AS298" s="381"/>
      <c r="AT298" s="382"/>
      <c r="AU298" s="380"/>
      <c r="AV298" s="381"/>
      <c r="AW298" s="381"/>
      <c r="AX298" s="620"/>
      <c r="AY298" s="621"/>
      <c r="AZ298" s="622"/>
      <c r="BA298" s="623"/>
      <c r="BB298" s="745"/>
      <c r="BC298" s="704"/>
      <c r="BD298" s="704"/>
      <c r="BE298" s="704"/>
      <c r="BF298" s="705"/>
    </row>
    <row r="299" spans="2:58" ht="20.25" customHeight="1">
      <c r="B299" s="686"/>
      <c r="C299" s="739"/>
      <c r="D299" s="740"/>
      <c r="E299" s="741"/>
      <c r="F299" s="383"/>
      <c r="G299" s="697"/>
      <c r="H299" s="702"/>
      <c r="I299" s="700"/>
      <c r="J299" s="700"/>
      <c r="K299" s="701"/>
      <c r="L299" s="706"/>
      <c r="M299" s="707"/>
      <c r="N299" s="707"/>
      <c r="O299" s="708"/>
      <c r="P299" s="633" t="s">
        <v>1228</v>
      </c>
      <c r="Q299" s="634"/>
      <c r="R299" s="635"/>
      <c r="S299" s="384" t="str">
        <f>IF(S298="","",VLOOKUP(S298,'[1]シフト記号表（勤務時間帯）'!$C$6:$K$35,9,FALSE))</f>
        <v/>
      </c>
      <c r="T299" s="385" t="str">
        <f>IF(T298="","",VLOOKUP(T298,'[1]シフト記号表（勤務時間帯）'!$C$6:$K$35,9,FALSE))</f>
        <v/>
      </c>
      <c r="U299" s="385" t="str">
        <f>IF(U298="","",VLOOKUP(U298,'[1]シフト記号表（勤務時間帯）'!$C$6:$K$35,9,FALSE))</f>
        <v/>
      </c>
      <c r="V299" s="385" t="str">
        <f>IF(V298="","",VLOOKUP(V298,'[1]シフト記号表（勤務時間帯）'!$C$6:$K$35,9,FALSE))</f>
        <v/>
      </c>
      <c r="W299" s="385" t="str">
        <f>IF(W298="","",VLOOKUP(W298,'[1]シフト記号表（勤務時間帯）'!$C$6:$K$35,9,FALSE))</f>
        <v/>
      </c>
      <c r="X299" s="385" t="str">
        <f>IF(X298="","",VLOOKUP(X298,'[1]シフト記号表（勤務時間帯）'!$C$6:$K$35,9,FALSE))</f>
        <v/>
      </c>
      <c r="Y299" s="386" t="str">
        <f>IF(Y298="","",VLOOKUP(Y298,'[1]シフト記号表（勤務時間帯）'!$C$6:$K$35,9,FALSE))</f>
        <v/>
      </c>
      <c r="Z299" s="384" t="str">
        <f>IF(Z298="","",VLOOKUP(Z298,'[1]シフト記号表（勤務時間帯）'!$C$6:$K$35,9,FALSE))</f>
        <v/>
      </c>
      <c r="AA299" s="385" t="str">
        <f>IF(AA298="","",VLOOKUP(AA298,'[1]シフト記号表（勤務時間帯）'!$C$6:$K$35,9,FALSE))</f>
        <v/>
      </c>
      <c r="AB299" s="385" t="str">
        <f>IF(AB298="","",VLOOKUP(AB298,'[1]シフト記号表（勤務時間帯）'!$C$6:$K$35,9,FALSE))</f>
        <v/>
      </c>
      <c r="AC299" s="385" t="str">
        <f>IF(AC298="","",VLOOKUP(AC298,'[1]シフト記号表（勤務時間帯）'!$C$6:$K$35,9,FALSE))</f>
        <v/>
      </c>
      <c r="AD299" s="385" t="str">
        <f>IF(AD298="","",VLOOKUP(AD298,'[1]シフト記号表（勤務時間帯）'!$C$6:$K$35,9,FALSE))</f>
        <v/>
      </c>
      <c r="AE299" s="385" t="str">
        <f>IF(AE298="","",VLOOKUP(AE298,'[1]シフト記号表（勤務時間帯）'!$C$6:$K$35,9,FALSE))</f>
        <v/>
      </c>
      <c r="AF299" s="386" t="str">
        <f>IF(AF298="","",VLOOKUP(AF298,'[1]シフト記号表（勤務時間帯）'!$C$6:$K$35,9,FALSE))</f>
        <v/>
      </c>
      <c r="AG299" s="384" t="str">
        <f>IF(AG298="","",VLOOKUP(AG298,'[1]シフト記号表（勤務時間帯）'!$C$6:$K$35,9,FALSE))</f>
        <v/>
      </c>
      <c r="AH299" s="385" t="str">
        <f>IF(AH298="","",VLOOKUP(AH298,'[1]シフト記号表（勤務時間帯）'!$C$6:$K$35,9,FALSE))</f>
        <v/>
      </c>
      <c r="AI299" s="385" t="str">
        <f>IF(AI298="","",VLOOKUP(AI298,'[1]シフト記号表（勤務時間帯）'!$C$6:$K$35,9,FALSE))</f>
        <v/>
      </c>
      <c r="AJ299" s="385" t="str">
        <f>IF(AJ298="","",VLOOKUP(AJ298,'[1]シフト記号表（勤務時間帯）'!$C$6:$K$35,9,FALSE))</f>
        <v/>
      </c>
      <c r="AK299" s="385" t="str">
        <f>IF(AK298="","",VLOOKUP(AK298,'[1]シフト記号表（勤務時間帯）'!$C$6:$K$35,9,FALSE))</f>
        <v/>
      </c>
      <c r="AL299" s="385" t="str">
        <f>IF(AL298="","",VLOOKUP(AL298,'[1]シフト記号表（勤務時間帯）'!$C$6:$K$35,9,FALSE))</f>
        <v/>
      </c>
      <c r="AM299" s="386" t="str">
        <f>IF(AM298="","",VLOOKUP(AM298,'[1]シフト記号表（勤務時間帯）'!$C$6:$K$35,9,FALSE))</f>
        <v/>
      </c>
      <c r="AN299" s="384" t="str">
        <f>IF(AN298="","",VLOOKUP(AN298,'[1]シフト記号表（勤務時間帯）'!$C$6:$K$35,9,FALSE))</f>
        <v/>
      </c>
      <c r="AO299" s="385" t="str">
        <f>IF(AO298="","",VLOOKUP(AO298,'[1]シフト記号表（勤務時間帯）'!$C$6:$K$35,9,FALSE))</f>
        <v/>
      </c>
      <c r="AP299" s="385" t="str">
        <f>IF(AP298="","",VLOOKUP(AP298,'[1]シフト記号表（勤務時間帯）'!$C$6:$K$35,9,FALSE))</f>
        <v/>
      </c>
      <c r="AQ299" s="385" t="str">
        <f>IF(AQ298="","",VLOOKUP(AQ298,'[1]シフト記号表（勤務時間帯）'!$C$6:$K$35,9,FALSE))</f>
        <v/>
      </c>
      <c r="AR299" s="385" t="str">
        <f>IF(AR298="","",VLOOKUP(AR298,'[1]シフト記号表（勤務時間帯）'!$C$6:$K$35,9,FALSE))</f>
        <v/>
      </c>
      <c r="AS299" s="385" t="str">
        <f>IF(AS298="","",VLOOKUP(AS298,'[1]シフト記号表（勤務時間帯）'!$C$6:$K$35,9,FALSE))</f>
        <v/>
      </c>
      <c r="AT299" s="386" t="str">
        <f>IF(AT298="","",VLOOKUP(AT298,'[1]シフト記号表（勤務時間帯）'!$C$6:$K$35,9,FALSE))</f>
        <v/>
      </c>
      <c r="AU299" s="384" t="str">
        <f>IF(AU298="","",VLOOKUP(AU298,'[1]シフト記号表（勤務時間帯）'!$C$6:$K$35,9,FALSE))</f>
        <v/>
      </c>
      <c r="AV299" s="385" t="str">
        <f>IF(AV298="","",VLOOKUP(AV298,'[1]シフト記号表（勤務時間帯）'!$C$6:$K$35,9,FALSE))</f>
        <v/>
      </c>
      <c r="AW299" s="385" t="str">
        <f>IF(AW298="","",VLOOKUP(AW298,'[1]シフト記号表（勤務時間帯）'!$C$6:$K$35,9,FALSE))</f>
        <v/>
      </c>
      <c r="AX299" s="636">
        <f>IF($BB$3="４週",SUM(S299:AT299),IF($BB$3="暦月",SUM(S299:AW299),""))</f>
        <v>0</v>
      </c>
      <c r="AY299" s="637"/>
      <c r="AZ299" s="638">
        <f>IF($BB$3="４週",AX299/4,IF($BB$3="暦月",②勤務形態一覧表!AX299/(②勤務形態一覧表!$BB$8/7),""))</f>
        <v>0</v>
      </c>
      <c r="BA299" s="639"/>
      <c r="BB299" s="746"/>
      <c r="BC299" s="707"/>
      <c r="BD299" s="707"/>
      <c r="BE299" s="707"/>
      <c r="BF299" s="708"/>
    </row>
    <row r="300" spans="2:58" ht="20.25" customHeight="1">
      <c r="B300" s="686"/>
      <c r="C300" s="742"/>
      <c r="D300" s="743"/>
      <c r="E300" s="744"/>
      <c r="F300" s="392">
        <f>C298</f>
        <v>0</v>
      </c>
      <c r="G300" s="698"/>
      <c r="H300" s="702"/>
      <c r="I300" s="700"/>
      <c r="J300" s="700"/>
      <c r="K300" s="701"/>
      <c r="L300" s="709"/>
      <c r="M300" s="710"/>
      <c r="N300" s="710"/>
      <c r="O300" s="711"/>
      <c r="P300" s="640" t="s">
        <v>1229</v>
      </c>
      <c r="Q300" s="641"/>
      <c r="R300" s="642"/>
      <c r="S300" s="388" t="str">
        <f>IF(S298="","",VLOOKUP(S298,'[1]シフト記号表（勤務時間帯）'!$C$6:$U$35,19,FALSE))</f>
        <v/>
      </c>
      <c r="T300" s="389" t="str">
        <f>IF(T298="","",VLOOKUP(T298,'[1]シフト記号表（勤務時間帯）'!$C$6:$U$35,19,FALSE))</f>
        <v/>
      </c>
      <c r="U300" s="389" t="str">
        <f>IF(U298="","",VLOOKUP(U298,'[1]シフト記号表（勤務時間帯）'!$C$6:$U$35,19,FALSE))</f>
        <v/>
      </c>
      <c r="V300" s="389" t="str">
        <f>IF(V298="","",VLOOKUP(V298,'[1]シフト記号表（勤務時間帯）'!$C$6:$U$35,19,FALSE))</f>
        <v/>
      </c>
      <c r="W300" s="389" t="str">
        <f>IF(W298="","",VLOOKUP(W298,'[1]シフト記号表（勤務時間帯）'!$C$6:$U$35,19,FALSE))</f>
        <v/>
      </c>
      <c r="X300" s="389" t="str">
        <f>IF(X298="","",VLOOKUP(X298,'[1]シフト記号表（勤務時間帯）'!$C$6:$U$35,19,FALSE))</f>
        <v/>
      </c>
      <c r="Y300" s="390" t="str">
        <f>IF(Y298="","",VLOOKUP(Y298,'[1]シフト記号表（勤務時間帯）'!$C$6:$U$35,19,FALSE))</f>
        <v/>
      </c>
      <c r="Z300" s="388" t="str">
        <f>IF(Z298="","",VLOOKUP(Z298,'[1]シフト記号表（勤務時間帯）'!$C$6:$U$35,19,FALSE))</f>
        <v/>
      </c>
      <c r="AA300" s="389" t="str">
        <f>IF(AA298="","",VLOOKUP(AA298,'[1]シフト記号表（勤務時間帯）'!$C$6:$U$35,19,FALSE))</f>
        <v/>
      </c>
      <c r="AB300" s="389" t="str">
        <f>IF(AB298="","",VLOOKUP(AB298,'[1]シフト記号表（勤務時間帯）'!$C$6:$U$35,19,FALSE))</f>
        <v/>
      </c>
      <c r="AC300" s="389" t="str">
        <f>IF(AC298="","",VLOOKUP(AC298,'[1]シフト記号表（勤務時間帯）'!$C$6:$U$35,19,FALSE))</f>
        <v/>
      </c>
      <c r="AD300" s="389" t="str">
        <f>IF(AD298="","",VLOOKUP(AD298,'[1]シフト記号表（勤務時間帯）'!$C$6:$U$35,19,FALSE))</f>
        <v/>
      </c>
      <c r="AE300" s="389" t="str">
        <f>IF(AE298="","",VLOOKUP(AE298,'[1]シフト記号表（勤務時間帯）'!$C$6:$U$35,19,FALSE))</f>
        <v/>
      </c>
      <c r="AF300" s="390" t="str">
        <f>IF(AF298="","",VLOOKUP(AF298,'[1]シフト記号表（勤務時間帯）'!$C$6:$U$35,19,FALSE))</f>
        <v/>
      </c>
      <c r="AG300" s="388" t="str">
        <f>IF(AG298="","",VLOOKUP(AG298,'[1]シフト記号表（勤務時間帯）'!$C$6:$U$35,19,FALSE))</f>
        <v/>
      </c>
      <c r="AH300" s="389" t="str">
        <f>IF(AH298="","",VLOOKUP(AH298,'[1]シフト記号表（勤務時間帯）'!$C$6:$U$35,19,FALSE))</f>
        <v/>
      </c>
      <c r="AI300" s="389" t="str">
        <f>IF(AI298="","",VLOOKUP(AI298,'[1]シフト記号表（勤務時間帯）'!$C$6:$U$35,19,FALSE))</f>
        <v/>
      </c>
      <c r="AJ300" s="389" t="str">
        <f>IF(AJ298="","",VLOOKUP(AJ298,'[1]シフト記号表（勤務時間帯）'!$C$6:$U$35,19,FALSE))</f>
        <v/>
      </c>
      <c r="AK300" s="389" t="str">
        <f>IF(AK298="","",VLOOKUP(AK298,'[1]シフト記号表（勤務時間帯）'!$C$6:$U$35,19,FALSE))</f>
        <v/>
      </c>
      <c r="AL300" s="389" t="str">
        <f>IF(AL298="","",VLOOKUP(AL298,'[1]シフト記号表（勤務時間帯）'!$C$6:$U$35,19,FALSE))</f>
        <v/>
      </c>
      <c r="AM300" s="390" t="str">
        <f>IF(AM298="","",VLOOKUP(AM298,'[1]シフト記号表（勤務時間帯）'!$C$6:$U$35,19,FALSE))</f>
        <v/>
      </c>
      <c r="AN300" s="388" t="str">
        <f>IF(AN298="","",VLOOKUP(AN298,'[1]シフト記号表（勤務時間帯）'!$C$6:$U$35,19,FALSE))</f>
        <v/>
      </c>
      <c r="AO300" s="389" t="str">
        <f>IF(AO298="","",VLOOKUP(AO298,'[1]シフト記号表（勤務時間帯）'!$C$6:$U$35,19,FALSE))</f>
        <v/>
      </c>
      <c r="AP300" s="389" t="str">
        <f>IF(AP298="","",VLOOKUP(AP298,'[1]シフト記号表（勤務時間帯）'!$C$6:$U$35,19,FALSE))</f>
        <v/>
      </c>
      <c r="AQ300" s="389" t="str">
        <f>IF(AQ298="","",VLOOKUP(AQ298,'[1]シフト記号表（勤務時間帯）'!$C$6:$U$35,19,FALSE))</f>
        <v/>
      </c>
      <c r="AR300" s="389" t="str">
        <f>IF(AR298="","",VLOOKUP(AR298,'[1]シフト記号表（勤務時間帯）'!$C$6:$U$35,19,FALSE))</f>
        <v/>
      </c>
      <c r="AS300" s="389" t="str">
        <f>IF(AS298="","",VLOOKUP(AS298,'[1]シフト記号表（勤務時間帯）'!$C$6:$U$35,19,FALSE))</f>
        <v/>
      </c>
      <c r="AT300" s="390" t="str">
        <f>IF(AT298="","",VLOOKUP(AT298,'[1]シフト記号表（勤務時間帯）'!$C$6:$U$35,19,FALSE))</f>
        <v/>
      </c>
      <c r="AU300" s="388" t="str">
        <f>IF(AU298="","",VLOOKUP(AU298,'[1]シフト記号表（勤務時間帯）'!$C$6:$U$35,19,FALSE))</f>
        <v/>
      </c>
      <c r="AV300" s="389" t="str">
        <f>IF(AV298="","",VLOOKUP(AV298,'[1]シフト記号表（勤務時間帯）'!$C$6:$U$35,19,FALSE))</f>
        <v/>
      </c>
      <c r="AW300" s="389" t="str">
        <f>IF(AW298="","",VLOOKUP(AW298,'[1]シフト記号表（勤務時間帯）'!$C$6:$U$35,19,FALSE))</f>
        <v/>
      </c>
      <c r="AX300" s="643">
        <f>IF($BB$3="４週",SUM(S300:AT300),IF($BB$3="暦月",SUM(S300:AW300),""))</f>
        <v>0</v>
      </c>
      <c r="AY300" s="644"/>
      <c r="AZ300" s="645">
        <f>IF($BB$3="４週",AX300/4,IF($BB$3="暦月",②勤務形態一覧表!AX300/(②勤務形態一覧表!$BB$8/7),""))</f>
        <v>0</v>
      </c>
      <c r="BA300" s="646"/>
      <c r="BB300" s="747"/>
      <c r="BC300" s="710"/>
      <c r="BD300" s="710"/>
      <c r="BE300" s="710"/>
      <c r="BF300" s="711"/>
    </row>
    <row r="301" spans="2:58" ht="20.25" customHeight="1">
      <c r="B301" s="686">
        <f>B298+1</f>
        <v>94</v>
      </c>
      <c r="C301" s="736"/>
      <c r="D301" s="737"/>
      <c r="E301" s="738"/>
      <c r="F301" s="391"/>
      <c r="G301" s="696"/>
      <c r="H301" s="699"/>
      <c r="I301" s="700"/>
      <c r="J301" s="700"/>
      <c r="K301" s="701"/>
      <c r="L301" s="703"/>
      <c r="M301" s="704"/>
      <c r="N301" s="704"/>
      <c r="O301" s="705"/>
      <c r="P301" s="712" t="s">
        <v>1227</v>
      </c>
      <c r="Q301" s="713"/>
      <c r="R301" s="714"/>
      <c r="S301" s="380"/>
      <c r="T301" s="381"/>
      <c r="U301" s="381"/>
      <c r="V301" s="381"/>
      <c r="W301" s="381"/>
      <c r="X301" s="381"/>
      <c r="Y301" s="382"/>
      <c r="Z301" s="380"/>
      <c r="AA301" s="381"/>
      <c r="AB301" s="381"/>
      <c r="AC301" s="381"/>
      <c r="AD301" s="381"/>
      <c r="AE301" s="381"/>
      <c r="AF301" s="382"/>
      <c r="AG301" s="380"/>
      <c r="AH301" s="381"/>
      <c r="AI301" s="381"/>
      <c r="AJ301" s="381"/>
      <c r="AK301" s="381"/>
      <c r="AL301" s="381"/>
      <c r="AM301" s="382"/>
      <c r="AN301" s="380"/>
      <c r="AO301" s="381"/>
      <c r="AP301" s="381"/>
      <c r="AQ301" s="381"/>
      <c r="AR301" s="381"/>
      <c r="AS301" s="381"/>
      <c r="AT301" s="382"/>
      <c r="AU301" s="380"/>
      <c r="AV301" s="381"/>
      <c r="AW301" s="381"/>
      <c r="AX301" s="620"/>
      <c r="AY301" s="621"/>
      <c r="AZ301" s="622"/>
      <c r="BA301" s="623"/>
      <c r="BB301" s="745"/>
      <c r="BC301" s="704"/>
      <c r="BD301" s="704"/>
      <c r="BE301" s="704"/>
      <c r="BF301" s="705"/>
    </row>
    <row r="302" spans="2:58" ht="20.25" customHeight="1">
      <c r="B302" s="686"/>
      <c r="C302" s="739"/>
      <c r="D302" s="740"/>
      <c r="E302" s="741"/>
      <c r="F302" s="383"/>
      <c r="G302" s="697"/>
      <c r="H302" s="702"/>
      <c r="I302" s="700"/>
      <c r="J302" s="700"/>
      <c r="K302" s="701"/>
      <c r="L302" s="706"/>
      <c r="M302" s="707"/>
      <c r="N302" s="707"/>
      <c r="O302" s="708"/>
      <c r="P302" s="633" t="s">
        <v>1228</v>
      </c>
      <c r="Q302" s="634"/>
      <c r="R302" s="635"/>
      <c r="S302" s="384" t="str">
        <f>IF(S301="","",VLOOKUP(S301,'[1]シフト記号表（勤務時間帯）'!$C$6:$K$35,9,FALSE))</f>
        <v/>
      </c>
      <c r="T302" s="385" t="str">
        <f>IF(T301="","",VLOOKUP(T301,'[1]シフト記号表（勤務時間帯）'!$C$6:$K$35,9,FALSE))</f>
        <v/>
      </c>
      <c r="U302" s="385" t="str">
        <f>IF(U301="","",VLOOKUP(U301,'[1]シフト記号表（勤務時間帯）'!$C$6:$K$35,9,FALSE))</f>
        <v/>
      </c>
      <c r="V302" s="385" t="str">
        <f>IF(V301="","",VLOOKUP(V301,'[1]シフト記号表（勤務時間帯）'!$C$6:$K$35,9,FALSE))</f>
        <v/>
      </c>
      <c r="W302" s="385" t="str">
        <f>IF(W301="","",VLOOKUP(W301,'[1]シフト記号表（勤務時間帯）'!$C$6:$K$35,9,FALSE))</f>
        <v/>
      </c>
      <c r="X302" s="385" t="str">
        <f>IF(X301="","",VLOOKUP(X301,'[1]シフト記号表（勤務時間帯）'!$C$6:$K$35,9,FALSE))</f>
        <v/>
      </c>
      <c r="Y302" s="386" t="str">
        <f>IF(Y301="","",VLOOKUP(Y301,'[1]シフト記号表（勤務時間帯）'!$C$6:$K$35,9,FALSE))</f>
        <v/>
      </c>
      <c r="Z302" s="384" t="str">
        <f>IF(Z301="","",VLOOKUP(Z301,'[1]シフト記号表（勤務時間帯）'!$C$6:$K$35,9,FALSE))</f>
        <v/>
      </c>
      <c r="AA302" s="385" t="str">
        <f>IF(AA301="","",VLOOKUP(AA301,'[1]シフト記号表（勤務時間帯）'!$C$6:$K$35,9,FALSE))</f>
        <v/>
      </c>
      <c r="AB302" s="385" t="str">
        <f>IF(AB301="","",VLOOKUP(AB301,'[1]シフト記号表（勤務時間帯）'!$C$6:$K$35,9,FALSE))</f>
        <v/>
      </c>
      <c r="AC302" s="385" t="str">
        <f>IF(AC301="","",VLOOKUP(AC301,'[1]シフト記号表（勤務時間帯）'!$C$6:$K$35,9,FALSE))</f>
        <v/>
      </c>
      <c r="AD302" s="385" t="str">
        <f>IF(AD301="","",VLOOKUP(AD301,'[1]シフト記号表（勤務時間帯）'!$C$6:$K$35,9,FALSE))</f>
        <v/>
      </c>
      <c r="AE302" s="385" t="str">
        <f>IF(AE301="","",VLOOKUP(AE301,'[1]シフト記号表（勤務時間帯）'!$C$6:$K$35,9,FALSE))</f>
        <v/>
      </c>
      <c r="AF302" s="386" t="str">
        <f>IF(AF301="","",VLOOKUP(AF301,'[1]シフト記号表（勤務時間帯）'!$C$6:$K$35,9,FALSE))</f>
        <v/>
      </c>
      <c r="AG302" s="384" t="str">
        <f>IF(AG301="","",VLOOKUP(AG301,'[1]シフト記号表（勤務時間帯）'!$C$6:$K$35,9,FALSE))</f>
        <v/>
      </c>
      <c r="AH302" s="385" t="str">
        <f>IF(AH301="","",VLOOKUP(AH301,'[1]シフト記号表（勤務時間帯）'!$C$6:$K$35,9,FALSE))</f>
        <v/>
      </c>
      <c r="AI302" s="385" t="str">
        <f>IF(AI301="","",VLOOKUP(AI301,'[1]シフト記号表（勤務時間帯）'!$C$6:$K$35,9,FALSE))</f>
        <v/>
      </c>
      <c r="AJ302" s="385" t="str">
        <f>IF(AJ301="","",VLOOKUP(AJ301,'[1]シフト記号表（勤務時間帯）'!$C$6:$K$35,9,FALSE))</f>
        <v/>
      </c>
      <c r="AK302" s="385" t="str">
        <f>IF(AK301="","",VLOOKUP(AK301,'[1]シフト記号表（勤務時間帯）'!$C$6:$K$35,9,FALSE))</f>
        <v/>
      </c>
      <c r="AL302" s="385" t="str">
        <f>IF(AL301="","",VLOOKUP(AL301,'[1]シフト記号表（勤務時間帯）'!$C$6:$K$35,9,FALSE))</f>
        <v/>
      </c>
      <c r="AM302" s="386" t="str">
        <f>IF(AM301="","",VLOOKUP(AM301,'[1]シフト記号表（勤務時間帯）'!$C$6:$K$35,9,FALSE))</f>
        <v/>
      </c>
      <c r="AN302" s="384" t="str">
        <f>IF(AN301="","",VLOOKUP(AN301,'[1]シフト記号表（勤務時間帯）'!$C$6:$K$35,9,FALSE))</f>
        <v/>
      </c>
      <c r="AO302" s="385" t="str">
        <f>IF(AO301="","",VLOOKUP(AO301,'[1]シフト記号表（勤務時間帯）'!$C$6:$K$35,9,FALSE))</f>
        <v/>
      </c>
      <c r="AP302" s="385" t="str">
        <f>IF(AP301="","",VLOOKUP(AP301,'[1]シフト記号表（勤務時間帯）'!$C$6:$K$35,9,FALSE))</f>
        <v/>
      </c>
      <c r="AQ302" s="385" t="str">
        <f>IF(AQ301="","",VLOOKUP(AQ301,'[1]シフト記号表（勤務時間帯）'!$C$6:$K$35,9,FALSE))</f>
        <v/>
      </c>
      <c r="AR302" s="385" t="str">
        <f>IF(AR301="","",VLOOKUP(AR301,'[1]シフト記号表（勤務時間帯）'!$C$6:$K$35,9,FALSE))</f>
        <v/>
      </c>
      <c r="AS302" s="385" t="str">
        <f>IF(AS301="","",VLOOKUP(AS301,'[1]シフト記号表（勤務時間帯）'!$C$6:$K$35,9,FALSE))</f>
        <v/>
      </c>
      <c r="AT302" s="386" t="str">
        <f>IF(AT301="","",VLOOKUP(AT301,'[1]シフト記号表（勤務時間帯）'!$C$6:$K$35,9,FALSE))</f>
        <v/>
      </c>
      <c r="AU302" s="384" t="str">
        <f>IF(AU301="","",VLOOKUP(AU301,'[1]シフト記号表（勤務時間帯）'!$C$6:$K$35,9,FALSE))</f>
        <v/>
      </c>
      <c r="AV302" s="385" t="str">
        <f>IF(AV301="","",VLOOKUP(AV301,'[1]シフト記号表（勤務時間帯）'!$C$6:$K$35,9,FALSE))</f>
        <v/>
      </c>
      <c r="AW302" s="385" t="str">
        <f>IF(AW301="","",VLOOKUP(AW301,'[1]シフト記号表（勤務時間帯）'!$C$6:$K$35,9,FALSE))</f>
        <v/>
      </c>
      <c r="AX302" s="636">
        <f>IF($BB$3="４週",SUM(S302:AT302),IF($BB$3="暦月",SUM(S302:AW302),""))</f>
        <v>0</v>
      </c>
      <c r="AY302" s="637"/>
      <c r="AZ302" s="638">
        <f>IF($BB$3="４週",AX302/4,IF($BB$3="暦月",②勤務形態一覧表!AX302/(②勤務形態一覧表!$BB$8/7),""))</f>
        <v>0</v>
      </c>
      <c r="BA302" s="639"/>
      <c r="BB302" s="746"/>
      <c r="BC302" s="707"/>
      <c r="BD302" s="707"/>
      <c r="BE302" s="707"/>
      <c r="BF302" s="708"/>
    </row>
    <row r="303" spans="2:58" ht="20.25" customHeight="1">
      <c r="B303" s="686"/>
      <c r="C303" s="742"/>
      <c r="D303" s="743"/>
      <c r="E303" s="744"/>
      <c r="F303" s="392">
        <f>C301</f>
        <v>0</v>
      </c>
      <c r="G303" s="698"/>
      <c r="H303" s="702"/>
      <c r="I303" s="700"/>
      <c r="J303" s="700"/>
      <c r="K303" s="701"/>
      <c r="L303" s="709"/>
      <c r="M303" s="710"/>
      <c r="N303" s="710"/>
      <c r="O303" s="711"/>
      <c r="P303" s="640" t="s">
        <v>1229</v>
      </c>
      <c r="Q303" s="641"/>
      <c r="R303" s="642"/>
      <c r="S303" s="388" t="str">
        <f>IF(S301="","",VLOOKUP(S301,'[1]シフト記号表（勤務時間帯）'!$C$6:$U$35,19,FALSE))</f>
        <v/>
      </c>
      <c r="T303" s="389" t="str">
        <f>IF(T301="","",VLOOKUP(T301,'[1]シフト記号表（勤務時間帯）'!$C$6:$U$35,19,FALSE))</f>
        <v/>
      </c>
      <c r="U303" s="389" t="str">
        <f>IF(U301="","",VLOOKUP(U301,'[1]シフト記号表（勤務時間帯）'!$C$6:$U$35,19,FALSE))</f>
        <v/>
      </c>
      <c r="V303" s="389" t="str">
        <f>IF(V301="","",VLOOKUP(V301,'[1]シフト記号表（勤務時間帯）'!$C$6:$U$35,19,FALSE))</f>
        <v/>
      </c>
      <c r="W303" s="389" t="str">
        <f>IF(W301="","",VLOOKUP(W301,'[1]シフト記号表（勤務時間帯）'!$C$6:$U$35,19,FALSE))</f>
        <v/>
      </c>
      <c r="X303" s="389" t="str">
        <f>IF(X301="","",VLOOKUP(X301,'[1]シフト記号表（勤務時間帯）'!$C$6:$U$35,19,FALSE))</f>
        <v/>
      </c>
      <c r="Y303" s="390" t="str">
        <f>IF(Y301="","",VLOOKUP(Y301,'[1]シフト記号表（勤務時間帯）'!$C$6:$U$35,19,FALSE))</f>
        <v/>
      </c>
      <c r="Z303" s="388" t="str">
        <f>IF(Z301="","",VLOOKUP(Z301,'[1]シフト記号表（勤務時間帯）'!$C$6:$U$35,19,FALSE))</f>
        <v/>
      </c>
      <c r="AA303" s="389" t="str">
        <f>IF(AA301="","",VLOOKUP(AA301,'[1]シフト記号表（勤務時間帯）'!$C$6:$U$35,19,FALSE))</f>
        <v/>
      </c>
      <c r="AB303" s="389" t="str">
        <f>IF(AB301="","",VLOOKUP(AB301,'[1]シフト記号表（勤務時間帯）'!$C$6:$U$35,19,FALSE))</f>
        <v/>
      </c>
      <c r="AC303" s="389" t="str">
        <f>IF(AC301="","",VLOOKUP(AC301,'[1]シフト記号表（勤務時間帯）'!$C$6:$U$35,19,FALSE))</f>
        <v/>
      </c>
      <c r="AD303" s="389" t="str">
        <f>IF(AD301="","",VLOOKUP(AD301,'[1]シフト記号表（勤務時間帯）'!$C$6:$U$35,19,FALSE))</f>
        <v/>
      </c>
      <c r="AE303" s="389" t="str">
        <f>IF(AE301="","",VLOOKUP(AE301,'[1]シフト記号表（勤務時間帯）'!$C$6:$U$35,19,FALSE))</f>
        <v/>
      </c>
      <c r="AF303" s="390" t="str">
        <f>IF(AF301="","",VLOOKUP(AF301,'[1]シフト記号表（勤務時間帯）'!$C$6:$U$35,19,FALSE))</f>
        <v/>
      </c>
      <c r="AG303" s="388" t="str">
        <f>IF(AG301="","",VLOOKUP(AG301,'[1]シフト記号表（勤務時間帯）'!$C$6:$U$35,19,FALSE))</f>
        <v/>
      </c>
      <c r="AH303" s="389" t="str">
        <f>IF(AH301="","",VLOOKUP(AH301,'[1]シフト記号表（勤務時間帯）'!$C$6:$U$35,19,FALSE))</f>
        <v/>
      </c>
      <c r="AI303" s="389" t="str">
        <f>IF(AI301="","",VLOOKUP(AI301,'[1]シフト記号表（勤務時間帯）'!$C$6:$U$35,19,FALSE))</f>
        <v/>
      </c>
      <c r="AJ303" s="389" t="str">
        <f>IF(AJ301="","",VLOOKUP(AJ301,'[1]シフト記号表（勤務時間帯）'!$C$6:$U$35,19,FALSE))</f>
        <v/>
      </c>
      <c r="AK303" s="389" t="str">
        <f>IF(AK301="","",VLOOKUP(AK301,'[1]シフト記号表（勤務時間帯）'!$C$6:$U$35,19,FALSE))</f>
        <v/>
      </c>
      <c r="AL303" s="389" t="str">
        <f>IF(AL301="","",VLOOKUP(AL301,'[1]シフト記号表（勤務時間帯）'!$C$6:$U$35,19,FALSE))</f>
        <v/>
      </c>
      <c r="AM303" s="390" t="str">
        <f>IF(AM301="","",VLOOKUP(AM301,'[1]シフト記号表（勤務時間帯）'!$C$6:$U$35,19,FALSE))</f>
        <v/>
      </c>
      <c r="AN303" s="388" t="str">
        <f>IF(AN301="","",VLOOKUP(AN301,'[1]シフト記号表（勤務時間帯）'!$C$6:$U$35,19,FALSE))</f>
        <v/>
      </c>
      <c r="AO303" s="389" t="str">
        <f>IF(AO301="","",VLOOKUP(AO301,'[1]シフト記号表（勤務時間帯）'!$C$6:$U$35,19,FALSE))</f>
        <v/>
      </c>
      <c r="AP303" s="389" t="str">
        <f>IF(AP301="","",VLOOKUP(AP301,'[1]シフト記号表（勤務時間帯）'!$C$6:$U$35,19,FALSE))</f>
        <v/>
      </c>
      <c r="AQ303" s="389" t="str">
        <f>IF(AQ301="","",VLOOKUP(AQ301,'[1]シフト記号表（勤務時間帯）'!$C$6:$U$35,19,FALSE))</f>
        <v/>
      </c>
      <c r="AR303" s="389" t="str">
        <f>IF(AR301="","",VLOOKUP(AR301,'[1]シフト記号表（勤務時間帯）'!$C$6:$U$35,19,FALSE))</f>
        <v/>
      </c>
      <c r="AS303" s="389" t="str">
        <f>IF(AS301="","",VLOOKUP(AS301,'[1]シフト記号表（勤務時間帯）'!$C$6:$U$35,19,FALSE))</f>
        <v/>
      </c>
      <c r="AT303" s="390" t="str">
        <f>IF(AT301="","",VLOOKUP(AT301,'[1]シフト記号表（勤務時間帯）'!$C$6:$U$35,19,FALSE))</f>
        <v/>
      </c>
      <c r="AU303" s="388" t="str">
        <f>IF(AU301="","",VLOOKUP(AU301,'[1]シフト記号表（勤務時間帯）'!$C$6:$U$35,19,FALSE))</f>
        <v/>
      </c>
      <c r="AV303" s="389" t="str">
        <f>IF(AV301="","",VLOOKUP(AV301,'[1]シフト記号表（勤務時間帯）'!$C$6:$U$35,19,FALSE))</f>
        <v/>
      </c>
      <c r="AW303" s="389" t="str">
        <f>IF(AW301="","",VLOOKUP(AW301,'[1]シフト記号表（勤務時間帯）'!$C$6:$U$35,19,FALSE))</f>
        <v/>
      </c>
      <c r="AX303" s="643">
        <f>IF($BB$3="４週",SUM(S303:AT303),IF($BB$3="暦月",SUM(S303:AW303),""))</f>
        <v>0</v>
      </c>
      <c r="AY303" s="644"/>
      <c r="AZ303" s="645">
        <f>IF($BB$3="４週",AX303/4,IF($BB$3="暦月",②勤務形態一覧表!AX303/(②勤務形態一覧表!$BB$8/7),""))</f>
        <v>0</v>
      </c>
      <c r="BA303" s="646"/>
      <c r="BB303" s="747"/>
      <c r="BC303" s="710"/>
      <c r="BD303" s="710"/>
      <c r="BE303" s="710"/>
      <c r="BF303" s="711"/>
    </row>
    <row r="304" spans="2:58" ht="20.25" customHeight="1">
      <c r="B304" s="686">
        <f>B301+1</f>
        <v>95</v>
      </c>
      <c r="C304" s="736"/>
      <c r="D304" s="737"/>
      <c r="E304" s="738"/>
      <c r="F304" s="391"/>
      <c r="G304" s="696"/>
      <c r="H304" s="699"/>
      <c r="I304" s="700"/>
      <c r="J304" s="700"/>
      <c r="K304" s="701"/>
      <c r="L304" s="703"/>
      <c r="M304" s="704"/>
      <c r="N304" s="704"/>
      <c r="O304" s="705"/>
      <c r="P304" s="712" t="s">
        <v>1227</v>
      </c>
      <c r="Q304" s="713"/>
      <c r="R304" s="714"/>
      <c r="S304" s="380"/>
      <c r="T304" s="381"/>
      <c r="U304" s="381"/>
      <c r="V304" s="381"/>
      <c r="W304" s="381"/>
      <c r="X304" s="381"/>
      <c r="Y304" s="382"/>
      <c r="Z304" s="380"/>
      <c r="AA304" s="381"/>
      <c r="AB304" s="381"/>
      <c r="AC304" s="381"/>
      <c r="AD304" s="381"/>
      <c r="AE304" s="381"/>
      <c r="AF304" s="382"/>
      <c r="AG304" s="380"/>
      <c r="AH304" s="381"/>
      <c r="AI304" s="381"/>
      <c r="AJ304" s="381"/>
      <c r="AK304" s="381"/>
      <c r="AL304" s="381"/>
      <c r="AM304" s="382"/>
      <c r="AN304" s="380"/>
      <c r="AO304" s="381"/>
      <c r="AP304" s="381"/>
      <c r="AQ304" s="381"/>
      <c r="AR304" s="381"/>
      <c r="AS304" s="381"/>
      <c r="AT304" s="382"/>
      <c r="AU304" s="380"/>
      <c r="AV304" s="381"/>
      <c r="AW304" s="381"/>
      <c r="AX304" s="620"/>
      <c r="AY304" s="621"/>
      <c r="AZ304" s="622"/>
      <c r="BA304" s="623"/>
      <c r="BB304" s="745"/>
      <c r="BC304" s="704"/>
      <c r="BD304" s="704"/>
      <c r="BE304" s="704"/>
      <c r="BF304" s="705"/>
    </row>
    <row r="305" spans="2:58" ht="20.25" customHeight="1">
      <c r="B305" s="686"/>
      <c r="C305" s="739"/>
      <c r="D305" s="740"/>
      <c r="E305" s="741"/>
      <c r="F305" s="383"/>
      <c r="G305" s="697"/>
      <c r="H305" s="702"/>
      <c r="I305" s="700"/>
      <c r="J305" s="700"/>
      <c r="K305" s="701"/>
      <c r="L305" s="706"/>
      <c r="M305" s="707"/>
      <c r="N305" s="707"/>
      <c r="O305" s="708"/>
      <c r="P305" s="633" t="s">
        <v>1228</v>
      </c>
      <c r="Q305" s="634"/>
      <c r="R305" s="635"/>
      <c r="S305" s="384" t="str">
        <f>IF(S304="","",VLOOKUP(S304,'[1]シフト記号表（勤務時間帯）'!$C$6:$K$35,9,FALSE))</f>
        <v/>
      </c>
      <c r="T305" s="385" t="str">
        <f>IF(T304="","",VLOOKUP(T304,'[1]シフト記号表（勤務時間帯）'!$C$6:$K$35,9,FALSE))</f>
        <v/>
      </c>
      <c r="U305" s="385" t="str">
        <f>IF(U304="","",VLOOKUP(U304,'[1]シフト記号表（勤務時間帯）'!$C$6:$K$35,9,FALSE))</f>
        <v/>
      </c>
      <c r="V305" s="385" t="str">
        <f>IF(V304="","",VLOOKUP(V304,'[1]シフト記号表（勤務時間帯）'!$C$6:$K$35,9,FALSE))</f>
        <v/>
      </c>
      <c r="W305" s="385" t="str">
        <f>IF(W304="","",VLOOKUP(W304,'[1]シフト記号表（勤務時間帯）'!$C$6:$K$35,9,FALSE))</f>
        <v/>
      </c>
      <c r="X305" s="385" t="str">
        <f>IF(X304="","",VLOOKUP(X304,'[1]シフト記号表（勤務時間帯）'!$C$6:$K$35,9,FALSE))</f>
        <v/>
      </c>
      <c r="Y305" s="386" t="str">
        <f>IF(Y304="","",VLOOKUP(Y304,'[1]シフト記号表（勤務時間帯）'!$C$6:$K$35,9,FALSE))</f>
        <v/>
      </c>
      <c r="Z305" s="384" t="str">
        <f>IF(Z304="","",VLOOKUP(Z304,'[1]シフト記号表（勤務時間帯）'!$C$6:$K$35,9,FALSE))</f>
        <v/>
      </c>
      <c r="AA305" s="385" t="str">
        <f>IF(AA304="","",VLOOKUP(AA304,'[1]シフト記号表（勤務時間帯）'!$C$6:$K$35,9,FALSE))</f>
        <v/>
      </c>
      <c r="AB305" s="385" t="str">
        <f>IF(AB304="","",VLOOKUP(AB304,'[1]シフト記号表（勤務時間帯）'!$C$6:$K$35,9,FALSE))</f>
        <v/>
      </c>
      <c r="AC305" s="385" t="str">
        <f>IF(AC304="","",VLOOKUP(AC304,'[1]シフト記号表（勤務時間帯）'!$C$6:$K$35,9,FALSE))</f>
        <v/>
      </c>
      <c r="AD305" s="385" t="str">
        <f>IF(AD304="","",VLOOKUP(AD304,'[1]シフト記号表（勤務時間帯）'!$C$6:$K$35,9,FALSE))</f>
        <v/>
      </c>
      <c r="AE305" s="385" t="str">
        <f>IF(AE304="","",VLOOKUP(AE304,'[1]シフト記号表（勤務時間帯）'!$C$6:$K$35,9,FALSE))</f>
        <v/>
      </c>
      <c r="AF305" s="386" t="str">
        <f>IF(AF304="","",VLOOKUP(AF304,'[1]シフト記号表（勤務時間帯）'!$C$6:$K$35,9,FALSE))</f>
        <v/>
      </c>
      <c r="AG305" s="384" t="str">
        <f>IF(AG304="","",VLOOKUP(AG304,'[1]シフト記号表（勤務時間帯）'!$C$6:$K$35,9,FALSE))</f>
        <v/>
      </c>
      <c r="AH305" s="385" t="str">
        <f>IF(AH304="","",VLOOKUP(AH304,'[1]シフト記号表（勤務時間帯）'!$C$6:$K$35,9,FALSE))</f>
        <v/>
      </c>
      <c r="AI305" s="385" t="str">
        <f>IF(AI304="","",VLOOKUP(AI304,'[1]シフト記号表（勤務時間帯）'!$C$6:$K$35,9,FALSE))</f>
        <v/>
      </c>
      <c r="AJ305" s="385" t="str">
        <f>IF(AJ304="","",VLOOKUP(AJ304,'[1]シフト記号表（勤務時間帯）'!$C$6:$K$35,9,FALSE))</f>
        <v/>
      </c>
      <c r="AK305" s="385" t="str">
        <f>IF(AK304="","",VLOOKUP(AK304,'[1]シフト記号表（勤務時間帯）'!$C$6:$K$35,9,FALSE))</f>
        <v/>
      </c>
      <c r="AL305" s="385" t="str">
        <f>IF(AL304="","",VLOOKUP(AL304,'[1]シフト記号表（勤務時間帯）'!$C$6:$K$35,9,FALSE))</f>
        <v/>
      </c>
      <c r="AM305" s="386" t="str">
        <f>IF(AM304="","",VLOOKUP(AM304,'[1]シフト記号表（勤務時間帯）'!$C$6:$K$35,9,FALSE))</f>
        <v/>
      </c>
      <c r="AN305" s="384" t="str">
        <f>IF(AN304="","",VLOOKUP(AN304,'[1]シフト記号表（勤務時間帯）'!$C$6:$K$35,9,FALSE))</f>
        <v/>
      </c>
      <c r="AO305" s="385" t="str">
        <f>IF(AO304="","",VLOOKUP(AO304,'[1]シフト記号表（勤務時間帯）'!$C$6:$K$35,9,FALSE))</f>
        <v/>
      </c>
      <c r="AP305" s="385" t="str">
        <f>IF(AP304="","",VLOOKUP(AP304,'[1]シフト記号表（勤務時間帯）'!$C$6:$K$35,9,FALSE))</f>
        <v/>
      </c>
      <c r="AQ305" s="385" t="str">
        <f>IF(AQ304="","",VLOOKUP(AQ304,'[1]シフト記号表（勤務時間帯）'!$C$6:$K$35,9,FALSE))</f>
        <v/>
      </c>
      <c r="AR305" s="385" t="str">
        <f>IF(AR304="","",VLOOKUP(AR304,'[1]シフト記号表（勤務時間帯）'!$C$6:$K$35,9,FALSE))</f>
        <v/>
      </c>
      <c r="AS305" s="385" t="str">
        <f>IF(AS304="","",VLOOKUP(AS304,'[1]シフト記号表（勤務時間帯）'!$C$6:$K$35,9,FALSE))</f>
        <v/>
      </c>
      <c r="AT305" s="386" t="str">
        <f>IF(AT304="","",VLOOKUP(AT304,'[1]シフト記号表（勤務時間帯）'!$C$6:$K$35,9,FALSE))</f>
        <v/>
      </c>
      <c r="AU305" s="384" t="str">
        <f>IF(AU304="","",VLOOKUP(AU304,'[1]シフト記号表（勤務時間帯）'!$C$6:$K$35,9,FALSE))</f>
        <v/>
      </c>
      <c r="AV305" s="385" t="str">
        <f>IF(AV304="","",VLOOKUP(AV304,'[1]シフト記号表（勤務時間帯）'!$C$6:$K$35,9,FALSE))</f>
        <v/>
      </c>
      <c r="AW305" s="385" t="str">
        <f>IF(AW304="","",VLOOKUP(AW304,'[1]シフト記号表（勤務時間帯）'!$C$6:$K$35,9,FALSE))</f>
        <v/>
      </c>
      <c r="AX305" s="636">
        <f>IF($BB$3="４週",SUM(S305:AT305),IF($BB$3="暦月",SUM(S305:AW305),""))</f>
        <v>0</v>
      </c>
      <c r="AY305" s="637"/>
      <c r="AZ305" s="638">
        <f>IF($BB$3="４週",AX305/4,IF($BB$3="暦月",②勤務形態一覧表!AX305/(②勤務形態一覧表!$BB$8/7),""))</f>
        <v>0</v>
      </c>
      <c r="BA305" s="639"/>
      <c r="BB305" s="746"/>
      <c r="BC305" s="707"/>
      <c r="BD305" s="707"/>
      <c r="BE305" s="707"/>
      <c r="BF305" s="708"/>
    </row>
    <row r="306" spans="2:58" ht="20.25" customHeight="1">
      <c r="B306" s="686"/>
      <c r="C306" s="742"/>
      <c r="D306" s="743"/>
      <c r="E306" s="744"/>
      <c r="F306" s="392">
        <f>C304</f>
        <v>0</v>
      </c>
      <c r="G306" s="698"/>
      <c r="H306" s="702"/>
      <c r="I306" s="700"/>
      <c r="J306" s="700"/>
      <c r="K306" s="701"/>
      <c r="L306" s="709"/>
      <c r="M306" s="710"/>
      <c r="N306" s="710"/>
      <c r="O306" s="711"/>
      <c r="P306" s="640" t="s">
        <v>1229</v>
      </c>
      <c r="Q306" s="641"/>
      <c r="R306" s="642"/>
      <c r="S306" s="388" t="str">
        <f>IF(S304="","",VLOOKUP(S304,'[1]シフト記号表（勤務時間帯）'!$C$6:$U$35,19,FALSE))</f>
        <v/>
      </c>
      <c r="T306" s="389" t="str">
        <f>IF(T304="","",VLOOKUP(T304,'[1]シフト記号表（勤務時間帯）'!$C$6:$U$35,19,FALSE))</f>
        <v/>
      </c>
      <c r="U306" s="389" t="str">
        <f>IF(U304="","",VLOOKUP(U304,'[1]シフト記号表（勤務時間帯）'!$C$6:$U$35,19,FALSE))</f>
        <v/>
      </c>
      <c r="V306" s="389" t="str">
        <f>IF(V304="","",VLOOKUP(V304,'[1]シフト記号表（勤務時間帯）'!$C$6:$U$35,19,FALSE))</f>
        <v/>
      </c>
      <c r="W306" s="389" t="str">
        <f>IF(W304="","",VLOOKUP(W304,'[1]シフト記号表（勤務時間帯）'!$C$6:$U$35,19,FALSE))</f>
        <v/>
      </c>
      <c r="X306" s="389" t="str">
        <f>IF(X304="","",VLOOKUP(X304,'[1]シフト記号表（勤務時間帯）'!$C$6:$U$35,19,FALSE))</f>
        <v/>
      </c>
      <c r="Y306" s="390" t="str">
        <f>IF(Y304="","",VLOOKUP(Y304,'[1]シフト記号表（勤務時間帯）'!$C$6:$U$35,19,FALSE))</f>
        <v/>
      </c>
      <c r="Z306" s="388" t="str">
        <f>IF(Z304="","",VLOOKUP(Z304,'[1]シフト記号表（勤務時間帯）'!$C$6:$U$35,19,FALSE))</f>
        <v/>
      </c>
      <c r="AA306" s="389" t="str">
        <f>IF(AA304="","",VLOOKUP(AA304,'[1]シフト記号表（勤務時間帯）'!$C$6:$U$35,19,FALSE))</f>
        <v/>
      </c>
      <c r="AB306" s="389" t="str">
        <f>IF(AB304="","",VLOOKUP(AB304,'[1]シフト記号表（勤務時間帯）'!$C$6:$U$35,19,FALSE))</f>
        <v/>
      </c>
      <c r="AC306" s="389" t="str">
        <f>IF(AC304="","",VLOOKUP(AC304,'[1]シフト記号表（勤務時間帯）'!$C$6:$U$35,19,FALSE))</f>
        <v/>
      </c>
      <c r="AD306" s="389" t="str">
        <f>IF(AD304="","",VLOOKUP(AD304,'[1]シフト記号表（勤務時間帯）'!$C$6:$U$35,19,FALSE))</f>
        <v/>
      </c>
      <c r="AE306" s="389" t="str">
        <f>IF(AE304="","",VLOOKUP(AE304,'[1]シフト記号表（勤務時間帯）'!$C$6:$U$35,19,FALSE))</f>
        <v/>
      </c>
      <c r="AF306" s="390" t="str">
        <f>IF(AF304="","",VLOOKUP(AF304,'[1]シフト記号表（勤務時間帯）'!$C$6:$U$35,19,FALSE))</f>
        <v/>
      </c>
      <c r="AG306" s="388" t="str">
        <f>IF(AG304="","",VLOOKUP(AG304,'[1]シフト記号表（勤務時間帯）'!$C$6:$U$35,19,FALSE))</f>
        <v/>
      </c>
      <c r="AH306" s="389" t="str">
        <f>IF(AH304="","",VLOOKUP(AH304,'[1]シフト記号表（勤務時間帯）'!$C$6:$U$35,19,FALSE))</f>
        <v/>
      </c>
      <c r="AI306" s="389" t="str">
        <f>IF(AI304="","",VLOOKUP(AI304,'[1]シフト記号表（勤務時間帯）'!$C$6:$U$35,19,FALSE))</f>
        <v/>
      </c>
      <c r="AJ306" s="389" t="str">
        <f>IF(AJ304="","",VLOOKUP(AJ304,'[1]シフト記号表（勤務時間帯）'!$C$6:$U$35,19,FALSE))</f>
        <v/>
      </c>
      <c r="AK306" s="389" t="str">
        <f>IF(AK304="","",VLOOKUP(AK304,'[1]シフト記号表（勤務時間帯）'!$C$6:$U$35,19,FALSE))</f>
        <v/>
      </c>
      <c r="AL306" s="389" t="str">
        <f>IF(AL304="","",VLOOKUP(AL304,'[1]シフト記号表（勤務時間帯）'!$C$6:$U$35,19,FALSE))</f>
        <v/>
      </c>
      <c r="AM306" s="390" t="str">
        <f>IF(AM304="","",VLOOKUP(AM304,'[1]シフト記号表（勤務時間帯）'!$C$6:$U$35,19,FALSE))</f>
        <v/>
      </c>
      <c r="AN306" s="388" t="str">
        <f>IF(AN304="","",VLOOKUP(AN304,'[1]シフト記号表（勤務時間帯）'!$C$6:$U$35,19,FALSE))</f>
        <v/>
      </c>
      <c r="AO306" s="389" t="str">
        <f>IF(AO304="","",VLOOKUP(AO304,'[1]シフト記号表（勤務時間帯）'!$C$6:$U$35,19,FALSE))</f>
        <v/>
      </c>
      <c r="AP306" s="389" t="str">
        <f>IF(AP304="","",VLOOKUP(AP304,'[1]シフト記号表（勤務時間帯）'!$C$6:$U$35,19,FALSE))</f>
        <v/>
      </c>
      <c r="AQ306" s="389" t="str">
        <f>IF(AQ304="","",VLOOKUP(AQ304,'[1]シフト記号表（勤務時間帯）'!$C$6:$U$35,19,FALSE))</f>
        <v/>
      </c>
      <c r="AR306" s="389" t="str">
        <f>IF(AR304="","",VLOOKUP(AR304,'[1]シフト記号表（勤務時間帯）'!$C$6:$U$35,19,FALSE))</f>
        <v/>
      </c>
      <c r="AS306" s="389" t="str">
        <f>IF(AS304="","",VLOOKUP(AS304,'[1]シフト記号表（勤務時間帯）'!$C$6:$U$35,19,FALSE))</f>
        <v/>
      </c>
      <c r="AT306" s="390" t="str">
        <f>IF(AT304="","",VLOOKUP(AT304,'[1]シフト記号表（勤務時間帯）'!$C$6:$U$35,19,FALSE))</f>
        <v/>
      </c>
      <c r="AU306" s="388" t="str">
        <f>IF(AU304="","",VLOOKUP(AU304,'[1]シフト記号表（勤務時間帯）'!$C$6:$U$35,19,FALSE))</f>
        <v/>
      </c>
      <c r="AV306" s="389" t="str">
        <f>IF(AV304="","",VLOOKUP(AV304,'[1]シフト記号表（勤務時間帯）'!$C$6:$U$35,19,FALSE))</f>
        <v/>
      </c>
      <c r="AW306" s="389" t="str">
        <f>IF(AW304="","",VLOOKUP(AW304,'[1]シフト記号表（勤務時間帯）'!$C$6:$U$35,19,FALSE))</f>
        <v/>
      </c>
      <c r="AX306" s="643">
        <f>IF($BB$3="４週",SUM(S306:AT306),IF($BB$3="暦月",SUM(S306:AW306),""))</f>
        <v>0</v>
      </c>
      <c r="AY306" s="644"/>
      <c r="AZ306" s="645">
        <f>IF($BB$3="４週",AX306/4,IF($BB$3="暦月",②勤務形態一覧表!AX306/(②勤務形態一覧表!$BB$8/7),""))</f>
        <v>0</v>
      </c>
      <c r="BA306" s="646"/>
      <c r="BB306" s="747"/>
      <c r="BC306" s="710"/>
      <c r="BD306" s="710"/>
      <c r="BE306" s="710"/>
      <c r="BF306" s="711"/>
    </row>
    <row r="307" spans="2:58" ht="20.25" customHeight="1">
      <c r="B307" s="686">
        <f>B304+1</f>
        <v>96</v>
      </c>
      <c r="C307" s="736"/>
      <c r="D307" s="737"/>
      <c r="E307" s="738"/>
      <c r="F307" s="391"/>
      <c r="G307" s="696"/>
      <c r="H307" s="699"/>
      <c r="I307" s="700"/>
      <c r="J307" s="700"/>
      <c r="K307" s="701"/>
      <c r="L307" s="703"/>
      <c r="M307" s="704"/>
      <c r="N307" s="704"/>
      <c r="O307" s="705"/>
      <c r="P307" s="712" t="s">
        <v>1227</v>
      </c>
      <c r="Q307" s="713"/>
      <c r="R307" s="714"/>
      <c r="S307" s="380"/>
      <c r="T307" s="381"/>
      <c r="U307" s="381"/>
      <c r="V307" s="381"/>
      <c r="W307" s="381"/>
      <c r="X307" s="381"/>
      <c r="Y307" s="382"/>
      <c r="Z307" s="380"/>
      <c r="AA307" s="381"/>
      <c r="AB307" s="381"/>
      <c r="AC307" s="381"/>
      <c r="AD307" s="381"/>
      <c r="AE307" s="381"/>
      <c r="AF307" s="382"/>
      <c r="AG307" s="380"/>
      <c r="AH307" s="381"/>
      <c r="AI307" s="381"/>
      <c r="AJ307" s="381"/>
      <c r="AK307" s="381"/>
      <c r="AL307" s="381"/>
      <c r="AM307" s="382"/>
      <c r="AN307" s="380"/>
      <c r="AO307" s="381"/>
      <c r="AP307" s="381"/>
      <c r="AQ307" s="381"/>
      <c r="AR307" s="381"/>
      <c r="AS307" s="381"/>
      <c r="AT307" s="382"/>
      <c r="AU307" s="380"/>
      <c r="AV307" s="381"/>
      <c r="AW307" s="381"/>
      <c r="AX307" s="620"/>
      <c r="AY307" s="621"/>
      <c r="AZ307" s="622"/>
      <c r="BA307" s="623"/>
      <c r="BB307" s="745"/>
      <c r="BC307" s="704"/>
      <c r="BD307" s="704"/>
      <c r="BE307" s="704"/>
      <c r="BF307" s="705"/>
    </row>
    <row r="308" spans="2:58" ht="20.25" customHeight="1">
      <c r="B308" s="686"/>
      <c r="C308" s="739"/>
      <c r="D308" s="740"/>
      <c r="E308" s="741"/>
      <c r="F308" s="383"/>
      <c r="G308" s="697"/>
      <c r="H308" s="702"/>
      <c r="I308" s="700"/>
      <c r="J308" s="700"/>
      <c r="K308" s="701"/>
      <c r="L308" s="706"/>
      <c r="M308" s="707"/>
      <c r="N308" s="707"/>
      <c r="O308" s="708"/>
      <c r="P308" s="633" t="s">
        <v>1228</v>
      </c>
      <c r="Q308" s="634"/>
      <c r="R308" s="635"/>
      <c r="S308" s="384" t="str">
        <f>IF(S307="","",VLOOKUP(S307,'[1]シフト記号表（勤務時間帯）'!$C$6:$K$35,9,FALSE))</f>
        <v/>
      </c>
      <c r="T308" s="385" t="str">
        <f>IF(T307="","",VLOOKUP(T307,'[1]シフト記号表（勤務時間帯）'!$C$6:$K$35,9,FALSE))</f>
        <v/>
      </c>
      <c r="U308" s="385" t="str">
        <f>IF(U307="","",VLOOKUP(U307,'[1]シフト記号表（勤務時間帯）'!$C$6:$K$35,9,FALSE))</f>
        <v/>
      </c>
      <c r="V308" s="385" t="str">
        <f>IF(V307="","",VLOOKUP(V307,'[1]シフト記号表（勤務時間帯）'!$C$6:$K$35,9,FALSE))</f>
        <v/>
      </c>
      <c r="W308" s="385" t="str">
        <f>IF(W307="","",VLOOKUP(W307,'[1]シフト記号表（勤務時間帯）'!$C$6:$K$35,9,FALSE))</f>
        <v/>
      </c>
      <c r="X308" s="385" t="str">
        <f>IF(X307="","",VLOOKUP(X307,'[1]シフト記号表（勤務時間帯）'!$C$6:$K$35,9,FALSE))</f>
        <v/>
      </c>
      <c r="Y308" s="386" t="str">
        <f>IF(Y307="","",VLOOKUP(Y307,'[1]シフト記号表（勤務時間帯）'!$C$6:$K$35,9,FALSE))</f>
        <v/>
      </c>
      <c r="Z308" s="384" t="str">
        <f>IF(Z307="","",VLOOKUP(Z307,'[1]シフト記号表（勤務時間帯）'!$C$6:$K$35,9,FALSE))</f>
        <v/>
      </c>
      <c r="AA308" s="385" t="str">
        <f>IF(AA307="","",VLOOKUP(AA307,'[1]シフト記号表（勤務時間帯）'!$C$6:$K$35,9,FALSE))</f>
        <v/>
      </c>
      <c r="AB308" s="385" t="str">
        <f>IF(AB307="","",VLOOKUP(AB307,'[1]シフト記号表（勤務時間帯）'!$C$6:$K$35,9,FALSE))</f>
        <v/>
      </c>
      <c r="AC308" s="385" t="str">
        <f>IF(AC307="","",VLOOKUP(AC307,'[1]シフト記号表（勤務時間帯）'!$C$6:$K$35,9,FALSE))</f>
        <v/>
      </c>
      <c r="AD308" s="385" t="str">
        <f>IF(AD307="","",VLOOKUP(AD307,'[1]シフト記号表（勤務時間帯）'!$C$6:$K$35,9,FALSE))</f>
        <v/>
      </c>
      <c r="AE308" s="385" t="str">
        <f>IF(AE307="","",VLOOKUP(AE307,'[1]シフト記号表（勤務時間帯）'!$C$6:$K$35,9,FALSE))</f>
        <v/>
      </c>
      <c r="AF308" s="386" t="str">
        <f>IF(AF307="","",VLOOKUP(AF307,'[1]シフト記号表（勤務時間帯）'!$C$6:$K$35,9,FALSE))</f>
        <v/>
      </c>
      <c r="AG308" s="384" t="str">
        <f>IF(AG307="","",VLOOKUP(AG307,'[1]シフト記号表（勤務時間帯）'!$C$6:$K$35,9,FALSE))</f>
        <v/>
      </c>
      <c r="AH308" s="385" t="str">
        <f>IF(AH307="","",VLOOKUP(AH307,'[1]シフト記号表（勤務時間帯）'!$C$6:$K$35,9,FALSE))</f>
        <v/>
      </c>
      <c r="AI308" s="385" t="str">
        <f>IF(AI307="","",VLOOKUP(AI307,'[1]シフト記号表（勤務時間帯）'!$C$6:$K$35,9,FALSE))</f>
        <v/>
      </c>
      <c r="AJ308" s="385" t="str">
        <f>IF(AJ307="","",VLOOKUP(AJ307,'[1]シフト記号表（勤務時間帯）'!$C$6:$K$35,9,FALSE))</f>
        <v/>
      </c>
      <c r="AK308" s="385" t="str">
        <f>IF(AK307="","",VLOOKUP(AK307,'[1]シフト記号表（勤務時間帯）'!$C$6:$K$35,9,FALSE))</f>
        <v/>
      </c>
      <c r="AL308" s="385" t="str">
        <f>IF(AL307="","",VLOOKUP(AL307,'[1]シフト記号表（勤務時間帯）'!$C$6:$K$35,9,FALSE))</f>
        <v/>
      </c>
      <c r="AM308" s="386" t="str">
        <f>IF(AM307="","",VLOOKUP(AM307,'[1]シフト記号表（勤務時間帯）'!$C$6:$K$35,9,FALSE))</f>
        <v/>
      </c>
      <c r="AN308" s="384" t="str">
        <f>IF(AN307="","",VLOOKUP(AN307,'[1]シフト記号表（勤務時間帯）'!$C$6:$K$35,9,FALSE))</f>
        <v/>
      </c>
      <c r="AO308" s="385" t="str">
        <f>IF(AO307="","",VLOOKUP(AO307,'[1]シフト記号表（勤務時間帯）'!$C$6:$K$35,9,FALSE))</f>
        <v/>
      </c>
      <c r="AP308" s="385" t="str">
        <f>IF(AP307="","",VLOOKUP(AP307,'[1]シフト記号表（勤務時間帯）'!$C$6:$K$35,9,FALSE))</f>
        <v/>
      </c>
      <c r="AQ308" s="385" t="str">
        <f>IF(AQ307="","",VLOOKUP(AQ307,'[1]シフト記号表（勤務時間帯）'!$C$6:$K$35,9,FALSE))</f>
        <v/>
      </c>
      <c r="AR308" s="385" t="str">
        <f>IF(AR307="","",VLOOKUP(AR307,'[1]シフト記号表（勤務時間帯）'!$C$6:$K$35,9,FALSE))</f>
        <v/>
      </c>
      <c r="AS308" s="385" t="str">
        <f>IF(AS307="","",VLOOKUP(AS307,'[1]シフト記号表（勤務時間帯）'!$C$6:$K$35,9,FALSE))</f>
        <v/>
      </c>
      <c r="AT308" s="386" t="str">
        <f>IF(AT307="","",VLOOKUP(AT307,'[1]シフト記号表（勤務時間帯）'!$C$6:$K$35,9,FALSE))</f>
        <v/>
      </c>
      <c r="AU308" s="384" t="str">
        <f>IF(AU307="","",VLOOKUP(AU307,'[1]シフト記号表（勤務時間帯）'!$C$6:$K$35,9,FALSE))</f>
        <v/>
      </c>
      <c r="AV308" s="385" t="str">
        <f>IF(AV307="","",VLOOKUP(AV307,'[1]シフト記号表（勤務時間帯）'!$C$6:$K$35,9,FALSE))</f>
        <v/>
      </c>
      <c r="AW308" s="385" t="str">
        <f>IF(AW307="","",VLOOKUP(AW307,'[1]シフト記号表（勤務時間帯）'!$C$6:$K$35,9,FALSE))</f>
        <v/>
      </c>
      <c r="AX308" s="636">
        <f>IF($BB$3="４週",SUM(S308:AT308),IF($BB$3="暦月",SUM(S308:AW308),""))</f>
        <v>0</v>
      </c>
      <c r="AY308" s="637"/>
      <c r="AZ308" s="638">
        <f>IF($BB$3="４週",AX308/4,IF($BB$3="暦月",②勤務形態一覧表!AX308/(②勤務形態一覧表!$BB$8/7),""))</f>
        <v>0</v>
      </c>
      <c r="BA308" s="639"/>
      <c r="BB308" s="746"/>
      <c r="BC308" s="707"/>
      <c r="BD308" s="707"/>
      <c r="BE308" s="707"/>
      <c r="BF308" s="708"/>
    </row>
    <row r="309" spans="2:58" ht="20.25" customHeight="1">
      <c r="B309" s="686"/>
      <c r="C309" s="742"/>
      <c r="D309" s="743"/>
      <c r="E309" s="744"/>
      <c r="F309" s="392">
        <f>C307</f>
        <v>0</v>
      </c>
      <c r="G309" s="698"/>
      <c r="H309" s="702"/>
      <c r="I309" s="700"/>
      <c r="J309" s="700"/>
      <c r="K309" s="701"/>
      <c r="L309" s="709"/>
      <c r="M309" s="710"/>
      <c r="N309" s="710"/>
      <c r="O309" s="711"/>
      <c r="P309" s="640" t="s">
        <v>1229</v>
      </c>
      <c r="Q309" s="641"/>
      <c r="R309" s="642"/>
      <c r="S309" s="388" t="str">
        <f>IF(S307="","",VLOOKUP(S307,'[1]シフト記号表（勤務時間帯）'!$C$6:$U$35,19,FALSE))</f>
        <v/>
      </c>
      <c r="T309" s="389" t="str">
        <f>IF(T307="","",VLOOKUP(T307,'[1]シフト記号表（勤務時間帯）'!$C$6:$U$35,19,FALSE))</f>
        <v/>
      </c>
      <c r="U309" s="389" t="str">
        <f>IF(U307="","",VLOOKUP(U307,'[1]シフト記号表（勤務時間帯）'!$C$6:$U$35,19,FALSE))</f>
        <v/>
      </c>
      <c r="V309" s="389" t="str">
        <f>IF(V307="","",VLOOKUP(V307,'[1]シフト記号表（勤務時間帯）'!$C$6:$U$35,19,FALSE))</f>
        <v/>
      </c>
      <c r="W309" s="389" t="str">
        <f>IF(W307="","",VLOOKUP(W307,'[1]シフト記号表（勤務時間帯）'!$C$6:$U$35,19,FALSE))</f>
        <v/>
      </c>
      <c r="X309" s="389" t="str">
        <f>IF(X307="","",VLOOKUP(X307,'[1]シフト記号表（勤務時間帯）'!$C$6:$U$35,19,FALSE))</f>
        <v/>
      </c>
      <c r="Y309" s="390" t="str">
        <f>IF(Y307="","",VLOOKUP(Y307,'[1]シフト記号表（勤務時間帯）'!$C$6:$U$35,19,FALSE))</f>
        <v/>
      </c>
      <c r="Z309" s="388" t="str">
        <f>IF(Z307="","",VLOOKUP(Z307,'[1]シフト記号表（勤務時間帯）'!$C$6:$U$35,19,FALSE))</f>
        <v/>
      </c>
      <c r="AA309" s="389" t="str">
        <f>IF(AA307="","",VLOOKUP(AA307,'[1]シフト記号表（勤務時間帯）'!$C$6:$U$35,19,FALSE))</f>
        <v/>
      </c>
      <c r="AB309" s="389" t="str">
        <f>IF(AB307="","",VLOOKUP(AB307,'[1]シフト記号表（勤務時間帯）'!$C$6:$U$35,19,FALSE))</f>
        <v/>
      </c>
      <c r="AC309" s="389" t="str">
        <f>IF(AC307="","",VLOOKUP(AC307,'[1]シフト記号表（勤務時間帯）'!$C$6:$U$35,19,FALSE))</f>
        <v/>
      </c>
      <c r="AD309" s="389" t="str">
        <f>IF(AD307="","",VLOOKUP(AD307,'[1]シフト記号表（勤務時間帯）'!$C$6:$U$35,19,FALSE))</f>
        <v/>
      </c>
      <c r="AE309" s="389" t="str">
        <f>IF(AE307="","",VLOOKUP(AE307,'[1]シフト記号表（勤務時間帯）'!$C$6:$U$35,19,FALSE))</f>
        <v/>
      </c>
      <c r="AF309" s="390" t="str">
        <f>IF(AF307="","",VLOOKUP(AF307,'[1]シフト記号表（勤務時間帯）'!$C$6:$U$35,19,FALSE))</f>
        <v/>
      </c>
      <c r="AG309" s="388" t="str">
        <f>IF(AG307="","",VLOOKUP(AG307,'[1]シフト記号表（勤務時間帯）'!$C$6:$U$35,19,FALSE))</f>
        <v/>
      </c>
      <c r="AH309" s="389" t="str">
        <f>IF(AH307="","",VLOOKUP(AH307,'[1]シフト記号表（勤務時間帯）'!$C$6:$U$35,19,FALSE))</f>
        <v/>
      </c>
      <c r="AI309" s="389" t="str">
        <f>IF(AI307="","",VLOOKUP(AI307,'[1]シフト記号表（勤務時間帯）'!$C$6:$U$35,19,FALSE))</f>
        <v/>
      </c>
      <c r="AJ309" s="389" t="str">
        <f>IF(AJ307="","",VLOOKUP(AJ307,'[1]シフト記号表（勤務時間帯）'!$C$6:$U$35,19,FALSE))</f>
        <v/>
      </c>
      <c r="AK309" s="389" t="str">
        <f>IF(AK307="","",VLOOKUP(AK307,'[1]シフト記号表（勤務時間帯）'!$C$6:$U$35,19,FALSE))</f>
        <v/>
      </c>
      <c r="AL309" s="389" t="str">
        <f>IF(AL307="","",VLOOKUP(AL307,'[1]シフト記号表（勤務時間帯）'!$C$6:$U$35,19,FALSE))</f>
        <v/>
      </c>
      <c r="AM309" s="390" t="str">
        <f>IF(AM307="","",VLOOKUP(AM307,'[1]シフト記号表（勤務時間帯）'!$C$6:$U$35,19,FALSE))</f>
        <v/>
      </c>
      <c r="AN309" s="388" t="str">
        <f>IF(AN307="","",VLOOKUP(AN307,'[1]シフト記号表（勤務時間帯）'!$C$6:$U$35,19,FALSE))</f>
        <v/>
      </c>
      <c r="AO309" s="389" t="str">
        <f>IF(AO307="","",VLOOKUP(AO307,'[1]シフト記号表（勤務時間帯）'!$C$6:$U$35,19,FALSE))</f>
        <v/>
      </c>
      <c r="AP309" s="389" t="str">
        <f>IF(AP307="","",VLOOKUP(AP307,'[1]シフト記号表（勤務時間帯）'!$C$6:$U$35,19,FALSE))</f>
        <v/>
      </c>
      <c r="AQ309" s="389" t="str">
        <f>IF(AQ307="","",VLOOKUP(AQ307,'[1]シフト記号表（勤務時間帯）'!$C$6:$U$35,19,FALSE))</f>
        <v/>
      </c>
      <c r="AR309" s="389" t="str">
        <f>IF(AR307="","",VLOOKUP(AR307,'[1]シフト記号表（勤務時間帯）'!$C$6:$U$35,19,FALSE))</f>
        <v/>
      </c>
      <c r="AS309" s="389" t="str">
        <f>IF(AS307="","",VLOOKUP(AS307,'[1]シフト記号表（勤務時間帯）'!$C$6:$U$35,19,FALSE))</f>
        <v/>
      </c>
      <c r="AT309" s="390" t="str">
        <f>IF(AT307="","",VLOOKUP(AT307,'[1]シフト記号表（勤務時間帯）'!$C$6:$U$35,19,FALSE))</f>
        <v/>
      </c>
      <c r="AU309" s="388" t="str">
        <f>IF(AU307="","",VLOOKUP(AU307,'[1]シフト記号表（勤務時間帯）'!$C$6:$U$35,19,FALSE))</f>
        <v/>
      </c>
      <c r="AV309" s="389" t="str">
        <f>IF(AV307="","",VLOOKUP(AV307,'[1]シフト記号表（勤務時間帯）'!$C$6:$U$35,19,FALSE))</f>
        <v/>
      </c>
      <c r="AW309" s="389" t="str">
        <f>IF(AW307="","",VLOOKUP(AW307,'[1]シフト記号表（勤務時間帯）'!$C$6:$U$35,19,FALSE))</f>
        <v/>
      </c>
      <c r="AX309" s="643">
        <f>IF($BB$3="４週",SUM(S309:AT309),IF($BB$3="暦月",SUM(S309:AW309),""))</f>
        <v>0</v>
      </c>
      <c r="AY309" s="644"/>
      <c r="AZ309" s="645">
        <f>IF($BB$3="４週",AX309/4,IF($BB$3="暦月",②勤務形態一覧表!AX309/(②勤務形態一覧表!$BB$8/7),""))</f>
        <v>0</v>
      </c>
      <c r="BA309" s="646"/>
      <c r="BB309" s="747"/>
      <c r="BC309" s="710"/>
      <c r="BD309" s="710"/>
      <c r="BE309" s="710"/>
      <c r="BF309" s="711"/>
    </row>
    <row r="310" spans="2:58" ht="20.25" customHeight="1">
      <c r="B310" s="686">
        <f>B307+1</f>
        <v>97</v>
      </c>
      <c r="C310" s="736"/>
      <c r="D310" s="737"/>
      <c r="E310" s="738"/>
      <c r="F310" s="391"/>
      <c r="G310" s="696"/>
      <c r="H310" s="699"/>
      <c r="I310" s="700"/>
      <c r="J310" s="700"/>
      <c r="K310" s="701"/>
      <c r="L310" s="703"/>
      <c r="M310" s="704"/>
      <c r="N310" s="704"/>
      <c r="O310" s="705"/>
      <c r="P310" s="712" t="s">
        <v>1227</v>
      </c>
      <c r="Q310" s="713"/>
      <c r="R310" s="714"/>
      <c r="S310" s="380"/>
      <c r="T310" s="381"/>
      <c r="U310" s="381"/>
      <c r="V310" s="381"/>
      <c r="W310" s="381"/>
      <c r="X310" s="381"/>
      <c r="Y310" s="382"/>
      <c r="Z310" s="380"/>
      <c r="AA310" s="381"/>
      <c r="AB310" s="381"/>
      <c r="AC310" s="381"/>
      <c r="AD310" s="381"/>
      <c r="AE310" s="381"/>
      <c r="AF310" s="382"/>
      <c r="AG310" s="380"/>
      <c r="AH310" s="381"/>
      <c r="AI310" s="381"/>
      <c r="AJ310" s="381"/>
      <c r="AK310" s="381"/>
      <c r="AL310" s="381"/>
      <c r="AM310" s="382"/>
      <c r="AN310" s="380"/>
      <c r="AO310" s="381"/>
      <c r="AP310" s="381"/>
      <c r="AQ310" s="381"/>
      <c r="AR310" s="381"/>
      <c r="AS310" s="381"/>
      <c r="AT310" s="382"/>
      <c r="AU310" s="380"/>
      <c r="AV310" s="381"/>
      <c r="AW310" s="381"/>
      <c r="AX310" s="620"/>
      <c r="AY310" s="621"/>
      <c r="AZ310" s="622"/>
      <c r="BA310" s="623"/>
      <c r="BB310" s="745"/>
      <c r="BC310" s="704"/>
      <c r="BD310" s="704"/>
      <c r="BE310" s="704"/>
      <c r="BF310" s="705"/>
    </row>
    <row r="311" spans="2:58" ht="20.25" customHeight="1">
      <c r="B311" s="686"/>
      <c r="C311" s="739"/>
      <c r="D311" s="740"/>
      <c r="E311" s="741"/>
      <c r="F311" s="383"/>
      <c r="G311" s="697"/>
      <c r="H311" s="702"/>
      <c r="I311" s="700"/>
      <c r="J311" s="700"/>
      <c r="K311" s="701"/>
      <c r="L311" s="706"/>
      <c r="M311" s="707"/>
      <c r="N311" s="707"/>
      <c r="O311" s="708"/>
      <c r="P311" s="633" t="s">
        <v>1228</v>
      </c>
      <c r="Q311" s="634"/>
      <c r="R311" s="635"/>
      <c r="S311" s="384" t="str">
        <f>IF(S310="","",VLOOKUP(S310,'[1]シフト記号表（勤務時間帯）'!$C$6:$K$35,9,FALSE))</f>
        <v/>
      </c>
      <c r="T311" s="385" t="str">
        <f>IF(T310="","",VLOOKUP(T310,'[1]シフト記号表（勤務時間帯）'!$C$6:$K$35,9,FALSE))</f>
        <v/>
      </c>
      <c r="U311" s="385" t="str">
        <f>IF(U310="","",VLOOKUP(U310,'[1]シフト記号表（勤務時間帯）'!$C$6:$K$35,9,FALSE))</f>
        <v/>
      </c>
      <c r="V311" s="385" t="str">
        <f>IF(V310="","",VLOOKUP(V310,'[1]シフト記号表（勤務時間帯）'!$C$6:$K$35,9,FALSE))</f>
        <v/>
      </c>
      <c r="W311" s="385" t="str">
        <f>IF(W310="","",VLOOKUP(W310,'[1]シフト記号表（勤務時間帯）'!$C$6:$K$35,9,FALSE))</f>
        <v/>
      </c>
      <c r="X311" s="385" t="str">
        <f>IF(X310="","",VLOOKUP(X310,'[1]シフト記号表（勤務時間帯）'!$C$6:$K$35,9,FALSE))</f>
        <v/>
      </c>
      <c r="Y311" s="386" t="str">
        <f>IF(Y310="","",VLOOKUP(Y310,'[1]シフト記号表（勤務時間帯）'!$C$6:$K$35,9,FALSE))</f>
        <v/>
      </c>
      <c r="Z311" s="384" t="str">
        <f>IF(Z310="","",VLOOKUP(Z310,'[1]シフト記号表（勤務時間帯）'!$C$6:$K$35,9,FALSE))</f>
        <v/>
      </c>
      <c r="AA311" s="385" t="str">
        <f>IF(AA310="","",VLOOKUP(AA310,'[1]シフト記号表（勤務時間帯）'!$C$6:$K$35,9,FALSE))</f>
        <v/>
      </c>
      <c r="AB311" s="385" t="str">
        <f>IF(AB310="","",VLOOKUP(AB310,'[1]シフト記号表（勤務時間帯）'!$C$6:$K$35,9,FALSE))</f>
        <v/>
      </c>
      <c r="AC311" s="385" t="str">
        <f>IF(AC310="","",VLOOKUP(AC310,'[1]シフト記号表（勤務時間帯）'!$C$6:$K$35,9,FALSE))</f>
        <v/>
      </c>
      <c r="AD311" s="385" t="str">
        <f>IF(AD310="","",VLOOKUP(AD310,'[1]シフト記号表（勤務時間帯）'!$C$6:$K$35,9,FALSE))</f>
        <v/>
      </c>
      <c r="AE311" s="385" t="str">
        <f>IF(AE310="","",VLOOKUP(AE310,'[1]シフト記号表（勤務時間帯）'!$C$6:$K$35,9,FALSE))</f>
        <v/>
      </c>
      <c r="AF311" s="386" t="str">
        <f>IF(AF310="","",VLOOKUP(AF310,'[1]シフト記号表（勤務時間帯）'!$C$6:$K$35,9,FALSE))</f>
        <v/>
      </c>
      <c r="AG311" s="384" t="str">
        <f>IF(AG310="","",VLOOKUP(AG310,'[1]シフト記号表（勤務時間帯）'!$C$6:$K$35,9,FALSE))</f>
        <v/>
      </c>
      <c r="AH311" s="385" t="str">
        <f>IF(AH310="","",VLOOKUP(AH310,'[1]シフト記号表（勤務時間帯）'!$C$6:$K$35,9,FALSE))</f>
        <v/>
      </c>
      <c r="AI311" s="385" t="str">
        <f>IF(AI310="","",VLOOKUP(AI310,'[1]シフト記号表（勤務時間帯）'!$C$6:$K$35,9,FALSE))</f>
        <v/>
      </c>
      <c r="AJ311" s="385" t="str">
        <f>IF(AJ310="","",VLOOKUP(AJ310,'[1]シフト記号表（勤務時間帯）'!$C$6:$K$35,9,FALSE))</f>
        <v/>
      </c>
      <c r="AK311" s="385" t="str">
        <f>IF(AK310="","",VLOOKUP(AK310,'[1]シフト記号表（勤務時間帯）'!$C$6:$K$35,9,FALSE))</f>
        <v/>
      </c>
      <c r="AL311" s="385" t="str">
        <f>IF(AL310="","",VLOOKUP(AL310,'[1]シフト記号表（勤務時間帯）'!$C$6:$K$35,9,FALSE))</f>
        <v/>
      </c>
      <c r="AM311" s="386" t="str">
        <f>IF(AM310="","",VLOOKUP(AM310,'[1]シフト記号表（勤務時間帯）'!$C$6:$K$35,9,FALSE))</f>
        <v/>
      </c>
      <c r="AN311" s="384" t="str">
        <f>IF(AN310="","",VLOOKUP(AN310,'[1]シフト記号表（勤務時間帯）'!$C$6:$K$35,9,FALSE))</f>
        <v/>
      </c>
      <c r="AO311" s="385" t="str">
        <f>IF(AO310="","",VLOOKUP(AO310,'[1]シフト記号表（勤務時間帯）'!$C$6:$K$35,9,FALSE))</f>
        <v/>
      </c>
      <c r="AP311" s="385" t="str">
        <f>IF(AP310="","",VLOOKUP(AP310,'[1]シフト記号表（勤務時間帯）'!$C$6:$K$35,9,FALSE))</f>
        <v/>
      </c>
      <c r="AQ311" s="385" t="str">
        <f>IF(AQ310="","",VLOOKUP(AQ310,'[1]シフト記号表（勤務時間帯）'!$C$6:$K$35,9,FALSE))</f>
        <v/>
      </c>
      <c r="AR311" s="385" t="str">
        <f>IF(AR310="","",VLOOKUP(AR310,'[1]シフト記号表（勤務時間帯）'!$C$6:$K$35,9,FALSE))</f>
        <v/>
      </c>
      <c r="AS311" s="385" t="str">
        <f>IF(AS310="","",VLOOKUP(AS310,'[1]シフト記号表（勤務時間帯）'!$C$6:$K$35,9,FALSE))</f>
        <v/>
      </c>
      <c r="AT311" s="386" t="str">
        <f>IF(AT310="","",VLOOKUP(AT310,'[1]シフト記号表（勤務時間帯）'!$C$6:$K$35,9,FALSE))</f>
        <v/>
      </c>
      <c r="AU311" s="384" t="str">
        <f>IF(AU310="","",VLOOKUP(AU310,'[1]シフト記号表（勤務時間帯）'!$C$6:$K$35,9,FALSE))</f>
        <v/>
      </c>
      <c r="AV311" s="385" t="str">
        <f>IF(AV310="","",VLOOKUP(AV310,'[1]シフト記号表（勤務時間帯）'!$C$6:$K$35,9,FALSE))</f>
        <v/>
      </c>
      <c r="AW311" s="385" t="str">
        <f>IF(AW310="","",VLOOKUP(AW310,'[1]シフト記号表（勤務時間帯）'!$C$6:$K$35,9,FALSE))</f>
        <v/>
      </c>
      <c r="AX311" s="636">
        <f>IF($BB$3="４週",SUM(S311:AT311),IF($BB$3="暦月",SUM(S311:AW311),""))</f>
        <v>0</v>
      </c>
      <c r="AY311" s="637"/>
      <c r="AZ311" s="638">
        <f>IF($BB$3="４週",AX311/4,IF($BB$3="暦月",②勤務形態一覧表!AX311/(②勤務形態一覧表!$BB$8/7),""))</f>
        <v>0</v>
      </c>
      <c r="BA311" s="639"/>
      <c r="BB311" s="746"/>
      <c r="BC311" s="707"/>
      <c r="BD311" s="707"/>
      <c r="BE311" s="707"/>
      <c r="BF311" s="708"/>
    </row>
    <row r="312" spans="2:58" ht="20.25" customHeight="1">
      <c r="B312" s="686"/>
      <c r="C312" s="742"/>
      <c r="D312" s="743"/>
      <c r="E312" s="744"/>
      <c r="F312" s="392">
        <f>C310</f>
        <v>0</v>
      </c>
      <c r="G312" s="698"/>
      <c r="H312" s="702"/>
      <c r="I312" s="700"/>
      <c r="J312" s="700"/>
      <c r="K312" s="701"/>
      <c r="L312" s="709"/>
      <c r="M312" s="710"/>
      <c r="N312" s="710"/>
      <c r="O312" s="711"/>
      <c r="P312" s="640" t="s">
        <v>1229</v>
      </c>
      <c r="Q312" s="641"/>
      <c r="R312" s="642"/>
      <c r="S312" s="388" t="str">
        <f>IF(S310="","",VLOOKUP(S310,'[1]シフト記号表（勤務時間帯）'!$C$6:$U$35,19,FALSE))</f>
        <v/>
      </c>
      <c r="T312" s="389" t="str">
        <f>IF(T310="","",VLOOKUP(T310,'[1]シフト記号表（勤務時間帯）'!$C$6:$U$35,19,FALSE))</f>
        <v/>
      </c>
      <c r="U312" s="389" t="str">
        <f>IF(U310="","",VLOOKUP(U310,'[1]シフト記号表（勤務時間帯）'!$C$6:$U$35,19,FALSE))</f>
        <v/>
      </c>
      <c r="V312" s="389" t="str">
        <f>IF(V310="","",VLOOKUP(V310,'[1]シフト記号表（勤務時間帯）'!$C$6:$U$35,19,FALSE))</f>
        <v/>
      </c>
      <c r="W312" s="389" t="str">
        <f>IF(W310="","",VLOOKUP(W310,'[1]シフト記号表（勤務時間帯）'!$C$6:$U$35,19,FALSE))</f>
        <v/>
      </c>
      <c r="X312" s="389" t="str">
        <f>IF(X310="","",VLOOKUP(X310,'[1]シフト記号表（勤務時間帯）'!$C$6:$U$35,19,FALSE))</f>
        <v/>
      </c>
      <c r="Y312" s="390" t="str">
        <f>IF(Y310="","",VLOOKUP(Y310,'[1]シフト記号表（勤務時間帯）'!$C$6:$U$35,19,FALSE))</f>
        <v/>
      </c>
      <c r="Z312" s="388" t="str">
        <f>IF(Z310="","",VLOOKUP(Z310,'[1]シフト記号表（勤務時間帯）'!$C$6:$U$35,19,FALSE))</f>
        <v/>
      </c>
      <c r="AA312" s="389" t="str">
        <f>IF(AA310="","",VLOOKUP(AA310,'[1]シフト記号表（勤務時間帯）'!$C$6:$U$35,19,FALSE))</f>
        <v/>
      </c>
      <c r="AB312" s="389" t="str">
        <f>IF(AB310="","",VLOOKUP(AB310,'[1]シフト記号表（勤務時間帯）'!$C$6:$U$35,19,FALSE))</f>
        <v/>
      </c>
      <c r="AC312" s="389" t="str">
        <f>IF(AC310="","",VLOOKUP(AC310,'[1]シフト記号表（勤務時間帯）'!$C$6:$U$35,19,FALSE))</f>
        <v/>
      </c>
      <c r="AD312" s="389" t="str">
        <f>IF(AD310="","",VLOOKUP(AD310,'[1]シフト記号表（勤務時間帯）'!$C$6:$U$35,19,FALSE))</f>
        <v/>
      </c>
      <c r="AE312" s="389" t="str">
        <f>IF(AE310="","",VLOOKUP(AE310,'[1]シフト記号表（勤務時間帯）'!$C$6:$U$35,19,FALSE))</f>
        <v/>
      </c>
      <c r="AF312" s="390" t="str">
        <f>IF(AF310="","",VLOOKUP(AF310,'[1]シフト記号表（勤務時間帯）'!$C$6:$U$35,19,FALSE))</f>
        <v/>
      </c>
      <c r="AG312" s="388" t="str">
        <f>IF(AG310="","",VLOOKUP(AG310,'[1]シフト記号表（勤務時間帯）'!$C$6:$U$35,19,FALSE))</f>
        <v/>
      </c>
      <c r="AH312" s="389" t="str">
        <f>IF(AH310="","",VLOOKUP(AH310,'[1]シフト記号表（勤務時間帯）'!$C$6:$U$35,19,FALSE))</f>
        <v/>
      </c>
      <c r="AI312" s="389" t="str">
        <f>IF(AI310="","",VLOOKUP(AI310,'[1]シフト記号表（勤務時間帯）'!$C$6:$U$35,19,FALSE))</f>
        <v/>
      </c>
      <c r="AJ312" s="389" t="str">
        <f>IF(AJ310="","",VLOOKUP(AJ310,'[1]シフト記号表（勤務時間帯）'!$C$6:$U$35,19,FALSE))</f>
        <v/>
      </c>
      <c r="AK312" s="389" t="str">
        <f>IF(AK310="","",VLOOKUP(AK310,'[1]シフト記号表（勤務時間帯）'!$C$6:$U$35,19,FALSE))</f>
        <v/>
      </c>
      <c r="AL312" s="389" t="str">
        <f>IF(AL310="","",VLOOKUP(AL310,'[1]シフト記号表（勤務時間帯）'!$C$6:$U$35,19,FALSE))</f>
        <v/>
      </c>
      <c r="AM312" s="390" t="str">
        <f>IF(AM310="","",VLOOKUP(AM310,'[1]シフト記号表（勤務時間帯）'!$C$6:$U$35,19,FALSE))</f>
        <v/>
      </c>
      <c r="AN312" s="388" t="str">
        <f>IF(AN310="","",VLOOKUP(AN310,'[1]シフト記号表（勤務時間帯）'!$C$6:$U$35,19,FALSE))</f>
        <v/>
      </c>
      <c r="AO312" s="389" t="str">
        <f>IF(AO310="","",VLOOKUP(AO310,'[1]シフト記号表（勤務時間帯）'!$C$6:$U$35,19,FALSE))</f>
        <v/>
      </c>
      <c r="AP312" s="389" t="str">
        <f>IF(AP310="","",VLOOKUP(AP310,'[1]シフト記号表（勤務時間帯）'!$C$6:$U$35,19,FALSE))</f>
        <v/>
      </c>
      <c r="AQ312" s="389" t="str">
        <f>IF(AQ310="","",VLOOKUP(AQ310,'[1]シフト記号表（勤務時間帯）'!$C$6:$U$35,19,FALSE))</f>
        <v/>
      </c>
      <c r="AR312" s="389" t="str">
        <f>IF(AR310="","",VLOOKUP(AR310,'[1]シフト記号表（勤務時間帯）'!$C$6:$U$35,19,FALSE))</f>
        <v/>
      </c>
      <c r="AS312" s="389" t="str">
        <f>IF(AS310="","",VLOOKUP(AS310,'[1]シフト記号表（勤務時間帯）'!$C$6:$U$35,19,FALSE))</f>
        <v/>
      </c>
      <c r="AT312" s="390" t="str">
        <f>IF(AT310="","",VLOOKUP(AT310,'[1]シフト記号表（勤務時間帯）'!$C$6:$U$35,19,FALSE))</f>
        <v/>
      </c>
      <c r="AU312" s="388" t="str">
        <f>IF(AU310="","",VLOOKUP(AU310,'[1]シフト記号表（勤務時間帯）'!$C$6:$U$35,19,FALSE))</f>
        <v/>
      </c>
      <c r="AV312" s="389" t="str">
        <f>IF(AV310="","",VLOOKUP(AV310,'[1]シフト記号表（勤務時間帯）'!$C$6:$U$35,19,FALSE))</f>
        <v/>
      </c>
      <c r="AW312" s="389" t="str">
        <f>IF(AW310="","",VLOOKUP(AW310,'[1]シフト記号表（勤務時間帯）'!$C$6:$U$35,19,FALSE))</f>
        <v/>
      </c>
      <c r="AX312" s="643">
        <f>IF($BB$3="４週",SUM(S312:AT312),IF($BB$3="暦月",SUM(S312:AW312),""))</f>
        <v>0</v>
      </c>
      <c r="AY312" s="644"/>
      <c r="AZ312" s="645">
        <f>IF($BB$3="４週",AX312/4,IF($BB$3="暦月",②勤務形態一覧表!AX312/(②勤務形態一覧表!$BB$8/7),""))</f>
        <v>0</v>
      </c>
      <c r="BA312" s="646"/>
      <c r="BB312" s="747"/>
      <c r="BC312" s="710"/>
      <c r="BD312" s="710"/>
      <c r="BE312" s="710"/>
      <c r="BF312" s="711"/>
    </row>
    <row r="313" spans="2:58" ht="20.25" customHeight="1">
      <c r="B313" s="686">
        <f>B310+1</f>
        <v>98</v>
      </c>
      <c r="C313" s="736"/>
      <c r="D313" s="737"/>
      <c r="E313" s="738"/>
      <c r="F313" s="391"/>
      <c r="G313" s="696"/>
      <c r="H313" s="699"/>
      <c r="I313" s="700"/>
      <c r="J313" s="700"/>
      <c r="K313" s="701"/>
      <c r="L313" s="703"/>
      <c r="M313" s="704"/>
      <c r="N313" s="704"/>
      <c r="O313" s="705"/>
      <c r="P313" s="712" t="s">
        <v>1227</v>
      </c>
      <c r="Q313" s="713"/>
      <c r="R313" s="714"/>
      <c r="S313" s="380"/>
      <c r="T313" s="381"/>
      <c r="U313" s="381"/>
      <c r="V313" s="381"/>
      <c r="W313" s="381"/>
      <c r="X313" s="381"/>
      <c r="Y313" s="382"/>
      <c r="Z313" s="380"/>
      <c r="AA313" s="381"/>
      <c r="AB313" s="381"/>
      <c r="AC313" s="381"/>
      <c r="AD313" s="381"/>
      <c r="AE313" s="381"/>
      <c r="AF313" s="382"/>
      <c r="AG313" s="380"/>
      <c r="AH313" s="381"/>
      <c r="AI313" s="381"/>
      <c r="AJ313" s="381"/>
      <c r="AK313" s="381"/>
      <c r="AL313" s="381"/>
      <c r="AM313" s="382"/>
      <c r="AN313" s="380"/>
      <c r="AO313" s="381"/>
      <c r="AP313" s="381"/>
      <c r="AQ313" s="381"/>
      <c r="AR313" s="381"/>
      <c r="AS313" s="381"/>
      <c r="AT313" s="382"/>
      <c r="AU313" s="380"/>
      <c r="AV313" s="381"/>
      <c r="AW313" s="381"/>
      <c r="AX313" s="620"/>
      <c r="AY313" s="621"/>
      <c r="AZ313" s="622"/>
      <c r="BA313" s="623"/>
      <c r="BB313" s="745"/>
      <c r="BC313" s="704"/>
      <c r="BD313" s="704"/>
      <c r="BE313" s="704"/>
      <c r="BF313" s="705"/>
    </row>
    <row r="314" spans="2:58" ht="20.25" customHeight="1">
      <c r="B314" s="686"/>
      <c r="C314" s="739"/>
      <c r="D314" s="740"/>
      <c r="E314" s="741"/>
      <c r="F314" s="383"/>
      <c r="G314" s="697"/>
      <c r="H314" s="702"/>
      <c r="I314" s="700"/>
      <c r="J314" s="700"/>
      <c r="K314" s="701"/>
      <c r="L314" s="706"/>
      <c r="M314" s="707"/>
      <c r="N314" s="707"/>
      <c r="O314" s="708"/>
      <c r="P314" s="633" t="s">
        <v>1228</v>
      </c>
      <c r="Q314" s="634"/>
      <c r="R314" s="635"/>
      <c r="S314" s="384" t="str">
        <f>IF(S313="","",VLOOKUP(S313,'[1]シフト記号表（勤務時間帯）'!$C$6:$K$35,9,FALSE))</f>
        <v/>
      </c>
      <c r="T314" s="385" t="str">
        <f>IF(T313="","",VLOOKUP(T313,'[1]シフト記号表（勤務時間帯）'!$C$6:$K$35,9,FALSE))</f>
        <v/>
      </c>
      <c r="U314" s="385" t="str">
        <f>IF(U313="","",VLOOKUP(U313,'[1]シフト記号表（勤務時間帯）'!$C$6:$K$35,9,FALSE))</f>
        <v/>
      </c>
      <c r="V314" s="385" t="str">
        <f>IF(V313="","",VLOOKUP(V313,'[1]シフト記号表（勤務時間帯）'!$C$6:$K$35,9,FALSE))</f>
        <v/>
      </c>
      <c r="W314" s="385" t="str">
        <f>IF(W313="","",VLOOKUP(W313,'[1]シフト記号表（勤務時間帯）'!$C$6:$K$35,9,FALSE))</f>
        <v/>
      </c>
      <c r="X314" s="385" t="str">
        <f>IF(X313="","",VLOOKUP(X313,'[1]シフト記号表（勤務時間帯）'!$C$6:$K$35,9,FALSE))</f>
        <v/>
      </c>
      <c r="Y314" s="386" t="str">
        <f>IF(Y313="","",VLOOKUP(Y313,'[1]シフト記号表（勤務時間帯）'!$C$6:$K$35,9,FALSE))</f>
        <v/>
      </c>
      <c r="Z314" s="384" t="str">
        <f>IF(Z313="","",VLOOKUP(Z313,'[1]シフト記号表（勤務時間帯）'!$C$6:$K$35,9,FALSE))</f>
        <v/>
      </c>
      <c r="AA314" s="385" t="str">
        <f>IF(AA313="","",VLOOKUP(AA313,'[1]シフト記号表（勤務時間帯）'!$C$6:$K$35,9,FALSE))</f>
        <v/>
      </c>
      <c r="AB314" s="385" t="str">
        <f>IF(AB313="","",VLOOKUP(AB313,'[1]シフト記号表（勤務時間帯）'!$C$6:$K$35,9,FALSE))</f>
        <v/>
      </c>
      <c r="AC314" s="385" t="str">
        <f>IF(AC313="","",VLOOKUP(AC313,'[1]シフト記号表（勤務時間帯）'!$C$6:$K$35,9,FALSE))</f>
        <v/>
      </c>
      <c r="AD314" s="385" t="str">
        <f>IF(AD313="","",VLOOKUP(AD313,'[1]シフト記号表（勤務時間帯）'!$C$6:$K$35,9,FALSE))</f>
        <v/>
      </c>
      <c r="AE314" s="385" t="str">
        <f>IF(AE313="","",VLOOKUP(AE313,'[1]シフト記号表（勤務時間帯）'!$C$6:$K$35,9,FALSE))</f>
        <v/>
      </c>
      <c r="AF314" s="386" t="str">
        <f>IF(AF313="","",VLOOKUP(AF313,'[1]シフト記号表（勤務時間帯）'!$C$6:$K$35,9,FALSE))</f>
        <v/>
      </c>
      <c r="AG314" s="384" t="str">
        <f>IF(AG313="","",VLOOKUP(AG313,'[1]シフト記号表（勤務時間帯）'!$C$6:$K$35,9,FALSE))</f>
        <v/>
      </c>
      <c r="AH314" s="385" t="str">
        <f>IF(AH313="","",VLOOKUP(AH313,'[1]シフト記号表（勤務時間帯）'!$C$6:$K$35,9,FALSE))</f>
        <v/>
      </c>
      <c r="AI314" s="385" t="str">
        <f>IF(AI313="","",VLOOKUP(AI313,'[1]シフト記号表（勤務時間帯）'!$C$6:$K$35,9,FALSE))</f>
        <v/>
      </c>
      <c r="AJ314" s="385" t="str">
        <f>IF(AJ313="","",VLOOKUP(AJ313,'[1]シフト記号表（勤務時間帯）'!$C$6:$K$35,9,FALSE))</f>
        <v/>
      </c>
      <c r="AK314" s="385" t="str">
        <f>IF(AK313="","",VLOOKUP(AK313,'[1]シフト記号表（勤務時間帯）'!$C$6:$K$35,9,FALSE))</f>
        <v/>
      </c>
      <c r="AL314" s="385" t="str">
        <f>IF(AL313="","",VLOOKUP(AL313,'[1]シフト記号表（勤務時間帯）'!$C$6:$K$35,9,FALSE))</f>
        <v/>
      </c>
      <c r="AM314" s="386" t="str">
        <f>IF(AM313="","",VLOOKUP(AM313,'[1]シフト記号表（勤務時間帯）'!$C$6:$K$35,9,FALSE))</f>
        <v/>
      </c>
      <c r="AN314" s="384" t="str">
        <f>IF(AN313="","",VLOOKUP(AN313,'[1]シフト記号表（勤務時間帯）'!$C$6:$K$35,9,FALSE))</f>
        <v/>
      </c>
      <c r="AO314" s="385" t="str">
        <f>IF(AO313="","",VLOOKUP(AO313,'[1]シフト記号表（勤務時間帯）'!$C$6:$K$35,9,FALSE))</f>
        <v/>
      </c>
      <c r="AP314" s="385" t="str">
        <f>IF(AP313="","",VLOOKUP(AP313,'[1]シフト記号表（勤務時間帯）'!$C$6:$K$35,9,FALSE))</f>
        <v/>
      </c>
      <c r="AQ314" s="385" t="str">
        <f>IF(AQ313="","",VLOOKUP(AQ313,'[1]シフト記号表（勤務時間帯）'!$C$6:$K$35,9,FALSE))</f>
        <v/>
      </c>
      <c r="AR314" s="385" t="str">
        <f>IF(AR313="","",VLOOKUP(AR313,'[1]シフト記号表（勤務時間帯）'!$C$6:$K$35,9,FALSE))</f>
        <v/>
      </c>
      <c r="AS314" s="385" t="str">
        <f>IF(AS313="","",VLOOKUP(AS313,'[1]シフト記号表（勤務時間帯）'!$C$6:$K$35,9,FALSE))</f>
        <v/>
      </c>
      <c r="AT314" s="386" t="str">
        <f>IF(AT313="","",VLOOKUP(AT313,'[1]シフト記号表（勤務時間帯）'!$C$6:$K$35,9,FALSE))</f>
        <v/>
      </c>
      <c r="AU314" s="384" t="str">
        <f>IF(AU313="","",VLOOKUP(AU313,'[1]シフト記号表（勤務時間帯）'!$C$6:$K$35,9,FALSE))</f>
        <v/>
      </c>
      <c r="AV314" s="385" t="str">
        <f>IF(AV313="","",VLOOKUP(AV313,'[1]シフト記号表（勤務時間帯）'!$C$6:$K$35,9,FALSE))</f>
        <v/>
      </c>
      <c r="AW314" s="385" t="str">
        <f>IF(AW313="","",VLOOKUP(AW313,'[1]シフト記号表（勤務時間帯）'!$C$6:$K$35,9,FALSE))</f>
        <v/>
      </c>
      <c r="AX314" s="636">
        <f>IF($BB$3="４週",SUM(S314:AT314),IF($BB$3="暦月",SUM(S314:AW314),""))</f>
        <v>0</v>
      </c>
      <c r="AY314" s="637"/>
      <c r="AZ314" s="638">
        <f>IF($BB$3="４週",AX314/4,IF($BB$3="暦月",②勤務形態一覧表!AX314/(②勤務形態一覧表!$BB$8/7),""))</f>
        <v>0</v>
      </c>
      <c r="BA314" s="639"/>
      <c r="BB314" s="746"/>
      <c r="BC314" s="707"/>
      <c r="BD314" s="707"/>
      <c r="BE314" s="707"/>
      <c r="BF314" s="708"/>
    </row>
    <row r="315" spans="2:58" ht="20.25" customHeight="1">
      <c r="B315" s="686"/>
      <c r="C315" s="742"/>
      <c r="D315" s="743"/>
      <c r="E315" s="744"/>
      <c r="F315" s="392">
        <f>C313</f>
        <v>0</v>
      </c>
      <c r="G315" s="698"/>
      <c r="H315" s="702"/>
      <c r="I315" s="700"/>
      <c r="J315" s="700"/>
      <c r="K315" s="701"/>
      <c r="L315" s="709"/>
      <c r="M315" s="710"/>
      <c r="N315" s="710"/>
      <c r="O315" s="711"/>
      <c r="P315" s="640" t="s">
        <v>1229</v>
      </c>
      <c r="Q315" s="641"/>
      <c r="R315" s="642"/>
      <c r="S315" s="388" t="str">
        <f>IF(S313="","",VLOOKUP(S313,'[1]シフト記号表（勤務時間帯）'!$C$6:$U$35,19,FALSE))</f>
        <v/>
      </c>
      <c r="T315" s="389" t="str">
        <f>IF(T313="","",VLOOKUP(T313,'[1]シフト記号表（勤務時間帯）'!$C$6:$U$35,19,FALSE))</f>
        <v/>
      </c>
      <c r="U315" s="389" t="str">
        <f>IF(U313="","",VLOOKUP(U313,'[1]シフト記号表（勤務時間帯）'!$C$6:$U$35,19,FALSE))</f>
        <v/>
      </c>
      <c r="V315" s="389" t="str">
        <f>IF(V313="","",VLOOKUP(V313,'[1]シフト記号表（勤務時間帯）'!$C$6:$U$35,19,FALSE))</f>
        <v/>
      </c>
      <c r="W315" s="389" t="str">
        <f>IF(W313="","",VLOOKUP(W313,'[1]シフト記号表（勤務時間帯）'!$C$6:$U$35,19,FALSE))</f>
        <v/>
      </c>
      <c r="X315" s="389" t="str">
        <f>IF(X313="","",VLOOKUP(X313,'[1]シフト記号表（勤務時間帯）'!$C$6:$U$35,19,FALSE))</f>
        <v/>
      </c>
      <c r="Y315" s="390" t="str">
        <f>IF(Y313="","",VLOOKUP(Y313,'[1]シフト記号表（勤務時間帯）'!$C$6:$U$35,19,FALSE))</f>
        <v/>
      </c>
      <c r="Z315" s="388" t="str">
        <f>IF(Z313="","",VLOOKUP(Z313,'[1]シフト記号表（勤務時間帯）'!$C$6:$U$35,19,FALSE))</f>
        <v/>
      </c>
      <c r="AA315" s="389" t="str">
        <f>IF(AA313="","",VLOOKUP(AA313,'[1]シフト記号表（勤務時間帯）'!$C$6:$U$35,19,FALSE))</f>
        <v/>
      </c>
      <c r="AB315" s="389" t="str">
        <f>IF(AB313="","",VLOOKUP(AB313,'[1]シフト記号表（勤務時間帯）'!$C$6:$U$35,19,FALSE))</f>
        <v/>
      </c>
      <c r="AC315" s="389" t="str">
        <f>IF(AC313="","",VLOOKUP(AC313,'[1]シフト記号表（勤務時間帯）'!$C$6:$U$35,19,FALSE))</f>
        <v/>
      </c>
      <c r="AD315" s="389" t="str">
        <f>IF(AD313="","",VLOOKUP(AD313,'[1]シフト記号表（勤務時間帯）'!$C$6:$U$35,19,FALSE))</f>
        <v/>
      </c>
      <c r="AE315" s="389" t="str">
        <f>IF(AE313="","",VLOOKUP(AE313,'[1]シフト記号表（勤務時間帯）'!$C$6:$U$35,19,FALSE))</f>
        <v/>
      </c>
      <c r="AF315" s="390" t="str">
        <f>IF(AF313="","",VLOOKUP(AF313,'[1]シフト記号表（勤務時間帯）'!$C$6:$U$35,19,FALSE))</f>
        <v/>
      </c>
      <c r="AG315" s="388" t="str">
        <f>IF(AG313="","",VLOOKUP(AG313,'[1]シフト記号表（勤務時間帯）'!$C$6:$U$35,19,FALSE))</f>
        <v/>
      </c>
      <c r="AH315" s="389" t="str">
        <f>IF(AH313="","",VLOOKUP(AH313,'[1]シフト記号表（勤務時間帯）'!$C$6:$U$35,19,FALSE))</f>
        <v/>
      </c>
      <c r="AI315" s="389" t="str">
        <f>IF(AI313="","",VLOOKUP(AI313,'[1]シフト記号表（勤務時間帯）'!$C$6:$U$35,19,FALSE))</f>
        <v/>
      </c>
      <c r="AJ315" s="389" t="str">
        <f>IF(AJ313="","",VLOOKUP(AJ313,'[1]シフト記号表（勤務時間帯）'!$C$6:$U$35,19,FALSE))</f>
        <v/>
      </c>
      <c r="AK315" s="389" t="str">
        <f>IF(AK313="","",VLOOKUP(AK313,'[1]シフト記号表（勤務時間帯）'!$C$6:$U$35,19,FALSE))</f>
        <v/>
      </c>
      <c r="AL315" s="389" t="str">
        <f>IF(AL313="","",VLOOKUP(AL313,'[1]シフト記号表（勤務時間帯）'!$C$6:$U$35,19,FALSE))</f>
        <v/>
      </c>
      <c r="AM315" s="390" t="str">
        <f>IF(AM313="","",VLOOKUP(AM313,'[1]シフト記号表（勤務時間帯）'!$C$6:$U$35,19,FALSE))</f>
        <v/>
      </c>
      <c r="AN315" s="388" t="str">
        <f>IF(AN313="","",VLOOKUP(AN313,'[1]シフト記号表（勤務時間帯）'!$C$6:$U$35,19,FALSE))</f>
        <v/>
      </c>
      <c r="AO315" s="389" t="str">
        <f>IF(AO313="","",VLOOKUP(AO313,'[1]シフト記号表（勤務時間帯）'!$C$6:$U$35,19,FALSE))</f>
        <v/>
      </c>
      <c r="AP315" s="389" t="str">
        <f>IF(AP313="","",VLOOKUP(AP313,'[1]シフト記号表（勤務時間帯）'!$C$6:$U$35,19,FALSE))</f>
        <v/>
      </c>
      <c r="AQ315" s="389" t="str">
        <f>IF(AQ313="","",VLOOKUP(AQ313,'[1]シフト記号表（勤務時間帯）'!$C$6:$U$35,19,FALSE))</f>
        <v/>
      </c>
      <c r="AR315" s="389" t="str">
        <f>IF(AR313="","",VLOOKUP(AR313,'[1]シフト記号表（勤務時間帯）'!$C$6:$U$35,19,FALSE))</f>
        <v/>
      </c>
      <c r="AS315" s="389" t="str">
        <f>IF(AS313="","",VLOOKUP(AS313,'[1]シフト記号表（勤務時間帯）'!$C$6:$U$35,19,FALSE))</f>
        <v/>
      </c>
      <c r="AT315" s="390" t="str">
        <f>IF(AT313="","",VLOOKUP(AT313,'[1]シフト記号表（勤務時間帯）'!$C$6:$U$35,19,FALSE))</f>
        <v/>
      </c>
      <c r="AU315" s="388" t="str">
        <f>IF(AU313="","",VLOOKUP(AU313,'[1]シフト記号表（勤務時間帯）'!$C$6:$U$35,19,FALSE))</f>
        <v/>
      </c>
      <c r="AV315" s="389" t="str">
        <f>IF(AV313="","",VLOOKUP(AV313,'[1]シフト記号表（勤務時間帯）'!$C$6:$U$35,19,FALSE))</f>
        <v/>
      </c>
      <c r="AW315" s="389" t="str">
        <f>IF(AW313="","",VLOOKUP(AW313,'[1]シフト記号表（勤務時間帯）'!$C$6:$U$35,19,FALSE))</f>
        <v/>
      </c>
      <c r="AX315" s="643">
        <f>IF($BB$3="４週",SUM(S315:AT315),IF($BB$3="暦月",SUM(S315:AW315),""))</f>
        <v>0</v>
      </c>
      <c r="AY315" s="644"/>
      <c r="AZ315" s="645">
        <f>IF($BB$3="４週",AX315/4,IF($BB$3="暦月",②勤務形態一覧表!AX315/(②勤務形態一覧表!$BB$8/7),""))</f>
        <v>0</v>
      </c>
      <c r="BA315" s="646"/>
      <c r="BB315" s="747"/>
      <c r="BC315" s="710"/>
      <c r="BD315" s="710"/>
      <c r="BE315" s="710"/>
      <c r="BF315" s="711"/>
    </row>
    <row r="316" spans="2:58" ht="20.25" customHeight="1">
      <c r="B316" s="686">
        <f>B313+1</f>
        <v>99</v>
      </c>
      <c r="C316" s="736"/>
      <c r="D316" s="737"/>
      <c r="E316" s="738"/>
      <c r="F316" s="391"/>
      <c r="G316" s="696"/>
      <c r="H316" s="699"/>
      <c r="I316" s="700"/>
      <c r="J316" s="700"/>
      <c r="K316" s="701"/>
      <c r="L316" s="703"/>
      <c r="M316" s="704"/>
      <c r="N316" s="704"/>
      <c r="O316" s="705"/>
      <c r="P316" s="712" t="s">
        <v>1227</v>
      </c>
      <c r="Q316" s="713"/>
      <c r="R316" s="714"/>
      <c r="S316" s="380"/>
      <c r="T316" s="381"/>
      <c r="U316" s="381"/>
      <c r="V316" s="381"/>
      <c r="W316" s="381"/>
      <c r="X316" s="381"/>
      <c r="Y316" s="382"/>
      <c r="Z316" s="380"/>
      <c r="AA316" s="381"/>
      <c r="AB316" s="381"/>
      <c r="AC316" s="381"/>
      <c r="AD316" s="381"/>
      <c r="AE316" s="381"/>
      <c r="AF316" s="382"/>
      <c r="AG316" s="380"/>
      <c r="AH316" s="381"/>
      <c r="AI316" s="381"/>
      <c r="AJ316" s="381"/>
      <c r="AK316" s="381"/>
      <c r="AL316" s="381"/>
      <c r="AM316" s="382"/>
      <c r="AN316" s="380"/>
      <c r="AO316" s="381"/>
      <c r="AP316" s="381"/>
      <c r="AQ316" s="381"/>
      <c r="AR316" s="381"/>
      <c r="AS316" s="381"/>
      <c r="AT316" s="382"/>
      <c r="AU316" s="380"/>
      <c r="AV316" s="381"/>
      <c r="AW316" s="381"/>
      <c r="AX316" s="620"/>
      <c r="AY316" s="621"/>
      <c r="AZ316" s="622"/>
      <c r="BA316" s="623"/>
      <c r="BB316" s="745"/>
      <c r="BC316" s="704"/>
      <c r="BD316" s="704"/>
      <c r="BE316" s="704"/>
      <c r="BF316" s="705"/>
    </row>
    <row r="317" spans="2:58" ht="20.25" customHeight="1">
      <c r="B317" s="686"/>
      <c r="C317" s="739"/>
      <c r="D317" s="740"/>
      <c r="E317" s="741"/>
      <c r="F317" s="383"/>
      <c r="G317" s="697"/>
      <c r="H317" s="702"/>
      <c r="I317" s="700"/>
      <c r="J317" s="700"/>
      <c r="K317" s="701"/>
      <c r="L317" s="706"/>
      <c r="M317" s="707"/>
      <c r="N317" s="707"/>
      <c r="O317" s="708"/>
      <c r="P317" s="633" t="s">
        <v>1228</v>
      </c>
      <c r="Q317" s="634"/>
      <c r="R317" s="635"/>
      <c r="S317" s="384" t="str">
        <f>IF(S316="","",VLOOKUP(S316,'[1]シフト記号表（勤務時間帯）'!$C$6:$K$35,9,FALSE))</f>
        <v/>
      </c>
      <c r="T317" s="385" t="str">
        <f>IF(T316="","",VLOOKUP(T316,'[1]シフト記号表（勤務時間帯）'!$C$6:$K$35,9,FALSE))</f>
        <v/>
      </c>
      <c r="U317" s="385" t="str">
        <f>IF(U316="","",VLOOKUP(U316,'[1]シフト記号表（勤務時間帯）'!$C$6:$K$35,9,FALSE))</f>
        <v/>
      </c>
      <c r="V317" s="385" t="str">
        <f>IF(V316="","",VLOOKUP(V316,'[1]シフト記号表（勤務時間帯）'!$C$6:$K$35,9,FALSE))</f>
        <v/>
      </c>
      <c r="W317" s="385" t="str">
        <f>IF(W316="","",VLOOKUP(W316,'[1]シフト記号表（勤務時間帯）'!$C$6:$K$35,9,FALSE))</f>
        <v/>
      </c>
      <c r="X317" s="385" t="str">
        <f>IF(X316="","",VLOOKUP(X316,'[1]シフト記号表（勤務時間帯）'!$C$6:$K$35,9,FALSE))</f>
        <v/>
      </c>
      <c r="Y317" s="386" t="str">
        <f>IF(Y316="","",VLOOKUP(Y316,'[1]シフト記号表（勤務時間帯）'!$C$6:$K$35,9,FALSE))</f>
        <v/>
      </c>
      <c r="Z317" s="384" t="str">
        <f>IF(Z316="","",VLOOKUP(Z316,'[1]シフト記号表（勤務時間帯）'!$C$6:$K$35,9,FALSE))</f>
        <v/>
      </c>
      <c r="AA317" s="385" t="str">
        <f>IF(AA316="","",VLOOKUP(AA316,'[1]シフト記号表（勤務時間帯）'!$C$6:$K$35,9,FALSE))</f>
        <v/>
      </c>
      <c r="AB317" s="385" t="str">
        <f>IF(AB316="","",VLOOKUP(AB316,'[1]シフト記号表（勤務時間帯）'!$C$6:$K$35,9,FALSE))</f>
        <v/>
      </c>
      <c r="AC317" s="385" t="str">
        <f>IF(AC316="","",VLOOKUP(AC316,'[1]シフト記号表（勤務時間帯）'!$C$6:$K$35,9,FALSE))</f>
        <v/>
      </c>
      <c r="AD317" s="385" t="str">
        <f>IF(AD316="","",VLOOKUP(AD316,'[1]シフト記号表（勤務時間帯）'!$C$6:$K$35,9,FALSE))</f>
        <v/>
      </c>
      <c r="AE317" s="385" t="str">
        <f>IF(AE316="","",VLOOKUP(AE316,'[1]シフト記号表（勤務時間帯）'!$C$6:$K$35,9,FALSE))</f>
        <v/>
      </c>
      <c r="AF317" s="386" t="str">
        <f>IF(AF316="","",VLOOKUP(AF316,'[1]シフト記号表（勤務時間帯）'!$C$6:$K$35,9,FALSE))</f>
        <v/>
      </c>
      <c r="AG317" s="384" t="str">
        <f>IF(AG316="","",VLOOKUP(AG316,'[1]シフト記号表（勤務時間帯）'!$C$6:$K$35,9,FALSE))</f>
        <v/>
      </c>
      <c r="AH317" s="385" t="str">
        <f>IF(AH316="","",VLOOKUP(AH316,'[1]シフト記号表（勤務時間帯）'!$C$6:$K$35,9,FALSE))</f>
        <v/>
      </c>
      <c r="AI317" s="385" t="str">
        <f>IF(AI316="","",VLOOKUP(AI316,'[1]シフト記号表（勤務時間帯）'!$C$6:$K$35,9,FALSE))</f>
        <v/>
      </c>
      <c r="AJ317" s="385" t="str">
        <f>IF(AJ316="","",VLOOKUP(AJ316,'[1]シフト記号表（勤務時間帯）'!$C$6:$K$35,9,FALSE))</f>
        <v/>
      </c>
      <c r="AK317" s="385" t="str">
        <f>IF(AK316="","",VLOOKUP(AK316,'[1]シフト記号表（勤務時間帯）'!$C$6:$K$35,9,FALSE))</f>
        <v/>
      </c>
      <c r="AL317" s="385" t="str">
        <f>IF(AL316="","",VLOOKUP(AL316,'[1]シフト記号表（勤務時間帯）'!$C$6:$K$35,9,FALSE))</f>
        <v/>
      </c>
      <c r="AM317" s="386" t="str">
        <f>IF(AM316="","",VLOOKUP(AM316,'[1]シフト記号表（勤務時間帯）'!$C$6:$K$35,9,FALSE))</f>
        <v/>
      </c>
      <c r="AN317" s="384" t="str">
        <f>IF(AN316="","",VLOOKUP(AN316,'[1]シフト記号表（勤務時間帯）'!$C$6:$K$35,9,FALSE))</f>
        <v/>
      </c>
      <c r="AO317" s="385" t="str">
        <f>IF(AO316="","",VLOOKUP(AO316,'[1]シフト記号表（勤務時間帯）'!$C$6:$K$35,9,FALSE))</f>
        <v/>
      </c>
      <c r="AP317" s="385" t="str">
        <f>IF(AP316="","",VLOOKUP(AP316,'[1]シフト記号表（勤務時間帯）'!$C$6:$K$35,9,FALSE))</f>
        <v/>
      </c>
      <c r="AQ317" s="385" t="str">
        <f>IF(AQ316="","",VLOOKUP(AQ316,'[1]シフト記号表（勤務時間帯）'!$C$6:$K$35,9,FALSE))</f>
        <v/>
      </c>
      <c r="AR317" s="385" t="str">
        <f>IF(AR316="","",VLOOKUP(AR316,'[1]シフト記号表（勤務時間帯）'!$C$6:$K$35,9,FALSE))</f>
        <v/>
      </c>
      <c r="AS317" s="385" t="str">
        <f>IF(AS316="","",VLOOKUP(AS316,'[1]シフト記号表（勤務時間帯）'!$C$6:$K$35,9,FALSE))</f>
        <v/>
      </c>
      <c r="AT317" s="386" t="str">
        <f>IF(AT316="","",VLOOKUP(AT316,'[1]シフト記号表（勤務時間帯）'!$C$6:$K$35,9,FALSE))</f>
        <v/>
      </c>
      <c r="AU317" s="384" t="str">
        <f>IF(AU316="","",VLOOKUP(AU316,'[1]シフト記号表（勤務時間帯）'!$C$6:$K$35,9,FALSE))</f>
        <v/>
      </c>
      <c r="AV317" s="385" t="str">
        <f>IF(AV316="","",VLOOKUP(AV316,'[1]シフト記号表（勤務時間帯）'!$C$6:$K$35,9,FALSE))</f>
        <v/>
      </c>
      <c r="AW317" s="385" t="str">
        <f>IF(AW316="","",VLOOKUP(AW316,'[1]シフト記号表（勤務時間帯）'!$C$6:$K$35,9,FALSE))</f>
        <v/>
      </c>
      <c r="AX317" s="636">
        <f>IF($BB$3="４週",SUM(S317:AT317),IF($BB$3="暦月",SUM(S317:AW317),""))</f>
        <v>0</v>
      </c>
      <c r="AY317" s="637"/>
      <c r="AZ317" s="638">
        <f>IF($BB$3="４週",AX317/4,IF($BB$3="暦月",②勤務形態一覧表!AX317/(②勤務形態一覧表!$BB$8/7),""))</f>
        <v>0</v>
      </c>
      <c r="BA317" s="639"/>
      <c r="BB317" s="746"/>
      <c r="BC317" s="707"/>
      <c r="BD317" s="707"/>
      <c r="BE317" s="707"/>
      <c r="BF317" s="708"/>
    </row>
    <row r="318" spans="2:58" ht="20.25" customHeight="1">
      <c r="B318" s="686"/>
      <c r="C318" s="742"/>
      <c r="D318" s="743"/>
      <c r="E318" s="744"/>
      <c r="F318" s="392">
        <f>C316</f>
        <v>0</v>
      </c>
      <c r="G318" s="698"/>
      <c r="H318" s="702"/>
      <c r="I318" s="700"/>
      <c r="J318" s="700"/>
      <c r="K318" s="701"/>
      <c r="L318" s="709"/>
      <c r="M318" s="710"/>
      <c r="N318" s="710"/>
      <c r="O318" s="711"/>
      <c r="P318" s="640" t="s">
        <v>1229</v>
      </c>
      <c r="Q318" s="641"/>
      <c r="R318" s="642"/>
      <c r="S318" s="388" t="str">
        <f>IF(S316="","",VLOOKUP(S316,'[1]シフト記号表（勤務時間帯）'!$C$6:$U$35,19,FALSE))</f>
        <v/>
      </c>
      <c r="T318" s="389" t="str">
        <f>IF(T316="","",VLOOKUP(T316,'[1]シフト記号表（勤務時間帯）'!$C$6:$U$35,19,FALSE))</f>
        <v/>
      </c>
      <c r="U318" s="389" t="str">
        <f>IF(U316="","",VLOOKUP(U316,'[1]シフト記号表（勤務時間帯）'!$C$6:$U$35,19,FALSE))</f>
        <v/>
      </c>
      <c r="V318" s="389" t="str">
        <f>IF(V316="","",VLOOKUP(V316,'[1]シフト記号表（勤務時間帯）'!$C$6:$U$35,19,FALSE))</f>
        <v/>
      </c>
      <c r="W318" s="389" t="str">
        <f>IF(W316="","",VLOOKUP(W316,'[1]シフト記号表（勤務時間帯）'!$C$6:$U$35,19,FALSE))</f>
        <v/>
      </c>
      <c r="X318" s="389" t="str">
        <f>IF(X316="","",VLOOKUP(X316,'[1]シフト記号表（勤務時間帯）'!$C$6:$U$35,19,FALSE))</f>
        <v/>
      </c>
      <c r="Y318" s="390" t="str">
        <f>IF(Y316="","",VLOOKUP(Y316,'[1]シフト記号表（勤務時間帯）'!$C$6:$U$35,19,FALSE))</f>
        <v/>
      </c>
      <c r="Z318" s="388" t="str">
        <f>IF(Z316="","",VLOOKUP(Z316,'[1]シフト記号表（勤務時間帯）'!$C$6:$U$35,19,FALSE))</f>
        <v/>
      </c>
      <c r="AA318" s="389" t="str">
        <f>IF(AA316="","",VLOOKUP(AA316,'[1]シフト記号表（勤務時間帯）'!$C$6:$U$35,19,FALSE))</f>
        <v/>
      </c>
      <c r="AB318" s="389" t="str">
        <f>IF(AB316="","",VLOOKUP(AB316,'[1]シフト記号表（勤務時間帯）'!$C$6:$U$35,19,FALSE))</f>
        <v/>
      </c>
      <c r="AC318" s="389" t="str">
        <f>IF(AC316="","",VLOOKUP(AC316,'[1]シフト記号表（勤務時間帯）'!$C$6:$U$35,19,FALSE))</f>
        <v/>
      </c>
      <c r="AD318" s="389" t="str">
        <f>IF(AD316="","",VLOOKUP(AD316,'[1]シフト記号表（勤務時間帯）'!$C$6:$U$35,19,FALSE))</f>
        <v/>
      </c>
      <c r="AE318" s="389" t="str">
        <f>IF(AE316="","",VLOOKUP(AE316,'[1]シフト記号表（勤務時間帯）'!$C$6:$U$35,19,FALSE))</f>
        <v/>
      </c>
      <c r="AF318" s="390" t="str">
        <f>IF(AF316="","",VLOOKUP(AF316,'[1]シフト記号表（勤務時間帯）'!$C$6:$U$35,19,FALSE))</f>
        <v/>
      </c>
      <c r="AG318" s="388" t="str">
        <f>IF(AG316="","",VLOOKUP(AG316,'[1]シフト記号表（勤務時間帯）'!$C$6:$U$35,19,FALSE))</f>
        <v/>
      </c>
      <c r="AH318" s="389" t="str">
        <f>IF(AH316="","",VLOOKUP(AH316,'[1]シフト記号表（勤務時間帯）'!$C$6:$U$35,19,FALSE))</f>
        <v/>
      </c>
      <c r="AI318" s="389" t="str">
        <f>IF(AI316="","",VLOOKUP(AI316,'[1]シフト記号表（勤務時間帯）'!$C$6:$U$35,19,FALSE))</f>
        <v/>
      </c>
      <c r="AJ318" s="389" t="str">
        <f>IF(AJ316="","",VLOOKUP(AJ316,'[1]シフト記号表（勤務時間帯）'!$C$6:$U$35,19,FALSE))</f>
        <v/>
      </c>
      <c r="AK318" s="389" t="str">
        <f>IF(AK316="","",VLOOKUP(AK316,'[1]シフト記号表（勤務時間帯）'!$C$6:$U$35,19,FALSE))</f>
        <v/>
      </c>
      <c r="AL318" s="389" t="str">
        <f>IF(AL316="","",VLOOKUP(AL316,'[1]シフト記号表（勤務時間帯）'!$C$6:$U$35,19,FALSE))</f>
        <v/>
      </c>
      <c r="AM318" s="390" t="str">
        <f>IF(AM316="","",VLOOKUP(AM316,'[1]シフト記号表（勤務時間帯）'!$C$6:$U$35,19,FALSE))</f>
        <v/>
      </c>
      <c r="AN318" s="388" t="str">
        <f>IF(AN316="","",VLOOKUP(AN316,'[1]シフト記号表（勤務時間帯）'!$C$6:$U$35,19,FALSE))</f>
        <v/>
      </c>
      <c r="AO318" s="389" t="str">
        <f>IF(AO316="","",VLOOKUP(AO316,'[1]シフト記号表（勤務時間帯）'!$C$6:$U$35,19,FALSE))</f>
        <v/>
      </c>
      <c r="AP318" s="389" t="str">
        <f>IF(AP316="","",VLOOKUP(AP316,'[1]シフト記号表（勤務時間帯）'!$C$6:$U$35,19,FALSE))</f>
        <v/>
      </c>
      <c r="AQ318" s="389" t="str">
        <f>IF(AQ316="","",VLOOKUP(AQ316,'[1]シフト記号表（勤務時間帯）'!$C$6:$U$35,19,FALSE))</f>
        <v/>
      </c>
      <c r="AR318" s="389" t="str">
        <f>IF(AR316="","",VLOOKUP(AR316,'[1]シフト記号表（勤務時間帯）'!$C$6:$U$35,19,FALSE))</f>
        <v/>
      </c>
      <c r="AS318" s="389" t="str">
        <f>IF(AS316="","",VLOOKUP(AS316,'[1]シフト記号表（勤務時間帯）'!$C$6:$U$35,19,FALSE))</f>
        <v/>
      </c>
      <c r="AT318" s="390" t="str">
        <f>IF(AT316="","",VLOOKUP(AT316,'[1]シフト記号表（勤務時間帯）'!$C$6:$U$35,19,FALSE))</f>
        <v/>
      </c>
      <c r="AU318" s="388" t="str">
        <f>IF(AU316="","",VLOOKUP(AU316,'[1]シフト記号表（勤務時間帯）'!$C$6:$U$35,19,FALSE))</f>
        <v/>
      </c>
      <c r="AV318" s="389" t="str">
        <f>IF(AV316="","",VLOOKUP(AV316,'[1]シフト記号表（勤務時間帯）'!$C$6:$U$35,19,FALSE))</f>
        <v/>
      </c>
      <c r="AW318" s="389" t="str">
        <f>IF(AW316="","",VLOOKUP(AW316,'[1]シフト記号表（勤務時間帯）'!$C$6:$U$35,19,FALSE))</f>
        <v/>
      </c>
      <c r="AX318" s="643">
        <f>IF($BB$3="４週",SUM(S318:AT318),IF($BB$3="暦月",SUM(S318:AW318),""))</f>
        <v>0</v>
      </c>
      <c r="AY318" s="644"/>
      <c r="AZ318" s="645">
        <f>IF($BB$3="４週",AX318/4,IF($BB$3="暦月",②勤務形態一覧表!AX318/(②勤務形態一覧表!$BB$8/7),""))</f>
        <v>0</v>
      </c>
      <c r="BA318" s="646"/>
      <c r="BB318" s="747"/>
      <c r="BC318" s="710"/>
      <c r="BD318" s="710"/>
      <c r="BE318" s="710"/>
      <c r="BF318" s="711"/>
    </row>
    <row r="319" spans="2:58" ht="20.25" customHeight="1">
      <c r="B319" s="686">
        <f>B316+1</f>
        <v>100</v>
      </c>
      <c r="C319" s="736"/>
      <c r="D319" s="737"/>
      <c r="E319" s="738"/>
      <c r="F319" s="391"/>
      <c r="G319" s="696"/>
      <c r="H319" s="699"/>
      <c r="I319" s="700"/>
      <c r="J319" s="700"/>
      <c r="K319" s="701"/>
      <c r="L319" s="703"/>
      <c r="M319" s="704"/>
      <c r="N319" s="704"/>
      <c r="O319" s="705"/>
      <c r="P319" s="712" t="s">
        <v>1227</v>
      </c>
      <c r="Q319" s="713"/>
      <c r="R319" s="714"/>
      <c r="S319" s="380"/>
      <c r="T319" s="381"/>
      <c r="U319" s="381"/>
      <c r="V319" s="381"/>
      <c r="W319" s="381"/>
      <c r="X319" s="381"/>
      <c r="Y319" s="382"/>
      <c r="Z319" s="380"/>
      <c r="AA319" s="381"/>
      <c r="AB319" s="381"/>
      <c r="AC319" s="381"/>
      <c r="AD319" s="381"/>
      <c r="AE319" s="381"/>
      <c r="AF319" s="382"/>
      <c r="AG319" s="380"/>
      <c r="AH319" s="381"/>
      <c r="AI319" s="381"/>
      <c r="AJ319" s="381"/>
      <c r="AK319" s="381"/>
      <c r="AL319" s="381"/>
      <c r="AM319" s="382"/>
      <c r="AN319" s="380"/>
      <c r="AO319" s="381"/>
      <c r="AP319" s="381"/>
      <c r="AQ319" s="381"/>
      <c r="AR319" s="381"/>
      <c r="AS319" s="381"/>
      <c r="AT319" s="382"/>
      <c r="AU319" s="380"/>
      <c r="AV319" s="381"/>
      <c r="AW319" s="381"/>
      <c r="AX319" s="620"/>
      <c r="AY319" s="621"/>
      <c r="AZ319" s="622"/>
      <c r="BA319" s="623"/>
      <c r="BB319" s="745"/>
      <c r="BC319" s="704"/>
      <c r="BD319" s="704"/>
      <c r="BE319" s="704"/>
      <c r="BF319" s="705"/>
    </row>
    <row r="320" spans="2:58" ht="20.25" customHeight="1">
      <c r="B320" s="686"/>
      <c r="C320" s="739"/>
      <c r="D320" s="740"/>
      <c r="E320" s="741"/>
      <c r="F320" s="383"/>
      <c r="G320" s="697"/>
      <c r="H320" s="702"/>
      <c r="I320" s="700"/>
      <c r="J320" s="700"/>
      <c r="K320" s="701"/>
      <c r="L320" s="706"/>
      <c r="M320" s="707"/>
      <c r="N320" s="707"/>
      <c r="O320" s="708"/>
      <c r="P320" s="633" t="s">
        <v>1228</v>
      </c>
      <c r="Q320" s="634"/>
      <c r="R320" s="635"/>
      <c r="S320" s="384" t="str">
        <f>IF(S319="","",VLOOKUP(S319,'[1]シフト記号表（勤務時間帯）'!$C$6:$K$35,9,FALSE))</f>
        <v/>
      </c>
      <c r="T320" s="385" t="str">
        <f>IF(T319="","",VLOOKUP(T319,'[1]シフト記号表（勤務時間帯）'!$C$6:$K$35,9,FALSE))</f>
        <v/>
      </c>
      <c r="U320" s="385" t="str">
        <f>IF(U319="","",VLOOKUP(U319,'[1]シフト記号表（勤務時間帯）'!$C$6:$K$35,9,FALSE))</f>
        <v/>
      </c>
      <c r="V320" s="385" t="str">
        <f>IF(V319="","",VLOOKUP(V319,'[1]シフト記号表（勤務時間帯）'!$C$6:$K$35,9,FALSE))</f>
        <v/>
      </c>
      <c r="W320" s="385" t="str">
        <f>IF(W319="","",VLOOKUP(W319,'[1]シフト記号表（勤務時間帯）'!$C$6:$K$35,9,FALSE))</f>
        <v/>
      </c>
      <c r="X320" s="385" t="str">
        <f>IF(X319="","",VLOOKUP(X319,'[1]シフト記号表（勤務時間帯）'!$C$6:$K$35,9,FALSE))</f>
        <v/>
      </c>
      <c r="Y320" s="386" t="str">
        <f>IF(Y319="","",VLOOKUP(Y319,'[1]シフト記号表（勤務時間帯）'!$C$6:$K$35,9,FALSE))</f>
        <v/>
      </c>
      <c r="Z320" s="384" t="str">
        <f>IF(Z319="","",VLOOKUP(Z319,'[1]シフト記号表（勤務時間帯）'!$C$6:$K$35,9,FALSE))</f>
        <v/>
      </c>
      <c r="AA320" s="385" t="str">
        <f>IF(AA319="","",VLOOKUP(AA319,'[1]シフト記号表（勤務時間帯）'!$C$6:$K$35,9,FALSE))</f>
        <v/>
      </c>
      <c r="AB320" s="385" t="str">
        <f>IF(AB319="","",VLOOKUP(AB319,'[1]シフト記号表（勤務時間帯）'!$C$6:$K$35,9,FALSE))</f>
        <v/>
      </c>
      <c r="AC320" s="385" t="str">
        <f>IF(AC319="","",VLOOKUP(AC319,'[1]シフト記号表（勤務時間帯）'!$C$6:$K$35,9,FALSE))</f>
        <v/>
      </c>
      <c r="AD320" s="385" t="str">
        <f>IF(AD319="","",VLOOKUP(AD319,'[1]シフト記号表（勤務時間帯）'!$C$6:$K$35,9,FALSE))</f>
        <v/>
      </c>
      <c r="AE320" s="385" t="str">
        <f>IF(AE319="","",VLOOKUP(AE319,'[1]シフト記号表（勤務時間帯）'!$C$6:$K$35,9,FALSE))</f>
        <v/>
      </c>
      <c r="AF320" s="386" t="str">
        <f>IF(AF319="","",VLOOKUP(AF319,'[1]シフト記号表（勤務時間帯）'!$C$6:$K$35,9,FALSE))</f>
        <v/>
      </c>
      <c r="AG320" s="384" t="str">
        <f>IF(AG319="","",VLOOKUP(AG319,'[1]シフト記号表（勤務時間帯）'!$C$6:$K$35,9,FALSE))</f>
        <v/>
      </c>
      <c r="AH320" s="385" t="str">
        <f>IF(AH319="","",VLOOKUP(AH319,'[1]シフト記号表（勤務時間帯）'!$C$6:$K$35,9,FALSE))</f>
        <v/>
      </c>
      <c r="AI320" s="385" t="str">
        <f>IF(AI319="","",VLOOKUP(AI319,'[1]シフト記号表（勤務時間帯）'!$C$6:$K$35,9,FALSE))</f>
        <v/>
      </c>
      <c r="AJ320" s="385" t="str">
        <f>IF(AJ319="","",VLOOKUP(AJ319,'[1]シフト記号表（勤務時間帯）'!$C$6:$K$35,9,FALSE))</f>
        <v/>
      </c>
      <c r="AK320" s="385" t="str">
        <f>IF(AK319="","",VLOOKUP(AK319,'[1]シフト記号表（勤務時間帯）'!$C$6:$K$35,9,FALSE))</f>
        <v/>
      </c>
      <c r="AL320" s="385" t="str">
        <f>IF(AL319="","",VLOOKUP(AL319,'[1]シフト記号表（勤務時間帯）'!$C$6:$K$35,9,FALSE))</f>
        <v/>
      </c>
      <c r="AM320" s="386" t="str">
        <f>IF(AM319="","",VLOOKUP(AM319,'[1]シフト記号表（勤務時間帯）'!$C$6:$K$35,9,FALSE))</f>
        <v/>
      </c>
      <c r="AN320" s="384" t="str">
        <f>IF(AN319="","",VLOOKUP(AN319,'[1]シフト記号表（勤務時間帯）'!$C$6:$K$35,9,FALSE))</f>
        <v/>
      </c>
      <c r="AO320" s="385" t="str">
        <f>IF(AO319="","",VLOOKUP(AO319,'[1]シフト記号表（勤務時間帯）'!$C$6:$K$35,9,FALSE))</f>
        <v/>
      </c>
      <c r="AP320" s="385" t="str">
        <f>IF(AP319="","",VLOOKUP(AP319,'[1]シフト記号表（勤務時間帯）'!$C$6:$K$35,9,FALSE))</f>
        <v/>
      </c>
      <c r="AQ320" s="385" t="str">
        <f>IF(AQ319="","",VLOOKUP(AQ319,'[1]シフト記号表（勤務時間帯）'!$C$6:$K$35,9,FALSE))</f>
        <v/>
      </c>
      <c r="AR320" s="385" t="str">
        <f>IF(AR319="","",VLOOKUP(AR319,'[1]シフト記号表（勤務時間帯）'!$C$6:$K$35,9,FALSE))</f>
        <v/>
      </c>
      <c r="AS320" s="385" t="str">
        <f>IF(AS319="","",VLOOKUP(AS319,'[1]シフト記号表（勤務時間帯）'!$C$6:$K$35,9,FALSE))</f>
        <v/>
      </c>
      <c r="AT320" s="386" t="str">
        <f>IF(AT319="","",VLOOKUP(AT319,'[1]シフト記号表（勤務時間帯）'!$C$6:$K$35,9,FALSE))</f>
        <v/>
      </c>
      <c r="AU320" s="384" t="str">
        <f>IF(AU319="","",VLOOKUP(AU319,'[1]シフト記号表（勤務時間帯）'!$C$6:$K$35,9,FALSE))</f>
        <v/>
      </c>
      <c r="AV320" s="385" t="str">
        <f>IF(AV319="","",VLOOKUP(AV319,'[1]シフト記号表（勤務時間帯）'!$C$6:$K$35,9,FALSE))</f>
        <v/>
      </c>
      <c r="AW320" s="385" t="str">
        <f>IF(AW319="","",VLOOKUP(AW319,'[1]シフト記号表（勤務時間帯）'!$C$6:$K$35,9,FALSE))</f>
        <v/>
      </c>
      <c r="AX320" s="636">
        <f>IF($BB$3="４週",SUM(S320:AT320),IF($BB$3="暦月",SUM(S320:AW320),""))</f>
        <v>0</v>
      </c>
      <c r="AY320" s="637"/>
      <c r="AZ320" s="638">
        <f>IF($BB$3="４週",AX320/4,IF($BB$3="暦月",②勤務形態一覧表!AX320/(②勤務形態一覧表!$BB$8/7),""))</f>
        <v>0</v>
      </c>
      <c r="BA320" s="639"/>
      <c r="BB320" s="746"/>
      <c r="BC320" s="707"/>
      <c r="BD320" s="707"/>
      <c r="BE320" s="707"/>
      <c r="BF320" s="708"/>
    </row>
    <row r="321" spans="1:73" ht="20.25" customHeight="1" thickBot="1">
      <c r="B321" s="686"/>
      <c r="C321" s="742"/>
      <c r="D321" s="743"/>
      <c r="E321" s="744"/>
      <c r="F321" s="392">
        <f>C319</f>
        <v>0</v>
      </c>
      <c r="G321" s="698"/>
      <c r="H321" s="702"/>
      <c r="I321" s="700"/>
      <c r="J321" s="700"/>
      <c r="K321" s="701"/>
      <c r="L321" s="709"/>
      <c r="M321" s="710"/>
      <c r="N321" s="710"/>
      <c r="O321" s="711"/>
      <c r="P321" s="640" t="s">
        <v>1229</v>
      </c>
      <c r="Q321" s="641"/>
      <c r="R321" s="642"/>
      <c r="S321" s="388" t="str">
        <f>IF(S319="","",VLOOKUP(S319,'[1]シフト記号表（勤務時間帯）'!$C$6:$U$35,19,FALSE))</f>
        <v/>
      </c>
      <c r="T321" s="389" t="str">
        <f>IF(T319="","",VLOOKUP(T319,'[1]シフト記号表（勤務時間帯）'!$C$6:$U$35,19,FALSE))</f>
        <v/>
      </c>
      <c r="U321" s="389" t="str">
        <f>IF(U319="","",VLOOKUP(U319,'[1]シフト記号表（勤務時間帯）'!$C$6:$U$35,19,FALSE))</f>
        <v/>
      </c>
      <c r="V321" s="389" t="str">
        <f>IF(V319="","",VLOOKUP(V319,'[1]シフト記号表（勤務時間帯）'!$C$6:$U$35,19,FALSE))</f>
        <v/>
      </c>
      <c r="W321" s="389" t="str">
        <f>IF(W319="","",VLOOKUP(W319,'[1]シフト記号表（勤務時間帯）'!$C$6:$U$35,19,FALSE))</f>
        <v/>
      </c>
      <c r="X321" s="389" t="str">
        <f>IF(X319="","",VLOOKUP(X319,'[1]シフト記号表（勤務時間帯）'!$C$6:$U$35,19,FALSE))</f>
        <v/>
      </c>
      <c r="Y321" s="390" t="str">
        <f>IF(Y319="","",VLOOKUP(Y319,'[1]シフト記号表（勤務時間帯）'!$C$6:$U$35,19,FALSE))</f>
        <v/>
      </c>
      <c r="Z321" s="388" t="str">
        <f>IF(Z319="","",VLOOKUP(Z319,'[1]シフト記号表（勤務時間帯）'!$C$6:$U$35,19,FALSE))</f>
        <v/>
      </c>
      <c r="AA321" s="389" t="str">
        <f>IF(AA319="","",VLOOKUP(AA319,'[1]シフト記号表（勤務時間帯）'!$C$6:$U$35,19,FALSE))</f>
        <v/>
      </c>
      <c r="AB321" s="389" t="str">
        <f>IF(AB319="","",VLOOKUP(AB319,'[1]シフト記号表（勤務時間帯）'!$C$6:$U$35,19,FALSE))</f>
        <v/>
      </c>
      <c r="AC321" s="389" t="str">
        <f>IF(AC319="","",VLOOKUP(AC319,'[1]シフト記号表（勤務時間帯）'!$C$6:$U$35,19,FALSE))</f>
        <v/>
      </c>
      <c r="AD321" s="389" t="str">
        <f>IF(AD319="","",VLOOKUP(AD319,'[1]シフト記号表（勤務時間帯）'!$C$6:$U$35,19,FALSE))</f>
        <v/>
      </c>
      <c r="AE321" s="389" t="str">
        <f>IF(AE319="","",VLOOKUP(AE319,'[1]シフト記号表（勤務時間帯）'!$C$6:$U$35,19,FALSE))</f>
        <v/>
      </c>
      <c r="AF321" s="390" t="str">
        <f>IF(AF319="","",VLOOKUP(AF319,'[1]シフト記号表（勤務時間帯）'!$C$6:$U$35,19,FALSE))</f>
        <v/>
      </c>
      <c r="AG321" s="388" t="str">
        <f>IF(AG319="","",VLOOKUP(AG319,'[1]シフト記号表（勤務時間帯）'!$C$6:$U$35,19,FALSE))</f>
        <v/>
      </c>
      <c r="AH321" s="389" t="str">
        <f>IF(AH319="","",VLOOKUP(AH319,'[1]シフト記号表（勤務時間帯）'!$C$6:$U$35,19,FALSE))</f>
        <v/>
      </c>
      <c r="AI321" s="389" t="str">
        <f>IF(AI319="","",VLOOKUP(AI319,'[1]シフト記号表（勤務時間帯）'!$C$6:$U$35,19,FALSE))</f>
        <v/>
      </c>
      <c r="AJ321" s="389" t="str">
        <f>IF(AJ319="","",VLOOKUP(AJ319,'[1]シフト記号表（勤務時間帯）'!$C$6:$U$35,19,FALSE))</f>
        <v/>
      </c>
      <c r="AK321" s="389" t="str">
        <f>IF(AK319="","",VLOOKUP(AK319,'[1]シフト記号表（勤務時間帯）'!$C$6:$U$35,19,FALSE))</f>
        <v/>
      </c>
      <c r="AL321" s="389" t="str">
        <f>IF(AL319="","",VLOOKUP(AL319,'[1]シフト記号表（勤務時間帯）'!$C$6:$U$35,19,FALSE))</f>
        <v/>
      </c>
      <c r="AM321" s="390" t="str">
        <f>IF(AM319="","",VLOOKUP(AM319,'[1]シフト記号表（勤務時間帯）'!$C$6:$U$35,19,FALSE))</f>
        <v/>
      </c>
      <c r="AN321" s="388" t="str">
        <f>IF(AN319="","",VLOOKUP(AN319,'[1]シフト記号表（勤務時間帯）'!$C$6:$U$35,19,FALSE))</f>
        <v/>
      </c>
      <c r="AO321" s="389" t="str">
        <f>IF(AO319="","",VLOOKUP(AO319,'[1]シフト記号表（勤務時間帯）'!$C$6:$U$35,19,FALSE))</f>
        <v/>
      </c>
      <c r="AP321" s="389" t="str">
        <f>IF(AP319="","",VLOOKUP(AP319,'[1]シフト記号表（勤務時間帯）'!$C$6:$U$35,19,FALSE))</f>
        <v/>
      </c>
      <c r="AQ321" s="389" t="str">
        <f>IF(AQ319="","",VLOOKUP(AQ319,'[1]シフト記号表（勤務時間帯）'!$C$6:$U$35,19,FALSE))</f>
        <v/>
      </c>
      <c r="AR321" s="389" t="str">
        <f>IF(AR319="","",VLOOKUP(AR319,'[1]シフト記号表（勤務時間帯）'!$C$6:$U$35,19,FALSE))</f>
        <v/>
      </c>
      <c r="AS321" s="389" t="str">
        <f>IF(AS319="","",VLOOKUP(AS319,'[1]シフト記号表（勤務時間帯）'!$C$6:$U$35,19,FALSE))</f>
        <v/>
      </c>
      <c r="AT321" s="390" t="str">
        <f>IF(AT319="","",VLOOKUP(AT319,'[1]シフト記号表（勤務時間帯）'!$C$6:$U$35,19,FALSE))</f>
        <v/>
      </c>
      <c r="AU321" s="388" t="str">
        <f>IF(AU319="","",VLOOKUP(AU319,'[1]シフト記号表（勤務時間帯）'!$C$6:$U$35,19,FALSE))</f>
        <v/>
      </c>
      <c r="AV321" s="389" t="str">
        <f>IF(AV319="","",VLOOKUP(AV319,'[1]シフト記号表（勤務時間帯）'!$C$6:$U$35,19,FALSE))</f>
        <v/>
      </c>
      <c r="AW321" s="389" t="str">
        <f>IF(AW319="","",VLOOKUP(AW319,'[1]シフト記号表（勤務時間帯）'!$C$6:$U$35,19,FALSE))</f>
        <v/>
      </c>
      <c r="AX321" s="643">
        <f>IF($BB$3="４週",SUM(S321:AT321),IF($BB$3="暦月",SUM(S321:AW321),""))</f>
        <v>0</v>
      </c>
      <c r="AY321" s="644"/>
      <c r="AZ321" s="645">
        <f>IF($BB$3="４週",AX321/4,IF($BB$3="暦月",②勤務形態一覧表!AX321/(②勤務形態一覧表!$BB$8/7),""))</f>
        <v>0</v>
      </c>
      <c r="BA321" s="646"/>
      <c r="BB321" s="747"/>
      <c r="BC321" s="710"/>
      <c r="BD321" s="710"/>
      <c r="BE321" s="710"/>
      <c r="BF321" s="711"/>
    </row>
    <row r="322" spans="1:73" s="394" customFormat="1" ht="6" customHeight="1" thickBot="1">
      <c r="B322" s="395"/>
      <c r="C322" s="396"/>
      <c r="D322" s="396"/>
      <c r="E322" s="396"/>
      <c r="F322" s="397"/>
      <c r="G322" s="397"/>
      <c r="H322" s="398"/>
      <c r="I322" s="398"/>
      <c r="J322" s="398"/>
      <c r="K322" s="398"/>
      <c r="L322" s="397"/>
      <c r="M322" s="397"/>
      <c r="N322" s="397"/>
      <c r="O322" s="397"/>
      <c r="P322" s="399"/>
      <c r="Q322" s="399"/>
      <c r="R322" s="399"/>
      <c r="S322" s="400"/>
      <c r="T322" s="400"/>
      <c r="U322" s="400"/>
      <c r="V322" s="400"/>
      <c r="W322" s="400"/>
      <c r="X322" s="400"/>
      <c r="Y322" s="400"/>
      <c r="Z322" s="400"/>
      <c r="AA322" s="400"/>
      <c r="AB322" s="400"/>
      <c r="AC322" s="400"/>
      <c r="AD322" s="400"/>
      <c r="AE322" s="400"/>
      <c r="AF322" s="400"/>
      <c r="AG322" s="400"/>
      <c r="AH322" s="400"/>
      <c r="AI322" s="400"/>
      <c r="AJ322" s="400"/>
      <c r="AK322" s="400"/>
      <c r="AL322" s="400"/>
      <c r="AM322" s="400"/>
      <c r="AN322" s="400"/>
      <c r="AO322" s="400"/>
      <c r="AP322" s="400"/>
      <c r="AQ322" s="400"/>
      <c r="AR322" s="400"/>
      <c r="AS322" s="400"/>
      <c r="AT322" s="400"/>
      <c r="AU322" s="400"/>
      <c r="AV322" s="400"/>
      <c r="AW322" s="400"/>
      <c r="AX322" s="401"/>
      <c r="AY322" s="401"/>
      <c r="AZ322" s="401"/>
      <c r="BA322" s="401"/>
      <c r="BB322" s="397"/>
      <c r="BC322" s="397"/>
      <c r="BD322" s="397"/>
      <c r="BE322" s="397"/>
      <c r="BF322" s="402"/>
    </row>
    <row r="323" spans="1:73" ht="20.100000000000001" customHeight="1">
      <c r="B323" s="403"/>
      <c r="C323" s="404"/>
      <c r="D323" s="404"/>
      <c r="E323" s="404"/>
      <c r="F323" s="404"/>
      <c r="G323" s="768" t="s">
        <v>1230</v>
      </c>
      <c r="H323" s="768"/>
      <c r="I323" s="768"/>
      <c r="J323" s="768"/>
      <c r="K323" s="768"/>
      <c r="L323" s="768"/>
      <c r="M323" s="768"/>
      <c r="N323" s="768"/>
      <c r="O323" s="768"/>
      <c r="P323" s="768"/>
      <c r="Q323" s="768"/>
      <c r="R323" s="769"/>
      <c r="S323" s="405" t="str">
        <f t="shared" ref="S323:AW323" si="1">IF(SUMIF($F$22:$F$60, "生活相談員", S22:S60)=0,"",SUMIF($F$22:$F$60,"生活相談員",S22:S60))</f>
        <v/>
      </c>
      <c r="T323" s="406" t="str">
        <f t="shared" si="1"/>
        <v/>
      </c>
      <c r="U323" s="406" t="str">
        <f t="shared" si="1"/>
        <v/>
      </c>
      <c r="V323" s="406" t="str">
        <f t="shared" si="1"/>
        <v/>
      </c>
      <c r="W323" s="406" t="str">
        <f t="shared" si="1"/>
        <v/>
      </c>
      <c r="X323" s="406" t="str">
        <f t="shared" si="1"/>
        <v/>
      </c>
      <c r="Y323" s="407" t="str">
        <f t="shared" si="1"/>
        <v/>
      </c>
      <c r="Z323" s="405" t="str">
        <f t="shared" si="1"/>
        <v/>
      </c>
      <c r="AA323" s="406" t="str">
        <f t="shared" si="1"/>
        <v/>
      </c>
      <c r="AB323" s="406" t="str">
        <f t="shared" si="1"/>
        <v/>
      </c>
      <c r="AC323" s="406" t="str">
        <f t="shared" si="1"/>
        <v/>
      </c>
      <c r="AD323" s="406" t="str">
        <f t="shared" si="1"/>
        <v/>
      </c>
      <c r="AE323" s="406" t="str">
        <f t="shared" si="1"/>
        <v/>
      </c>
      <c r="AF323" s="407" t="str">
        <f t="shared" si="1"/>
        <v/>
      </c>
      <c r="AG323" s="405" t="str">
        <f t="shared" si="1"/>
        <v/>
      </c>
      <c r="AH323" s="406" t="str">
        <f t="shared" si="1"/>
        <v/>
      </c>
      <c r="AI323" s="406" t="str">
        <f t="shared" si="1"/>
        <v/>
      </c>
      <c r="AJ323" s="406" t="str">
        <f t="shared" si="1"/>
        <v/>
      </c>
      <c r="AK323" s="406" t="str">
        <f t="shared" si="1"/>
        <v/>
      </c>
      <c r="AL323" s="406" t="str">
        <f t="shared" si="1"/>
        <v/>
      </c>
      <c r="AM323" s="407" t="str">
        <f t="shared" si="1"/>
        <v/>
      </c>
      <c r="AN323" s="405" t="str">
        <f t="shared" si="1"/>
        <v/>
      </c>
      <c r="AO323" s="406" t="str">
        <f t="shared" si="1"/>
        <v/>
      </c>
      <c r="AP323" s="406" t="str">
        <f t="shared" si="1"/>
        <v/>
      </c>
      <c r="AQ323" s="406" t="str">
        <f t="shared" si="1"/>
        <v/>
      </c>
      <c r="AR323" s="406" t="str">
        <f t="shared" si="1"/>
        <v/>
      </c>
      <c r="AS323" s="406" t="str">
        <f t="shared" si="1"/>
        <v/>
      </c>
      <c r="AT323" s="407" t="str">
        <f t="shared" si="1"/>
        <v/>
      </c>
      <c r="AU323" s="405" t="str">
        <f t="shared" si="1"/>
        <v/>
      </c>
      <c r="AV323" s="406" t="str">
        <f t="shared" si="1"/>
        <v/>
      </c>
      <c r="AW323" s="407" t="str">
        <f t="shared" si="1"/>
        <v/>
      </c>
      <c r="AX323" s="770" t="str">
        <f>IF(SUMIF($F$22:$F$60, "生活相談員", AX22:AY60)=0,"",SUMIF($F$22:$F$60,"生活相談員",AX22:AY60))</f>
        <v/>
      </c>
      <c r="AY323" s="771"/>
      <c r="AZ323" s="772" t="str">
        <f>IF(AX323="","",IF($BB$3="４週",AX323/4,IF($BB$3="暦月",AX323/(②勤務形態一覧表!$BB$8/7),"")))</f>
        <v/>
      </c>
      <c r="BA323" s="773"/>
      <c r="BB323" s="774"/>
      <c r="BC323" s="775"/>
      <c r="BD323" s="775"/>
      <c r="BE323" s="775"/>
      <c r="BF323" s="776"/>
    </row>
    <row r="324" spans="1:73" ht="20.25" customHeight="1">
      <c r="B324" s="408"/>
      <c r="C324" s="409"/>
      <c r="D324" s="409"/>
      <c r="E324" s="409"/>
      <c r="F324" s="409"/>
      <c r="G324" s="783" t="s">
        <v>1231</v>
      </c>
      <c r="H324" s="783"/>
      <c r="I324" s="783"/>
      <c r="J324" s="783"/>
      <c r="K324" s="783"/>
      <c r="L324" s="783"/>
      <c r="M324" s="783"/>
      <c r="N324" s="783"/>
      <c r="O324" s="783"/>
      <c r="P324" s="783"/>
      <c r="Q324" s="783"/>
      <c r="R324" s="784"/>
      <c r="S324" s="410" t="str">
        <f t="shared" ref="S324:AX324" si="2">IF(SUMIF($F$22:$F$60, "介護職員", S22:S60)=0,"",SUMIF($F$22:$F$60, "介護職員", S22:S60))</f>
        <v/>
      </c>
      <c r="T324" s="411" t="str">
        <f t="shared" si="2"/>
        <v/>
      </c>
      <c r="U324" s="411" t="str">
        <f t="shared" si="2"/>
        <v/>
      </c>
      <c r="V324" s="411" t="str">
        <f t="shared" si="2"/>
        <v/>
      </c>
      <c r="W324" s="411" t="str">
        <f t="shared" si="2"/>
        <v/>
      </c>
      <c r="X324" s="411" t="str">
        <f t="shared" si="2"/>
        <v/>
      </c>
      <c r="Y324" s="412" t="str">
        <f t="shared" si="2"/>
        <v/>
      </c>
      <c r="Z324" s="410" t="str">
        <f t="shared" si="2"/>
        <v/>
      </c>
      <c r="AA324" s="411" t="str">
        <f t="shared" si="2"/>
        <v/>
      </c>
      <c r="AB324" s="411" t="str">
        <f t="shared" si="2"/>
        <v/>
      </c>
      <c r="AC324" s="411" t="str">
        <f t="shared" si="2"/>
        <v/>
      </c>
      <c r="AD324" s="411" t="str">
        <f t="shared" si="2"/>
        <v/>
      </c>
      <c r="AE324" s="411" t="str">
        <f t="shared" si="2"/>
        <v/>
      </c>
      <c r="AF324" s="412" t="str">
        <f t="shared" si="2"/>
        <v/>
      </c>
      <c r="AG324" s="410" t="str">
        <f t="shared" si="2"/>
        <v/>
      </c>
      <c r="AH324" s="411" t="str">
        <f t="shared" si="2"/>
        <v/>
      </c>
      <c r="AI324" s="411" t="str">
        <f t="shared" si="2"/>
        <v/>
      </c>
      <c r="AJ324" s="411" t="str">
        <f t="shared" si="2"/>
        <v/>
      </c>
      <c r="AK324" s="411" t="str">
        <f t="shared" si="2"/>
        <v/>
      </c>
      <c r="AL324" s="411" t="str">
        <f t="shared" si="2"/>
        <v/>
      </c>
      <c r="AM324" s="412" t="str">
        <f t="shared" si="2"/>
        <v/>
      </c>
      <c r="AN324" s="410" t="str">
        <f t="shared" si="2"/>
        <v/>
      </c>
      <c r="AO324" s="411" t="str">
        <f t="shared" si="2"/>
        <v/>
      </c>
      <c r="AP324" s="411" t="str">
        <f t="shared" si="2"/>
        <v/>
      </c>
      <c r="AQ324" s="411" t="str">
        <f t="shared" si="2"/>
        <v/>
      </c>
      <c r="AR324" s="411" t="str">
        <f t="shared" si="2"/>
        <v/>
      </c>
      <c r="AS324" s="411" t="str">
        <f t="shared" si="2"/>
        <v/>
      </c>
      <c r="AT324" s="412" t="str">
        <f t="shared" si="2"/>
        <v/>
      </c>
      <c r="AU324" s="410" t="str">
        <f t="shared" si="2"/>
        <v/>
      </c>
      <c r="AV324" s="411" t="str">
        <f t="shared" si="2"/>
        <v/>
      </c>
      <c r="AW324" s="412" t="str">
        <f t="shared" si="2"/>
        <v/>
      </c>
      <c r="AX324" s="785" t="str">
        <f t="shared" si="2"/>
        <v/>
      </c>
      <c r="AY324" s="786"/>
      <c r="AZ324" s="787" t="str">
        <f>IF(AX324="","",IF($BB$3="４週",AX324/4,IF($BB$3="暦月",AX324/(②勤務形態一覧表!$BB$8/7),"")))</f>
        <v/>
      </c>
      <c r="BA324" s="788"/>
      <c r="BB324" s="777"/>
      <c r="BC324" s="778"/>
      <c r="BD324" s="778"/>
      <c r="BE324" s="778"/>
      <c r="BF324" s="779"/>
    </row>
    <row r="325" spans="1:73" ht="20.25" customHeight="1">
      <c r="B325" s="408"/>
      <c r="C325" s="409"/>
      <c r="D325" s="409"/>
      <c r="E325" s="409"/>
      <c r="F325" s="409"/>
      <c r="G325" s="783" t="s">
        <v>1232</v>
      </c>
      <c r="H325" s="783"/>
      <c r="I325" s="783"/>
      <c r="J325" s="783"/>
      <c r="K325" s="783"/>
      <c r="L325" s="783"/>
      <c r="M325" s="783"/>
      <c r="N325" s="783"/>
      <c r="O325" s="783"/>
      <c r="P325" s="783"/>
      <c r="Q325" s="783"/>
      <c r="R325" s="784"/>
      <c r="S325" s="413"/>
      <c r="T325" s="414"/>
      <c r="U325" s="414"/>
      <c r="V325" s="414"/>
      <c r="W325" s="414"/>
      <c r="X325" s="414"/>
      <c r="Y325" s="415"/>
      <c r="Z325" s="413"/>
      <c r="AA325" s="414"/>
      <c r="AB325" s="414"/>
      <c r="AC325" s="414"/>
      <c r="AD325" s="414"/>
      <c r="AE325" s="414"/>
      <c r="AF325" s="415"/>
      <c r="AG325" s="413"/>
      <c r="AH325" s="414"/>
      <c r="AI325" s="414"/>
      <c r="AJ325" s="414"/>
      <c r="AK325" s="414"/>
      <c r="AL325" s="414"/>
      <c r="AM325" s="415"/>
      <c r="AN325" s="413"/>
      <c r="AO325" s="414"/>
      <c r="AP325" s="414"/>
      <c r="AQ325" s="414"/>
      <c r="AR325" s="414"/>
      <c r="AS325" s="414"/>
      <c r="AT325" s="415"/>
      <c r="AU325" s="413"/>
      <c r="AV325" s="414"/>
      <c r="AW325" s="415"/>
      <c r="AX325" s="789"/>
      <c r="AY325" s="790"/>
      <c r="AZ325" s="790"/>
      <c r="BA325" s="791"/>
      <c r="BB325" s="777"/>
      <c r="BC325" s="778"/>
      <c r="BD325" s="778"/>
      <c r="BE325" s="778"/>
      <c r="BF325" s="779"/>
    </row>
    <row r="326" spans="1:73" ht="20.25" customHeight="1">
      <c r="B326" s="408"/>
      <c r="C326" s="409"/>
      <c r="D326" s="409"/>
      <c r="E326" s="409"/>
      <c r="F326" s="409"/>
      <c r="G326" s="783" t="s">
        <v>1233</v>
      </c>
      <c r="H326" s="783"/>
      <c r="I326" s="783"/>
      <c r="J326" s="783"/>
      <c r="K326" s="783"/>
      <c r="L326" s="783"/>
      <c r="M326" s="783"/>
      <c r="N326" s="783"/>
      <c r="O326" s="783"/>
      <c r="P326" s="783"/>
      <c r="Q326" s="783"/>
      <c r="R326" s="784"/>
      <c r="S326" s="413"/>
      <c r="T326" s="414"/>
      <c r="U326" s="414"/>
      <c r="V326" s="414"/>
      <c r="W326" s="414"/>
      <c r="X326" s="414"/>
      <c r="Y326" s="415"/>
      <c r="Z326" s="413"/>
      <c r="AA326" s="414"/>
      <c r="AB326" s="414"/>
      <c r="AC326" s="414"/>
      <c r="AD326" s="414"/>
      <c r="AE326" s="414"/>
      <c r="AF326" s="415"/>
      <c r="AG326" s="413"/>
      <c r="AH326" s="414"/>
      <c r="AI326" s="414"/>
      <c r="AJ326" s="414"/>
      <c r="AK326" s="414"/>
      <c r="AL326" s="414"/>
      <c r="AM326" s="415"/>
      <c r="AN326" s="413"/>
      <c r="AO326" s="414"/>
      <c r="AP326" s="414"/>
      <c r="AQ326" s="414"/>
      <c r="AR326" s="414"/>
      <c r="AS326" s="414"/>
      <c r="AT326" s="415"/>
      <c r="AU326" s="413"/>
      <c r="AV326" s="414"/>
      <c r="AW326" s="415"/>
      <c r="AX326" s="792"/>
      <c r="AY326" s="793"/>
      <c r="AZ326" s="793"/>
      <c r="BA326" s="794"/>
      <c r="BB326" s="777"/>
      <c r="BC326" s="778"/>
      <c r="BD326" s="778"/>
      <c r="BE326" s="778"/>
      <c r="BF326" s="779"/>
    </row>
    <row r="327" spans="1:73" ht="20.25" customHeight="1" thickBot="1">
      <c r="B327" s="416"/>
      <c r="C327" s="417"/>
      <c r="D327" s="417"/>
      <c r="E327" s="417"/>
      <c r="F327" s="417"/>
      <c r="G327" s="760" t="s">
        <v>1234</v>
      </c>
      <c r="H327" s="760"/>
      <c r="I327" s="760"/>
      <c r="J327" s="760"/>
      <c r="K327" s="760"/>
      <c r="L327" s="760"/>
      <c r="M327" s="760"/>
      <c r="N327" s="760"/>
      <c r="O327" s="760"/>
      <c r="P327" s="760"/>
      <c r="Q327" s="760"/>
      <c r="R327" s="761"/>
      <c r="S327" s="418" t="str">
        <f>IF(S326&lt;&gt;"",IF(S325&gt;15,((S325-15)/5+1)*S326,S326),"")</f>
        <v/>
      </c>
      <c r="T327" s="419" t="str">
        <f t="shared" ref="T327:AW327" si="3">IF(T326&lt;&gt;"",IF(T325&gt;15,((T325-15)/5+1)*T326,T326),"")</f>
        <v/>
      </c>
      <c r="U327" s="419" t="str">
        <f t="shared" si="3"/>
        <v/>
      </c>
      <c r="V327" s="419" t="str">
        <f t="shared" si="3"/>
        <v/>
      </c>
      <c r="W327" s="419" t="str">
        <f t="shared" si="3"/>
        <v/>
      </c>
      <c r="X327" s="419" t="str">
        <f t="shared" si="3"/>
        <v/>
      </c>
      <c r="Y327" s="420" t="str">
        <f t="shared" si="3"/>
        <v/>
      </c>
      <c r="Z327" s="418" t="str">
        <f t="shared" si="3"/>
        <v/>
      </c>
      <c r="AA327" s="419" t="str">
        <f t="shared" si="3"/>
        <v/>
      </c>
      <c r="AB327" s="419" t="str">
        <f t="shared" si="3"/>
        <v/>
      </c>
      <c r="AC327" s="419" t="str">
        <f t="shared" si="3"/>
        <v/>
      </c>
      <c r="AD327" s="419" t="str">
        <f t="shared" si="3"/>
        <v/>
      </c>
      <c r="AE327" s="419" t="str">
        <f t="shared" si="3"/>
        <v/>
      </c>
      <c r="AF327" s="420" t="str">
        <f t="shared" si="3"/>
        <v/>
      </c>
      <c r="AG327" s="418" t="str">
        <f t="shared" si="3"/>
        <v/>
      </c>
      <c r="AH327" s="419" t="str">
        <f t="shared" si="3"/>
        <v/>
      </c>
      <c r="AI327" s="419" t="str">
        <f t="shared" si="3"/>
        <v/>
      </c>
      <c r="AJ327" s="419" t="str">
        <f t="shared" si="3"/>
        <v/>
      </c>
      <c r="AK327" s="419" t="str">
        <f t="shared" si="3"/>
        <v/>
      </c>
      <c r="AL327" s="419" t="str">
        <f t="shared" si="3"/>
        <v/>
      </c>
      <c r="AM327" s="420" t="str">
        <f t="shared" si="3"/>
        <v/>
      </c>
      <c r="AN327" s="418" t="str">
        <f t="shared" si="3"/>
        <v/>
      </c>
      <c r="AO327" s="419" t="str">
        <f t="shared" si="3"/>
        <v/>
      </c>
      <c r="AP327" s="419" t="str">
        <f t="shared" si="3"/>
        <v/>
      </c>
      <c r="AQ327" s="419" t="str">
        <f t="shared" si="3"/>
        <v/>
      </c>
      <c r="AR327" s="419" t="str">
        <f t="shared" si="3"/>
        <v/>
      </c>
      <c r="AS327" s="419" t="str">
        <f t="shared" si="3"/>
        <v/>
      </c>
      <c r="AT327" s="420" t="str">
        <f t="shared" si="3"/>
        <v/>
      </c>
      <c r="AU327" s="410" t="str">
        <f t="shared" si="3"/>
        <v/>
      </c>
      <c r="AV327" s="411" t="str">
        <f t="shared" si="3"/>
        <v/>
      </c>
      <c r="AW327" s="412" t="str">
        <f t="shared" si="3"/>
        <v/>
      </c>
      <c r="AX327" s="792"/>
      <c r="AY327" s="793"/>
      <c r="AZ327" s="793"/>
      <c r="BA327" s="794"/>
      <c r="BB327" s="777"/>
      <c r="BC327" s="778"/>
      <c r="BD327" s="778"/>
      <c r="BE327" s="778"/>
      <c r="BF327" s="779"/>
    </row>
    <row r="328" spans="1:73" ht="18.75" customHeight="1">
      <c r="B328" s="666" t="s">
        <v>1235</v>
      </c>
      <c r="C328" s="667"/>
      <c r="D328" s="667"/>
      <c r="E328" s="667"/>
      <c r="F328" s="667"/>
      <c r="G328" s="667"/>
      <c r="H328" s="667"/>
      <c r="I328" s="667"/>
      <c r="J328" s="667"/>
      <c r="K328" s="668"/>
      <c r="L328" s="762" t="s">
        <v>1236</v>
      </c>
      <c r="M328" s="762"/>
      <c r="N328" s="762"/>
      <c r="O328" s="762"/>
      <c r="P328" s="762"/>
      <c r="Q328" s="762"/>
      <c r="R328" s="763"/>
      <c r="S328" s="421" t="str">
        <f>IF($L328="","",IF(COUNTIFS($F$22:$F$60,$L328,S$22:S$60,"&gt;0")=0,"",COUNTIFS($F$22:$F$60,$L328,S$22:S$60,"&gt;0")))</f>
        <v/>
      </c>
      <c r="T328" s="422" t="str">
        <f t="shared" ref="T328:AW332" si="4">IF($L328="","",IF(COUNTIFS($F$22:$F$60,$L328,T$22:T$60,"&gt;0")=0,"",COUNTIFS($F$22:$F$60,$L328,T$22:T$60,"&gt;0")))</f>
        <v/>
      </c>
      <c r="U328" s="422" t="str">
        <f t="shared" si="4"/>
        <v/>
      </c>
      <c r="V328" s="422" t="str">
        <f t="shared" si="4"/>
        <v/>
      </c>
      <c r="W328" s="422" t="str">
        <f t="shared" si="4"/>
        <v/>
      </c>
      <c r="X328" s="422" t="str">
        <f t="shared" si="4"/>
        <v/>
      </c>
      <c r="Y328" s="423" t="str">
        <f t="shared" si="4"/>
        <v/>
      </c>
      <c r="Z328" s="424" t="str">
        <f t="shared" si="4"/>
        <v/>
      </c>
      <c r="AA328" s="422" t="str">
        <f t="shared" si="4"/>
        <v/>
      </c>
      <c r="AB328" s="422" t="str">
        <f t="shared" si="4"/>
        <v/>
      </c>
      <c r="AC328" s="422" t="str">
        <f t="shared" si="4"/>
        <v/>
      </c>
      <c r="AD328" s="422" t="str">
        <f t="shared" si="4"/>
        <v/>
      </c>
      <c r="AE328" s="422" t="str">
        <f t="shared" si="4"/>
        <v/>
      </c>
      <c r="AF328" s="423" t="str">
        <f t="shared" si="4"/>
        <v/>
      </c>
      <c r="AG328" s="422" t="str">
        <f t="shared" si="4"/>
        <v/>
      </c>
      <c r="AH328" s="422" t="str">
        <f t="shared" si="4"/>
        <v/>
      </c>
      <c r="AI328" s="422" t="str">
        <f t="shared" si="4"/>
        <v/>
      </c>
      <c r="AJ328" s="422" t="str">
        <f t="shared" si="4"/>
        <v/>
      </c>
      <c r="AK328" s="422" t="str">
        <f t="shared" si="4"/>
        <v/>
      </c>
      <c r="AL328" s="422" t="str">
        <f t="shared" si="4"/>
        <v/>
      </c>
      <c r="AM328" s="423" t="str">
        <f t="shared" si="4"/>
        <v/>
      </c>
      <c r="AN328" s="422" t="str">
        <f t="shared" si="4"/>
        <v/>
      </c>
      <c r="AO328" s="422" t="str">
        <f t="shared" si="4"/>
        <v/>
      </c>
      <c r="AP328" s="422" t="str">
        <f t="shared" si="4"/>
        <v/>
      </c>
      <c r="AQ328" s="422" t="str">
        <f t="shared" si="4"/>
        <v/>
      </c>
      <c r="AR328" s="422" t="str">
        <f t="shared" si="4"/>
        <v/>
      </c>
      <c r="AS328" s="422" t="str">
        <f t="shared" si="4"/>
        <v/>
      </c>
      <c r="AT328" s="423" t="str">
        <f t="shared" si="4"/>
        <v/>
      </c>
      <c r="AU328" s="422" t="str">
        <f t="shared" si="4"/>
        <v/>
      </c>
      <c r="AV328" s="422" t="str">
        <f t="shared" si="4"/>
        <v/>
      </c>
      <c r="AW328" s="423" t="str">
        <f t="shared" si="4"/>
        <v/>
      </c>
      <c r="AX328" s="792"/>
      <c r="AY328" s="793"/>
      <c r="AZ328" s="793"/>
      <c r="BA328" s="794"/>
      <c r="BB328" s="777"/>
      <c r="BC328" s="778"/>
      <c r="BD328" s="778"/>
      <c r="BE328" s="778"/>
      <c r="BF328" s="779"/>
    </row>
    <row r="329" spans="1:73" ht="18.75" customHeight="1">
      <c r="B329" s="666"/>
      <c r="C329" s="667"/>
      <c r="D329" s="667"/>
      <c r="E329" s="667"/>
      <c r="F329" s="667"/>
      <c r="G329" s="667"/>
      <c r="H329" s="667"/>
      <c r="I329" s="667"/>
      <c r="J329" s="667"/>
      <c r="K329" s="668"/>
      <c r="L329" s="764" t="s">
        <v>1237</v>
      </c>
      <c r="M329" s="764"/>
      <c r="N329" s="764"/>
      <c r="O329" s="764"/>
      <c r="P329" s="764"/>
      <c r="Q329" s="764"/>
      <c r="R329" s="765"/>
      <c r="S329" s="425" t="str">
        <f t="shared" ref="S329:AH332" si="5">IF($L329="","",IF(COUNTIFS($F$22:$F$60,$L329,S$22:S$60,"&gt;0")=0,"",COUNTIFS($F$22:$F$60,$L329,S$22:S$60,"&gt;0")))</f>
        <v/>
      </c>
      <c r="T329" s="426" t="str">
        <f>IF($L329="","",IF(COUNTIFS($F$22:$F$60,$L329,T$22:T$60,"&gt;0")=0,"",COUNTIFS($F$22:$F$60,$L329,T$22:T$60,"&gt;0")))</f>
        <v/>
      </c>
      <c r="U329" s="426" t="str">
        <f t="shared" si="5"/>
        <v/>
      </c>
      <c r="V329" s="426" t="str">
        <f t="shared" si="5"/>
        <v/>
      </c>
      <c r="W329" s="426" t="str">
        <f t="shared" si="5"/>
        <v/>
      </c>
      <c r="X329" s="426" t="str">
        <f t="shared" si="5"/>
        <v/>
      </c>
      <c r="Y329" s="427" t="str">
        <f t="shared" si="5"/>
        <v/>
      </c>
      <c r="Z329" s="428" t="str">
        <f t="shared" si="5"/>
        <v/>
      </c>
      <c r="AA329" s="426" t="str">
        <f t="shared" si="5"/>
        <v/>
      </c>
      <c r="AB329" s="426" t="str">
        <f t="shared" si="5"/>
        <v/>
      </c>
      <c r="AC329" s="426" t="str">
        <f t="shared" si="5"/>
        <v/>
      </c>
      <c r="AD329" s="426" t="str">
        <f t="shared" si="5"/>
        <v/>
      </c>
      <c r="AE329" s="426" t="str">
        <f t="shared" si="5"/>
        <v/>
      </c>
      <c r="AF329" s="427" t="str">
        <f t="shared" si="5"/>
        <v/>
      </c>
      <c r="AG329" s="426" t="str">
        <f t="shared" si="5"/>
        <v/>
      </c>
      <c r="AH329" s="426" t="str">
        <f t="shared" si="5"/>
        <v/>
      </c>
      <c r="AI329" s="426" t="str">
        <f t="shared" si="4"/>
        <v/>
      </c>
      <c r="AJ329" s="426" t="str">
        <f t="shared" si="4"/>
        <v/>
      </c>
      <c r="AK329" s="426" t="str">
        <f t="shared" si="4"/>
        <v/>
      </c>
      <c r="AL329" s="426" t="str">
        <f t="shared" si="4"/>
        <v/>
      </c>
      <c r="AM329" s="427" t="str">
        <f t="shared" si="4"/>
        <v/>
      </c>
      <c r="AN329" s="426" t="str">
        <f t="shared" si="4"/>
        <v/>
      </c>
      <c r="AO329" s="426" t="str">
        <f t="shared" si="4"/>
        <v/>
      </c>
      <c r="AP329" s="426" t="str">
        <f t="shared" si="4"/>
        <v/>
      </c>
      <c r="AQ329" s="426" t="str">
        <f t="shared" si="4"/>
        <v/>
      </c>
      <c r="AR329" s="426" t="str">
        <f t="shared" si="4"/>
        <v/>
      </c>
      <c r="AS329" s="426" t="str">
        <f t="shared" si="4"/>
        <v/>
      </c>
      <c r="AT329" s="427" t="str">
        <f t="shared" si="4"/>
        <v/>
      </c>
      <c r="AU329" s="426" t="str">
        <f t="shared" si="4"/>
        <v/>
      </c>
      <c r="AV329" s="426" t="str">
        <f t="shared" si="4"/>
        <v/>
      </c>
      <c r="AW329" s="427" t="str">
        <f t="shared" si="4"/>
        <v/>
      </c>
      <c r="AX329" s="792"/>
      <c r="AY329" s="793"/>
      <c r="AZ329" s="793"/>
      <c r="BA329" s="794"/>
      <c r="BB329" s="777"/>
      <c r="BC329" s="778"/>
      <c r="BD329" s="778"/>
      <c r="BE329" s="778"/>
      <c r="BF329" s="779"/>
    </row>
    <row r="330" spans="1:73" ht="18.75" customHeight="1">
      <c r="B330" s="666"/>
      <c r="C330" s="667"/>
      <c r="D330" s="667"/>
      <c r="E330" s="667"/>
      <c r="F330" s="667"/>
      <c r="G330" s="667"/>
      <c r="H330" s="667"/>
      <c r="I330" s="667"/>
      <c r="J330" s="667"/>
      <c r="K330" s="668"/>
      <c r="L330" s="764" t="s">
        <v>1238</v>
      </c>
      <c r="M330" s="764"/>
      <c r="N330" s="764"/>
      <c r="O330" s="764"/>
      <c r="P330" s="764"/>
      <c r="Q330" s="764"/>
      <c r="R330" s="765"/>
      <c r="S330" s="425" t="str">
        <f t="shared" si="5"/>
        <v/>
      </c>
      <c r="T330" s="426" t="str">
        <f t="shared" si="4"/>
        <v/>
      </c>
      <c r="U330" s="426" t="str">
        <f t="shared" si="4"/>
        <v/>
      </c>
      <c r="V330" s="426" t="str">
        <f t="shared" si="4"/>
        <v/>
      </c>
      <c r="W330" s="426" t="str">
        <f t="shared" si="4"/>
        <v/>
      </c>
      <c r="X330" s="426" t="str">
        <f>IF($L330="","",IF(COUNTIFS($F$22:$F$60,$L330,X$22:X$60,"&gt;0")=0,"",COUNTIFS($F$22:$F$60,$L330,X$22:X$60,"&gt;0")))</f>
        <v/>
      </c>
      <c r="Y330" s="427" t="str">
        <f t="shared" si="4"/>
        <v/>
      </c>
      <c r="Z330" s="428" t="str">
        <f t="shared" si="4"/>
        <v/>
      </c>
      <c r="AA330" s="426" t="str">
        <f t="shared" si="4"/>
        <v/>
      </c>
      <c r="AB330" s="426" t="str">
        <f t="shared" si="4"/>
        <v/>
      </c>
      <c r="AC330" s="426" t="str">
        <f t="shared" si="4"/>
        <v/>
      </c>
      <c r="AD330" s="426" t="str">
        <f t="shared" si="4"/>
        <v/>
      </c>
      <c r="AE330" s="426" t="str">
        <f t="shared" si="4"/>
        <v/>
      </c>
      <c r="AF330" s="427" t="str">
        <f t="shared" si="4"/>
        <v/>
      </c>
      <c r="AG330" s="426" t="str">
        <f t="shared" si="4"/>
        <v/>
      </c>
      <c r="AH330" s="426" t="str">
        <f t="shared" si="4"/>
        <v/>
      </c>
      <c r="AI330" s="426" t="str">
        <f t="shared" si="4"/>
        <v/>
      </c>
      <c r="AJ330" s="426" t="str">
        <f t="shared" si="4"/>
        <v/>
      </c>
      <c r="AK330" s="426" t="str">
        <f t="shared" si="4"/>
        <v/>
      </c>
      <c r="AL330" s="426" t="str">
        <f t="shared" si="4"/>
        <v/>
      </c>
      <c r="AM330" s="427" t="str">
        <f t="shared" si="4"/>
        <v/>
      </c>
      <c r="AN330" s="426" t="str">
        <f t="shared" si="4"/>
        <v/>
      </c>
      <c r="AO330" s="426" t="str">
        <f t="shared" si="4"/>
        <v/>
      </c>
      <c r="AP330" s="426" t="str">
        <f t="shared" si="4"/>
        <v/>
      </c>
      <c r="AQ330" s="426" t="str">
        <f t="shared" si="4"/>
        <v/>
      </c>
      <c r="AR330" s="426" t="str">
        <f t="shared" si="4"/>
        <v/>
      </c>
      <c r="AS330" s="426" t="str">
        <f t="shared" si="4"/>
        <v/>
      </c>
      <c r="AT330" s="427" t="str">
        <f t="shared" si="4"/>
        <v/>
      </c>
      <c r="AU330" s="426" t="str">
        <f t="shared" si="4"/>
        <v/>
      </c>
      <c r="AV330" s="426" t="str">
        <f t="shared" si="4"/>
        <v/>
      </c>
      <c r="AW330" s="427" t="str">
        <f t="shared" si="4"/>
        <v/>
      </c>
      <c r="AX330" s="792"/>
      <c r="AY330" s="793"/>
      <c r="AZ330" s="793"/>
      <c r="BA330" s="794"/>
      <c r="BB330" s="777"/>
      <c r="BC330" s="778"/>
      <c r="BD330" s="778"/>
      <c r="BE330" s="778"/>
      <c r="BF330" s="779"/>
    </row>
    <row r="331" spans="1:73" ht="18.75" customHeight="1">
      <c r="B331" s="666"/>
      <c r="C331" s="667"/>
      <c r="D331" s="667"/>
      <c r="E331" s="667"/>
      <c r="F331" s="667"/>
      <c r="G331" s="667"/>
      <c r="H331" s="667"/>
      <c r="I331" s="667"/>
      <c r="J331" s="667"/>
      <c r="K331" s="668"/>
      <c r="L331" s="764" t="s">
        <v>1239</v>
      </c>
      <c r="M331" s="764"/>
      <c r="N331" s="764"/>
      <c r="O331" s="764"/>
      <c r="P331" s="764"/>
      <c r="Q331" s="764"/>
      <c r="R331" s="765"/>
      <c r="S331" s="425" t="str">
        <f t="shared" si="5"/>
        <v/>
      </c>
      <c r="T331" s="426" t="str">
        <f t="shared" si="4"/>
        <v/>
      </c>
      <c r="U331" s="426" t="str">
        <f t="shared" si="4"/>
        <v/>
      </c>
      <c r="V331" s="426" t="str">
        <f t="shared" si="4"/>
        <v/>
      </c>
      <c r="W331" s="426" t="str">
        <f t="shared" si="4"/>
        <v/>
      </c>
      <c r="X331" s="426" t="str">
        <f t="shared" si="4"/>
        <v/>
      </c>
      <c r="Y331" s="427" t="str">
        <f t="shared" si="4"/>
        <v/>
      </c>
      <c r="Z331" s="428" t="str">
        <f t="shared" si="4"/>
        <v/>
      </c>
      <c r="AA331" s="426" t="str">
        <f t="shared" si="4"/>
        <v/>
      </c>
      <c r="AB331" s="426" t="str">
        <f t="shared" si="4"/>
        <v/>
      </c>
      <c r="AC331" s="426" t="str">
        <f t="shared" si="4"/>
        <v/>
      </c>
      <c r="AD331" s="426" t="str">
        <f t="shared" si="4"/>
        <v/>
      </c>
      <c r="AE331" s="426" t="str">
        <f t="shared" si="4"/>
        <v/>
      </c>
      <c r="AF331" s="427" t="str">
        <f t="shared" si="4"/>
        <v/>
      </c>
      <c r="AG331" s="426" t="str">
        <f t="shared" si="4"/>
        <v/>
      </c>
      <c r="AH331" s="426" t="str">
        <f t="shared" si="4"/>
        <v/>
      </c>
      <c r="AI331" s="426" t="str">
        <f t="shared" si="4"/>
        <v/>
      </c>
      <c r="AJ331" s="426" t="str">
        <f t="shared" si="4"/>
        <v/>
      </c>
      <c r="AK331" s="426" t="str">
        <f t="shared" si="4"/>
        <v/>
      </c>
      <c r="AL331" s="426" t="str">
        <f t="shared" si="4"/>
        <v/>
      </c>
      <c r="AM331" s="427" t="str">
        <f t="shared" si="4"/>
        <v/>
      </c>
      <c r="AN331" s="426" t="str">
        <f t="shared" si="4"/>
        <v/>
      </c>
      <c r="AO331" s="426" t="str">
        <f t="shared" si="4"/>
        <v/>
      </c>
      <c r="AP331" s="426" t="str">
        <f t="shared" si="4"/>
        <v/>
      </c>
      <c r="AQ331" s="426" t="str">
        <f t="shared" si="4"/>
        <v/>
      </c>
      <c r="AR331" s="426" t="str">
        <f t="shared" si="4"/>
        <v/>
      </c>
      <c r="AS331" s="426" t="str">
        <f t="shared" si="4"/>
        <v/>
      </c>
      <c r="AT331" s="427" t="str">
        <f t="shared" si="4"/>
        <v/>
      </c>
      <c r="AU331" s="426" t="str">
        <f t="shared" si="4"/>
        <v/>
      </c>
      <c r="AV331" s="426" t="str">
        <f t="shared" si="4"/>
        <v/>
      </c>
      <c r="AW331" s="427" t="str">
        <f t="shared" si="4"/>
        <v/>
      </c>
      <c r="AX331" s="792"/>
      <c r="AY331" s="793"/>
      <c r="AZ331" s="793"/>
      <c r="BA331" s="794"/>
      <c r="BB331" s="777"/>
      <c r="BC331" s="778"/>
      <c r="BD331" s="778"/>
      <c r="BE331" s="778"/>
      <c r="BF331" s="779"/>
    </row>
    <row r="332" spans="1:73" ht="18.75" customHeight="1" thickBot="1">
      <c r="B332" s="669"/>
      <c r="C332" s="670"/>
      <c r="D332" s="670"/>
      <c r="E332" s="670"/>
      <c r="F332" s="670"/>
      <c r="G332" s="670"/>
      <c r="H332" s="670"/>
      <c r="I332" s="670"/>
      <c r="J332" s="670"/>
      <c r="K332" s="671"/>
      <c r="L332" s="766"/>
      <c r="M332" s="766"/>
      <c r="N332" s="766"/>
      <c r="O332" s="766"/>
      <c r="P332" s="766"/>
      <c r="Q332" s="766"/>
      <c r="R332" s="767"/>
      <c r="S332" s="429" t="str">
        <f t="shared" si="5"/>
        <v/>
      </c>
      <c r="T332" s="430" t="str">
        <f t="shared" si="4"/>
        <v/>
      </c>
      <c r="U332" s="430" t="str">
        <f t="shared" si="4"/>
        <v/>
      </c>
      <c r="V332" s="430" t="str">
        <f t="shared" si="4"/>
        <v/>
      </c>
      <c r="W332" s="430" t="str">
        <f t="shared" si="4"/>
        <v/>
      </c>
      <c r="X332" s="430" t="str">
        <f t="shared" si="4"/>
        <v/>
      </c>
      <c r="Y332" s="431" t="str">
        <f t="shared" si="4"/>
        <v/>
      </c>
      <c r="Z332" s="432" t="str">
        <f t="shared" si="4"/>
        <v/>
      </c>
      <c r="AA332" s="430" t="str">
        <f t="shared" si="4"/>
        <v/>
      </c>
      <c r="AB332" s="430" t="str">
        <f t="shared" si="4"/>
        <v/>
      </c>
      <c r="AC332" s="430" t="str">
        <f t="shared" si="4"/>
        <v/>
      </c>
      <c r="AD332" s="430" t="str">
        <f t="shared" si="4"/>
        <v/>
      </c>
      <c r="AE332" s="430" t="str">
        <f t="shared" si="4"/>
        <v/>
      </c>
      <c r="AF332" s="431" t="str">
        <f t="shared" si="4"/>
        <v/>
      </c>
      <c r="AG332" s="430" t="str">
        <f t="shared" si="4"/>
        <v/>
      </c>
      <c r="AH332" s="430" t="str">
        <f t="shared" si="4"/>
        <v/>
      </c>
      <c r="AI332" s="430" t="str">
        <f t="shared" si="4"/>
        <v/>
      </c>
      <c r="AJ332" s="430" t="str">
        <f t="shared" si="4"/>
        <v/>
      </c>
      <c r="AK332" s="430" t="str">
        <f t="shared" si="4"/>
        <v/>
      </c>
      <c r="AL332" s="430" t="str">
        <f t="shared" si="4"/>
        <v/>
      </c>
      <c r="AM332" s="431" t="str">
        <f t="shared" si="4"/>
        <v/>
      </c>
      <c r="AN332" s="430" t="str">
        <f t="shared" si="4"/>
        <v/>
      </c>
      <c r="AO332" s="430" t="str">
        <f t="shared" si="4"/>
        <v/>
      </c>
      <c r="AP332" s="430" t="str">
        <f t="shared" si="4"/>
        <v/>
      </c>
      <c r="AQ332" s="430" t="str">
        <f t="shared" si="4"/>
        <v/>
      </c>
      <c r="AR332" s="430" t="str">
        <f t="shared" si="4"/>
        <v/>
      </c>
      <c r="AS332" s="430" t="str">
        <f t="shared" si="4"/>
        <v/>
      </c>
      <c r="AT332" s="431" t="str">
        <f t="shared" si="4"/>
        <v/>
      </c>
      <c r="AU332" s="430" t="str">
        <f t="shared" si="4"/>
        <v/>
      </c>
      <c r="AV332" s="430" t="str">
        <f t="shared" si="4"/>
        <v/>
      </c>
      <c r="AW332" s="431" t="str">
        <f t="shared" si="4"/>
        <v/>
      </c>
      <c r="AX332" s="795"/>
      <c r="AY332" s="796"/>
      <c r="AZ332" s="796"/>
      <c r="BA332" s="797"/>
      <c r="BB332" s="780"/>
      <c r="BC332" s="781"/>
      <c r="BD332" s="781"/>
      <c r="BE332" s="781"/>
      <c r="BF332" s="782"/>
    </row>
    <row r="333" spans="1:73" ht="13.5" customHeight="1">
      <c r="C333" s="433"/>
      <c r="D333" s="433"/>
      <c r="E333" s="433"/>
      <c r="F333" s="433"/>
      <c r="G333" s="434"/>
      <c r="H333" s="435"/>
      <c r="AF333" s="436"/>
    </row>
    <row r="334" spans="1:73" ht="11.45" customHeight="1">
      <c r="A334" s="437"/>
      <c r="B334" s="437"/>
      <c r="C334" s="437"/>
      <c r="D334" s="437"/>
      <c r="E334" s="437"/>
      <c r="F334" s="437"/>
      <c r="G334" s="437"/>
      <c r="H334" s="438"/>
      <c r="I334" s="438"/>
      <c r="J334" s="438"/>
      <c r="K334" s="438"/>
      <c r="L334" s="438"/>
      <c r="M334" s="438"/>
      <c r="N334" s="438"/>
      <c r="O334" s="438"/>
      <c r="P334" s="438"/>
      <c r="Q334" s="438"/>
      <c r="R334" s="438"/>
      <c r="S334" s="438"/>
      <c r="T334" s="438"/>
      <c r="U334" s="438"/>
      <c r="V334" s="438"/>
      <c r="W334" s="438"/>
      <c r="X334" s="438"/>
      <c r="Y334" s="438"/>
      <c r="Z334" s="438"/>
      <c r="AA334" s="438"/>
      <c r="AB334" s="438"/>
      <c r="AC334" s="438"/>
      <c r="AD334" s="438"/>
      <c r="AE334" s="438"/>
      <c r="AF334" s="438"/>
      <c r="AG334" s="438"/>
      <c r="AH334" s="438"/>
      <c r="AI334" s="438"/>
      <c r="AJ334" s="438"/>
      <c r="AK334" s="438"/>
      <c r="AL334" s="438"/>
      <c r="AM334" s="438"/>
      <c r="AN334" s="438"/>
      <c r="AO334" s="438"/>
      <c r="AP334" s="438"/>
      <c r="AQ334" s="438"/>
      <c r="AR334" s="439"/>
      <c r="AS334" s="439"/>
      <c r="AT334" s="439"/>
      <c r="AU334" s="439"/>
      <c r="AV334" s="439"/>
      <c r="AW334" s="439"/>
      <c r="AX334" s="439"/>
      <c r="AY334" s="439"/>
      <c r="AZ334" s="439"/>
      <c r="BA334" s="439"/>
    </row>
    <row r="335" spans="1:73" ht="20.25" customHeight="1">
      <c r="A335" s="440"/>
      <c r="B335" s="488" t="s">
        <v>1485</v>
      </c>
      <c r="C335" s="488"/>
      <c r="D335" s="488"/>
      <c r="E335" s="488"/>
      <c r="F335" s="488"/>
      <c r="G335" s="488"/>
      <c r="H335" s="440"/>
      <c r="I335" s="440"/>
      <c r="J335" s="440"/>
      <c r="K335" s="440"/>
      <c r="L335" s="440"/>
      <c r="M335" s="440"/>
      <c r="N335" s="440"/>
      <c r="O335" s="440"/>
      <c r="P335" s="440"/>
      <c r="Q335" s="440"/>
      <c r="R335" s="440"/>
      <c r="S335" s="440"/>
      <c r="T335" s="440"/>
      <c r="U335" s="440"/>
      <c r="V335" s="440"/>
      <c r="W335" s="440"/>
      <c r="X335" s="440"/>
      <c r="Y335" s="440"/>
      <c r="Z335" s="440"/>
      <c r="AA335" s="440"/>
      <c r="AB335" s="440"/>
      <c r="AC335" s="440"/>
      <c r="AD335" s="440"/>
      <c r="AE335" s="440"/>
      <c r="AF335" s="440"/>
      <c r="AG335" s="440"/>
      <c r="AH335" s="440"/>
      <c r="AI335" s="440"/>
      <c r="AJ335" s="440"/>
      <c r="AK335" s="440"/>
      <c r="AL335" s="440"/>
      <c r="AM335" s="440"/>
      <c r="AN335" s="440"/>
      <c r="AO335" s="440"/>
      <c r="AP335" s="440"/>
      <c r="AQ335" s="440"/>
      <c r="AR335" s="441"/>
      <c r="AS335" s="441"/>
      <c r="AT335" s="441"/>
      <c r="AU335" s="441"/>
      <c r="AV335" s="441"/>
      <c r="BN335" s="442"/>
      <c r="BO335" s="443"/>
      <c r="BP335" s="442"/>
      <c r="BQ335" s="442"/>
      <c r="BR335" s="442"/>
      <c r="BS335" s="444"/>
      <c r="BT335" s="445"/>
      <c r="BU335" s="445"/>
    </row>
    <row r="336" spans="1:73" ht="20.25" customHeight="1">
      <c r="A336" s="437"/>
      <c r="B336" s="578" t="s">
        <v>1406</v>
      </c>
      <c r="C336" s="579"/>
      <c r="D336" s="578" t="s">
        <v>1486</v>
      </c>
      <c r="E336" s="580"/>
      <c r="F336" s="580"/>
      <c r="G336" s="579"/>
      <c r="H336" s="446"/>
      <c r="I336" s="446"/>
      <c r="J336" s="437"/>
      <c r="K336" s="437"/>
      <c r="L336" s="437"/>
      <c r="M336" s="437"/>
      <c r="N336" s="437"/>
      <c r="O336" s="437"/>
      <c r="P336" s="437"/>
      <c r="Q336" s="437"/>
      <c r="R336" s="437"/>
      <c r="S336" s="437"/>
      <c r="T336" s="437"/>
      <c r="U336" s="437"/>
      <c r="V336" s="437"/>
      <c r="W336" s="437"/>
      <c r="X336" s="437"/>
      <c r="Y336" s="437"/>
      <c r="Z336" s="437"/>
      <c r="AA336" s="437"/>
      <c r="AB336" s="437"/>
      <c r="AC336" s="437"/>
      <c r="AD336" s="437"/>
      <c r="AE336" s="437"/>
      <c r="AF336" s="437"/>
      <c r="AG336" s="437"/>
      <c r="AH336" s="437"/>
      <c r="AI336" s="437"/>
      <c r="AJ336" s="437"/>
      <c r="AK336" s="437"/>
      <c r="AL336" s="437"/>
      <c r="AM336" s="437"/>
      <c r="AN336" s="437"/>
      <c r="AO336" s="437"/>
      <c r="AP336" s="437"/>
      <c r="AQ336" s="437"/>
    </row>
    <row r="337" spans="1:43" ht="20.25" customHeight="1">
      <c r="A337" s="437"/>
      <c r="B337" s="578" t="s">
        <v>1487</v>
      </c>
      <c r="C337" s="579"/>
      <c r="D337" s="578" t="s">
        <v>1488</v>
      </c>
      <c r="E337" s="580"/>
      <c r="F337" s="580"/>
      <c r="G337" s="579"/>
      <c r="H337" s="446"/>
      <c r="I337" s="446"/>
      <c r="J337" s="437"/>
      <c r="K337" s="437"/>
      <c r="L337" s="437"/>
      <c r="M337" s="437"/>
      <c r="N337" s="437"/>
      <c r="O337" s="437"/>
      <c r="P337" s="437"/>
      <c r="Q337" s="437"/>
      <c r="R337" s="437"/>
      <c r="S337" s="437"/>
      <c r="T337" s="437"/>
      <c r="U337" s="437"/>
      <c r="V337" s="437"/>
      <c r="W337" s="437"/>
      <c r="X337" s="437"/>
      <c r="Y337" s="437"/>
      <c r="Z337" s="437"/>
      <c r="AA337" s="437"/>
      <c r="AB337" s="437"/>
      <c r="AC337" s="437"/>
      <c r="AD337" s="437"/>
      <c r="AE337" s="437"/>
      <c r="AF337" s="437"/>
      <c r="AG337" s="437"/>
      <c r="AH337" s="437"/>
      <c r="AI337" s="437"/>
      <c r="AJ337" s="437"/>
      <c r="AK337" s="437"/>
      <c r="AL337" s="437"/>
      <c r="AM337" s="437"/>
      <c r="AN337" s="437"/>
      <c r="AO337" s="437"/>
      <c r="AP337" s="437"/>
      <c r="AQ337" s="437"/>
    </row>
    <row r="338" spans="1:43" ht="20.25" customHeight="1">
      <c r="A338" s="437"/>
      <c r="B338" s="578" t="s">
        <v>1489</v>
      </c>
      <c r="C338" s="579"/>
      <c r="D338" s="578" t="s">
        <v>1490</v>
      </c>
      <c r="E338" s="580"/>
      <c r="F338" s="580"/>
      <c r="G338" s="579"/>
      <c r="H338" s="437"/>
      <c r="I338" s="437"/>
      <c r="J338" s="437"/>
      <c r="K338" s="437"/>
      <c r="L338" s="437"/>
      <c r="M338" s="437"/>
      <c r="N338" s="437"/>
      <c r="O338" s="437"/>
      <c r="P338" s="437"/>
      <c r="Q338" s="437"/>
      <c r="R338" s="437"/>
      <c r="S338" s="437"/>
      <c r="T338" s="437"/>
      <c r="U338" s="437"/>
      <c r="V338" s="437"/>
      <c r="W338" s="437"/>
      <c r="X338" s="437"/>
      <c r="Y338" s="437"/>
      <c r="Z338" s="437"/>
      <c r="AA338" s="437"/>
      <c r="AB338" s="437"/>
      <c r="AC338" s="437"/>
      <c r="AD338" s="437"/>
      <c r="AE338" s="437"/>
      <c r="AF338" s="437"/>
      <c r="AG338" s="437"/>
      <c r="AH338" s="437"/>
      <c r="AI338" s="437"/>
      <c r="AJ338" s="437"/>
      <c r="AK338" s="437"/>
      <c r="AL338" s="437"/>
      <c r="AM338" s="437"/>
      <c r="AN338" s="437"/>
      <c r="AO338" s="437"/>
      <c r="AP338" s="437"/>
      <c r="AQ338" s="437"/>
    </row>
    <row r="339" spans="1:43" ht="20.25" customHeight="1">
      <c r="A339" s="437"/>
      <c r="B339" s="578" t="s">
        <v>1491</v>
      </c>
      <c r="C339" s="579"/>
      <c r="D339" s="578" t="s">
        <v>1492</v>
      </c>
      <c r="E339" s="580"/>
      <c r="F339" s="580"/>
      <c r="G339" s="579"/>
      <c r="H339" s="437"/>
      <c r="I339" s="437"/>
      <c r="J339" s="437"/>
      <c r="K339" s="437"/>
      <c r="L339" s="437"/>
      <c r="M339" s="437"/>
      <c r="N339" s="437"/>
      <c r="O339" s="437"/>
      <c r="P339" s="437"/>
      <c r="Q339" s="437"/>
      <c r="R339" s="437"/>
      <c r="S339" s="437"/>
      <c r="T339" s="437"/>
      <c r="U339" s="437"/>
      <c r="V339" s="437"/>
      <c r="W339" s="437"/>
      <c r="X339" s="437"/>
      <c r="Y339" s="437"/>
      <c r="Z339" s="437"/>
      <c r="AA339" s="437"/>
      <c r="AB339" s="437"/>
      <c r="AC339" s="437"/>
      <c r="AD339" s="437"/>
      <c r="AE339" s="437"/>
      <c r="AF339" s="437"/>
      <c r="AG339" s="437"/>
      <c r="AH339" s="437"/>
      <c r="AI339" s="437"/>
      <c r="AJ339" s="437"/>
      <c r="AK339" s="437"/>
      <c r="AL339" s="437"/>
      <c r="AM339" s="437"/>
      <c r="AN339" s="437"/>
      <c r="AO339" s="437"/>
      <c r="AP339" s="437"/>
      <c r="AQ339" s="437"/>
    </row>
    <row r="340" spans="1:43" ht="20.25" customHeight="1">
      <c r="A340" s="437"/>
      <c r="B340" s="578" t="s">
        <v>1493</v>
      </c>
      <c r="C340" s="579"/>
      <c r="D340" s="578" t="s">
        <v>1494</v>
      </c>
      <c r="E340" s="580"/>
      <c r="F340" s="580"/>
      <c r="G340" s="579"/>
      <c r="H340" s="437"/>
      <c r="I340" s="437"/>
      <c r="J340" s="437"/>
      <c r="K340" s="437"/>
      <c r="L340" s="437"/>
      <c r="M340" s="437"/>
      <c r="N340" s="437"/>
      <c r="O340" s="437"/>
      <c r="P340" s="437"/>
      <c r="Q340" s="437"/>
      <c r="R340" s="437"/>
      <c r="S340" s="437"/>
      <c r="T340" s="437"/>
      <c r="U340" s="437"/>
      <c r="V340" s="437"/>
      <c r="W340" s="437"/>
      <c r="X340" s="437"/>
      <c r="Y340" s="437"/>
      <c r="Z340" s="437"/>
      <c r="AA340" s="437"/>
      <c r="AB340" s="437"/>
      <c r="AC340" s="437"/>
      <c r="AD340" s="437"/>
      <c r="AE340" s="437"/>
      <c r="AF340" s="437"/>
      <c r="AG340" s="437"/>
      <c r="AH340" s="437"/>
      <c r="AI340" s="437"/>
      <c r="AJ340" s="437"/>
      <c r="AK340" s="437"/>
      <c r="AL340" s="437"/>
      <c r="AM340" s="437"/>
      <c r="AN340" s="437"/>
      <c r="AO340" s="437"/>
      <c r="AP340" s="437"/>
      <c r="AQ340" s="437"/>
    </row>
    <row r="341" spans="1:43" ht="20.25" customHeight="1">
      <c r="C341" s="436"/>
      <c r="D341" s="436"/>
      <c r="E341" s="436"/>
      <c r="F341" s="436"/>
      <c r="G341" s="436"/>
    </row>
  </sheetData>
  <sheetProtection insertColumns="0" deleteRows="0"/>
  <mergeCells count="1558">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S17:AW17"/>
    <mergeCell ref="B336:C336"/>
    <mergeCell ref="D336:G336"/>
    <mergeCell ref="B337:C337"/>
    <mergeCell ref="D337:G337"/>
    <mergeCell ref="B338:C338"/>
    <mergeCell ref="D338:G338"/>
    <mergeCell ref="B339:C339"/>
    <mergeCell ref="D339:G339"/>
    <mergeCell ref="B340:C340"/>
    <mergeCell ref="D340:G340"/>
    <mergeCell ref="BB4:BE4"/>
    <mergeCell ref="AX6:AY6"/>
    <mergeCell ref="BB6:BC6"/>
    <mergeCell ref="BB8:BC8"/>
    <mergeCell ref="BB10:BD10"/>
    <mergeCell ref="AO12:AQ12"/>
    <mergeCell ref="BB12:BD12"/>
    <mergeCell ref="B17:B21"/>
    <mergeCell ref="C17:E21"/>
    <mergeCell ref="G17:G21"/>
    <mergeCell ref="H17:K21"/>
    <mergeCell ref="L17:O21"/>
    <mergeCell ref="P17:R21"/>
    <mergeCell ref="AX25:AY25"/>
    <mergeCell ref="AZ25:BA25"/>
    <mergeCell ref="BB25:BF27"/>
    <mergeCell ref="P26:R26"/>
    <mergeCell ref="AX26:AY26"/>
    <mergeCell ref="AZ26:BA26"/>
    <mergeCell ref="P27:R27"/>
    <mergeCell ref="AX27:AY27"/>
    <mergeCell ref="AZ27:BA27"/>
  </mergeCells>
  <phoneticPr fontId="29"/>
  <conditionalFormatting sqref="S23:BA24">
    <cfRule type="expression" dxfId="101" priority="2068">
      <formula>INDIRECT(ADDRESS(ROW(),COLUMN()))=TRUNC(INDIRECT(ADDRESS(ROW(),COLUMN())))</formula>
    </cfRule>
  </conditionalFormatting>
  <conditionalFormatting sqref="S26:BA27">
    <cfRule type="expression" dxfId="100" priority="2048">
      <formula>INDIRECT(ADDRESS(ROW(),COLUMN()))=TRUNC(INDIRECT(ADDRESS(ROW(),COLUMN())))</formula>
    </cfRule>
  </conditionalFormatting>
  <conditionalFormatting sqref="S29:BA30">
    <cfRule type="expression" dxfId="99" priority="2028">
      <formula>INDIRECT(ADDRESS(ROW(),COLUMN()))=TRUNC(INDIRECT(ADDRESS(ROW(),COLUMN())))</formula>
    </cfRule>
  </conditionalFormatting>
  <conditionalFormatting sqref="S32:BA33">
    <cfRule type="expression" dxfId="98" priority="2008">
      <formula>INDIRECT(ADDRESS(ROW(),COLUMN()))=TRUNC(INDIRECT(ADDRESS(ROW(),COLUMN())))</formula>
    </cfRule>
  </conditionalFormatting>
  <conditionalFormatting sqref="S35:BA36">
    <cfRule type="expression" dxfId="97" priority="1988">
      <formula>INDIRECT(ADDRESS(ROW(),COLUMN()))=TRUNC(INDIRECT(ADDRESS(ROW(),COLUMN())))</formula>
    </cfRule>
  </conditionalFormatting>
  <conditionalFormatting sqref="S38:BA39">
    <cfRule type="expression" dxfId="96" priority="1968">
      <formula>INDIRECT(ADDRESS(ROW(),COLUMN()))=TRUNC(INDIRECT(ADDRESS(ROW(),COLUMN())))</formula>
    </cfRule>
  </conditionalFormatting>
  <conditionalFormatting sqref="S41:BA42">
    <cfRule type="expression" dxfId="95" priority="1948">
      <formula>INDIRECT(ADDRESS(ROW(),COLUMN()))=TRUNC(INDIRECT(ADDRESS(ROW(),COLUMN())))</formula>
    </cfRule>
  </conditionalFormatting>
  <conditionalFormatting sqref="S44:BA45">
    <cfRule type="expression" dxfId="94" priority="1928">
      <formula>INDIRECT(ADDRESS(ROW(),COLUMN()))=TRUNC(INDIRECT(ADDRESS(ROW(),COLUMN())))</formula>
    </cfRule>
  </conditionalFormatting>
  <conditionalFormatting sqref="S47:BA48">
    <cfRule type="expression" dxfId="93" priority="1908">
      <formula>INDIRECT(ADDRESS(ROW(),COLUMN()))=TRUNC(INDIRECT(ADDRESS(ROW(),COLUMN())))</formula>
    </cfRule>
  </conditionalFormatting>
  <conditionalFormatting sqref="S50:BA51">
    <cfRule type="expression" dxfId="92" priority="1888">
      <formula>INDIRECT(ADDRESS(ROW(),COLUMN()))=TRUNC(INDIRECT(ADDRESS(ROW(),COLUMN())))</formula>
    </cfRule>
  </conditionalFormatting>
  <conditionalFormatting sqref="S53:BA54">
    <cfRule type="expression" dxfId="91" priority="1868">
      <formula>INDIRECT(ADDRESS(ROW(),COLUMN()))=TRUNC(INDIRECT(ADDRESS(ROW(),COLUMN())))</formula>
    </cfRule>
  </conditionalFormatting>
  <conditionalFormatting sqref="S56:BA57">
    <cfRule type="expression" dxfId="90" priority="1848">
      <formula>INDIRECT(ADDRESS(ROW(),COLUMN()))=TRUNC(INDIRECT(ADDRESS(ROW(),COLUMN())))</formula>
    </cfRule>
  </conditionalFormatting>
  <conditionalFormatting sqref="S59:BA60">
    <cfRule type="expression" dxfId="89" priority="1828">
      <formula>INDIRECT(ADDRESS(ROW(),COLUMN()))=TRUNC(INDIRECT(ADDRESS(ROW(),COLUMN())))</formula>
    </cfRule>
  </conditionalFormatting>
  <conditionalFormatting sqref="S62:BA63">
    <cfRule type="expression" dxfId="88" priority="1807">
      <formula>INDIRECT(ADDRESS(ROW(),COLUMN()))=TRUNC(INDIRECT(ADDRESS(ROW(),COLUMN())))</formula>
    </cfRule>
  </conditionalFormatting>
  <conditionalFormatting sqref="S65:BA66">
    <cfRule type="expression" dxfId="87" priority="1786">
      <formula>INDIRECT(ADDRESS(ROW(),COLUMN()))=TRUNC(INDIRECT(ADDRESS(ROW(),COLUMN())))</formula>
    </cfRule>
  </conditionalFormatting>
  <conditionalFormatting sqref="S68:BA69">
    <cfRule type="expression" dxfId="86" priority="1765">
      <formula>INDIRECT(ADDRESS(ROW(),COLUMN()))=TRUNC(INDIRECT(ADDRESS(ROW(),COLUMN())))</formula>
    </cfRule>
  </conditionalFormatting>
  <conditionalFormatting sqref="S71:BA72">
    <cfRule type="expression" dxfId="85" priority="1744">
      <formula>INDIRECT(ADDRESS(ROW(),COLUMN()))=TRUNC(INDIRECT(ADDRESS(ROW(),COLUMN())))</formula>
    </cfRule>
  </conditionalFormatting>
  <conditionalFormatting sqref="S74:BA75">
    <cfRule type="expression" dxfId="84" priority="1723">
      <formula>INDIRECT(ADDRESS(ROW(),COLUMN()))=TRUNC(INDIRECT(ADDRESS(ROW(),COLUMN())))</formula>
    </cfRule>
  </conditionalFormatting>
  <conditionalFormatting sqref="S77:BA78">
    <cfRule type="expression" dxfId="83" priority="1702">
      <formula>INDIRECT(ADDRESS(ROW(),COLUMN()))=TRUNC(INDIRECT(ADDRESS(ROW(),COLUMN())))</formula>
    </cfRule>
  </conditionalFormatting>
  <conditionalFormatting sqref="S80:BA81">
    <cfRule type="expression" dxfId="82" priority="1681">
      <formula>INDIRECT(ADDRESS(ROW(),COLUMN()))=TRUNC(INDIRECT(ADDRESS(ROW(),COLUMN())))</formula>
    </cfRule>
  </conditionalFormatting>
  <conditionalFormatting sqref="S83:BA84">
    <cfRule type="expression" dxfId="81" priority="1660">
      <formula>INDIRECT(ADDRESS(ROW(),COLUMN()))=TRUNC(INDIRECT(ADDRESS(ROW(),COLUMN())))</formula>
    </cfRule>
  </conditionalFormatting>
  <conditionalFormatting sqref="S86:BA87">
    <cfRule type="expression" dxfId="80" priority="1639">
      <formula>INDIRECT(ADDRESS(ROW(),COLUMN()))=TRUNC(INDIRECT(ADDRESS(ROW(),COLUMN())))</formula>
    </cfRule>
  </conditionalFormatting>
  <conditionalFormatting sqref="S89:BA90">
    <cfRule type="expression" dxfId="79" priority="1618">
      <formula>INDIRECT(ADDRESS(ROW(),COLUMN()))=TRUNC(INDIRECT(ADDRESS(ROW(),COLUMN())))</formula>
    </cfRule>
  </conditionalFormatting>
  <conditionalFormatting sqref="S92:BA93">
    <cfRule type="expression" dxfId="78" priority="1597">
      <formula>INDIRECT(ADDRESS(ROW(),COLUMN()))=TRUNC(INDIRECT(ADDRESS(ROW(),COLUMN())))</formula>
    </cfRule>
  </conditionalFormatting>
  <conditionalFormatting sqref="S95:BA96">
    <cfRule type="expression" dxfId="77" priority="1576">
      <formula>INDIRECT(ADDRESS(ROW(),COLUMN()))=TRUNC(INDIRECT(ADDRESS(ROW(),COLUMN())))</formula>
    </cfRule>
  </conditionalFormatting>
  <conditionalFormatting sqref="S98:BA99">
    <cfRule type="expression" dxfId="76" priority="1555">
      <formula>INDIRECT(ADDRESS(ROW(),COLUMN()))=TRUNC(INDIRECT(ADDRESS(ROW(),COLUMN())))</formula>
    </cfRule>
  </conditionalFormatting>
  <conditionalFormatting sqref="S101:BA102">
    <cfRule type="expression" dxfId="75" priority="1534">
      <formula>INDIRECT(ADDRESS(ROW(),COLUMN()))=TRUNC(INDIRECT(ADDRESS(ROW(),COLUMN())))</formula>
    </cfRule>
  </conditionalFormatting>
  <conditionalFormatting sqref="S104:BA105">
    <cfRule type="expression" dxfId="74" priority="1513">
      <formula>INDIRECT(ADDRESS(ROW(),COLUMN()))=TRUNC(INDIRECT(ADDRESS(ROW(),COLUMN())))</formula>
    </cfRule>
  </conditionalFormatting>
  <conditionalFormatting sqref="S107:BA108">
    <cfRule type="expression" dxfId="73" priority="1492">
      <formula>INDIRECT(ADDRESS(ROW(),COLUMN()))=TRUNC(INDIRECT(ADDRESS(ROW(),COLUMN())))</formula>
    </cfRule>
  </conditionalFormatting>
  <conditionalFormatting sqref="S110:BA111">
    <cfRule type="expression" dxfId="72" priority="1471">
      <formula>INDIRECT(ADDRESS(ROW(),COLUMN()))=TRUNC(INDIRECT(ADDRESS(ROW(),COLUMN())))</formula>
    </cfRule>
  </conditionalFormatting>
  <conditionalFormatting sqref="S113:BA114">
    <cfRule type="expression" dxfId="71" priority="1450">
      <formula>INDIRECT(ADDRESS(ROW(),COLUMN()))=TRUNC(INDIRECT(ADDRESS(ROW(),COLUMN())))</formula>
    </cfRule>
  </conditionalFormatting>
  <conditionalFormatting sqref="S116:BA117">
    <cfRule type="expression" dxfId="70" priority="1429">
      <formula>INDIRECT(ADDRESS(ROW(),COLUMN()))=TRUNC(INDIRECT(ADDRESS(ROW(),COLUMN())))</formula>
    </cfRule>
  </conditionalFormatting>
  <conditionalFormatting sqref="S119:BA120">
    <cfRule type="expression" dxfId="69" priority="1408">
      <formula>INDIRECT(ADDRESS(ROW(),COLUMN()))=TRUNC(INDIRECT(ADDRESS(ROW(),COLUMN())))</formula>
    </cfRule>
  </conditionalFormatting>
  <conditionalFormatting sqref="S122:BA123">
    <cfRule type="expression" dxfId="68" priority="1387">
      <formula>INDIRECT(ADDRESS(ROW(),COLUMN()))=TRUNC(INDIRECT(ADDRESS(ROW(),COLUMN())))</formula>
    </cfRule>
  </conditionalFormatting>
  <conditionalFormatting sqref="S125:BA126">
    <cfRule type="expression" dxfId="67" priority="1366">
      <formula>INDIRECT(ADDRESS(ROW(),COLUMN()))=TRUNC(INDIRECT(ADDRESS(ROW(),COLUMN())))</formula>
    </cfRule>
  </conditionalFormatting>
  <conditionalFormatting sqref="S128:BA129">
    <cfRule type="expression" dxfId="66" priority="1345">
      <formula>INDIRECT(ADDRESS(ROW(),COLUMN()))=TRUNC(INDIRECT(ADDRESS(ROW(),COLUMN())))</formula>
    </cfRule>
  </conditionalFormatting>
  <conditionalFormatting sqref="S131:BA132">
    <cfRule type="expression" dxfId="65" priority="1324">
      <formula>INDIRECT(ADDRESS(ROW(),COLUMN()))=TRUNC(INDIRECT(ADDRESS(ROW(),COLUMN())))</formula>
    </cfRule>
  </conditionalFormatting>
  <conditionalFormatting sqref="S134:BA135">
    <cfRule type="expression" dxfId="64" priority="1303">
      <formula>INDIRECT(ADDRESS(ROW(),COLUMN()))=TRUNC(INDIRECT(ADDRESS(ROW(),COLUMN())))</formula>
    </cfRule>
  </conditionalFormatting>
  <conditionalFormatting sqref="S137:BA138">
    <cfRule type="expression" dxfId="63" priority="1282">
      <formula>INDIRECT(ADDRESS(ROW(),COLUMN()))=TRUNC(INDIRECT(ADDRESS(ROW(),COLUMN())))</formula>
    </cfRule>
  </conditionalFormatting>
  <conditionalFormatting sqref="S140:BA141">
    <cfRule type="expression" dxfId="62" priority="1261">
      <formula>INDIRECT(ADDRESS(ROW(),COLUMN()))=TRUNC(INDIRECT(ADDRESS(ROW(),COLUMN())))</formula>
    </cfRule>
  </conditionalFormatting>
  <conditionalFormatting sqref="S143:BA144">
    <cfRule type="expression" dxfId="61" priority="1240">
      <formula>INDIRECT(ADDRESS(ROW(),COLUMN()))=TRUNC(INDIRECT(ADDRESS(ROW(),COLUMN())))</formula>
    </cfRule>
  </conditionalFormatting>
  <conditionalFormatting sqref="S146:BA147">
    <cfRule type="expression" dxfId="60" priority="1219">
      <formula>INDIRECT(ADDRESS(ROW(),COLUMN()))=TRUNC(INDIRECT(ADDRESS(ROW(),COLUMN())))</formula>
    </cfRule>
  </conditionalFormatting>
  <conditionalFormatting sqref="S149:BA150">
    <cfRule type="expression" dxfId="59" priority="1198">
      <formula>INDIRECT(ADDRESS(ROW(),COLUMN()))=TRUNC(INDIRECT(ADDRESS(ROW(),COLUMN())))</formula>
    </cfRule>
  </conditionalFormatting>
  <conditionalFormatting sqref="S152:BA153">
    <cfRule type="expression" dxfId="58" priority="1177">
      <formula>INDIRECT(ADDRESS(ROW(),COLUMN()))=TRUNC(INDIRECT(ADDRESS(ROW(),COLUMN())))</formula>
    </cfRule>
  </conditionalFormatting>
  <conditionalFormatting sqref="S155:BA156">
    <cfRule type="expression" dxfId="57" priority="1156">
      <formula>INDIRECT(ADDRESS(ROW(),COLUMN()))=TRUNC(INDIRECT(ADDRESS(ROW(),COLUMN())))</formula>
    </cfRule>
  </conditionalFormatting>
  <conditionalFormatting sqref="S158:BA159">
    <cfRule type="expression" dxfId="56" priority="1135">
      <formula>INDIRECT(ADDRESS(ROW(),COLUMN()))=TRUNC(INDIRECT(ADDRESS(ROW(),COLUMN())))</formula>
    </cfRule>
  </conditionalFormatting>
  <conditionalFormatting sqref="S161:BA162">
    <cfRule type="expression" dxfId="55" priority="1114">
      <formula>INDIRECT(ADDRESS(ROW(),COLUMN()))=TRUNC(INDIRECT(ADDRESS(ROW(),COLUMN())))</formula>
    </cfRule>
  </conditionalFormatting>
  <conditionalFormatting sqref="S164:BA165">
    <cfRule type="expression" dxfId="54" priority="1093">
      <formula>INDIRECT(ADDRESS(ROW(),COLUMN()))=TRUNC(INDIRECT(ADDRESS(ROW(),COLUMN())))</formula>
    </cfRule>
  </conditionalFormatting>
  <conditionalFormatting sqref="S167:BA168">
    <cfRule type="expression" dxfId="53" priority="1072">
      <formula>INDIRECT(ADDRESS(ROW(),COLUMN()))=TRUNC(INDIRECT(ADDRESS(ROW(),COLUMN())))</formula>
    </cfRule>
  </conditionalFormatting>
  <conditionalFormatting sqref="S170:BA171">
    <cfRule type="expression" dxfId="52" priority="1051">
      <formula>INDIRECT(ADDRESS(ROW(),COLUMN()))=TRUNC(INDIRECT(ADDRESS(ROW(),COLUMN())))</formula>
    </cfRule>
  </conditionalFormatting>
  <conditionalFormatting sqref="S173:BA174">
    <cfRule type="expression" dxfId="51" priority="1030">
      <formula>INDIRECT(ADDRESS(ROW(),COLUMN()))=TRUNC(INDIRECT(ADDRESS(ROW(),COLUMN())))</formula>
    </cfRule>
  </conditionalFormatting>
  <conditionalFormatting sqref="S176:BA177">
    <cfRule type="expression" dxfId="50" priority="1009">
      <formula>INDIRECT(ADDRESS(ROW(),COLUMN()))=TRUNC(INDIRECT(ADDRESS(ROW(),COLUMN())))</formula>
    </cfRule>
  </conditionalFormatting>
  <conditionalFormatting sqref="S179:BA180">
    <cfRule type="expression" dxfId="49" priority="988">
      <formula>INDIRECT(ADDRESS(ROW(),COLUMN()))=TRUNC(INDIRECT(ADDRESS(ROW(),COLUMN())))</formula>
    </cfRule>
  </conditionalFormatting>
  <conditionalFormatting sqref="S182:BA183">
    <cfRule type="expression" dxfId="48" priority="967">
      <formula>INDIRECT(ADDRESS(ROW(),COLUMN()))=TRUNC(INDIRECT(ADDRESS(ROW(),COLUMN())))</formula>
    </cfRule>
  </conditionalFormatting>
  <conditionalFormatting sqref="S185:BA186">
    <cfRule type="expression" dxfId="47" priority="946">
      <formula>INDIRECT(ADDRESS(ROW(),COLUMN()))=TRUNC(INDIRECT(ADDRESS(ROW(),COLUMN())))</formula>
    </cfRule>
  </conditionalFormatting>
  <conditionalFormatting sqref="S188:BA189">
    <cfRule type="expression" dxfId="46" priority="925">
      <formula>INDIRECT(ADDRESS(ROW(),COLUMN()))=TRUNC(INDIRECT(ADDRESS(ROW(),COLUMN())))</formula>
    </cfRule>
  </conditionalFormatting>
  <conditionalFormatting sqref="S191:BA192">
    <cfRule type="expression" dxfId="45" priority="904">
      <formula>INDIRECT(ADDRESS(ROW(),COLUMN()))=TRUNC(INDIRECT(ADDRESS(ROW(),COLUMN())))</formula>
    </cfRule>
  </conditionalFormatting>
  <conditionalFormatting sqref="S194:BA195">
    <cfRule type="expression" dxfId="44" priority="883">
      <formula>INDIRECT(ADDRESS(ROW(),COLUMN()))=TRUNC(INDIRECT(ADDRESS(ROW(),COLUMN())))</formula>
    </cfRule>
  </conditionalFormatting>
  <conditionalFormatting sqref="S197:BA198">
    <cfRule type="expression" dxfId="43" priority="862">
      <formula>INDIRECT(ADDRESS(ROW(),COLUMN()))=TRUNC(INDIRECT(ADDRESS(ROW(),COLUMN())))</formula>
    </cfRule>
  </conditionalFormatting>
  <conditionalFormatting sqref="S200:BA201">
    <cfRule type="expression" dxfId="42" priority="841">
      <formula>INDIRECT(ADDRESS(ROW(),COLUMN()))=TRUNC(INDIRECT(ADDRESS(ROW(),COLUMN())))</formula>
    </cfRule>
  </conditionalFormatting>
  <conditionalFormatting sqref="S203:BA204">
    <cfRule type="expression" dxfId="41" priority="820">
      <formula>INDIRECT(ADDRESS(ROW(),COLUMN()))=TRUNC(INDIRECT(ADDRESS(ROW(),COLUMN())))</formula>
    </cfRule>
  </conditionalFormatting>
  <conditionalFormatting sqref="S206:BA207">
    <cfRule type="expression" dxfId="40" priority="799">
      <formula>INDIRECT(ADDRESS(ROW(),COLUMN()))=TRUNC(INDIRECT(ADDRESS(ROW(),COLUMN())))</formula>
    </cfRule>
  </conditionalFormatting>
  <conditionalFormatting sqref="S209:BA210">
    <cfRule type="expression" dxfId="39" priority="778">
      <formula>INDIRECT(ADDRESS(ROW(),COLUMN()))=TRUNC(INDIRECT(ADDRESS(ROW(),COLUMN())))</formula>
    </cfRule>
  </conditionalFormatting>
  <conditionalFormatting sqref="S212:BA213">
    <cfRule type="expression" dxfId="38" priority="757">
      <formula>INDIRECT(ADDRESS(ROW(),COLUMN()))=TRUNC(INDIRECT(ADDRESS(ROW(),COLUMN())))</formula>
    </cfRule>
  </conditionalFormatting>
  <conditionalFormatting sqref="S215:BA216">
    <cfRule type="expression" dxfId="37" priority="736">
      <formula>INDIRECT(ADDRESS(ROW(),COLUMN()))=TRUNC(INDIRECT(ADDRESS(ROW(),COLUMN())))</formula>
    </cfRule>
  </conditionalFormatting>
  <conditionalFormatting sqref="S218:BA219">
    <cfRule type="expression" dxfId="36" priority="715">
      <formula>INDIRECT(ADDRESS(ROW(),COLUMN()))=TRUNC(INDIRECT(ADDRESS(ROW(),COLUMN())))</formula>
    </cfRule>
  </conditionalFormatting>
  <conditionalFormatting sqref="S221:BA222">
    <cfRule type="expression" dxfId="35" priority="694">
      <formula>INDIRECT(ADDRESS(ROW(),COLUMN()))=TRUNC(INDIRECT(ADDRESS(ROW(),COLUMN())))</formula>
    </cfRule>
  </conditionalFormatting>
  <conditionalFormatting sqref="S224:BA225">
    <cfRule type="expression" dxfId="34" priority="673">
      <formula>INDIRECT(ADDRESS(ROW(),COLUMN()))=TRUNC(INDIRECT(ADDRESS(ROW(),COLUMN())))</formula>
    </cfRule>
  </conditionalFormatting>
  <conditionalFormatting sqref="S227:BA228">
    <cfRule type="expression" dxfId="33" priority="652">
      <formula>INDIRECT(ADDRESS(ROW(),COLUMN()))=TRUNC(INDIRECT(ADDRESS(ROW(),COLUMN())))</formula>
    </cfRule>
  </conditionalFormatting>
  <conditionalFormatting sqref="S230:BA231">
    <cfRule type="expression" dxfId="32" priority="631">
      <formula>INDIRECT(ADDRESS(ROW(),COLUMN()))=TRUNC(INDIRECT(ADDRESS(ROW(),COLUMN())))</formula>
    </cfRule>
  </conditionalFormatting>
  <conditionalFormatting sqref="S233:BA234">
    <cfRule type="expression" dxfId="31" priority="610">
      <formula>INDIRECT(ADDRESS(ROW(),COLUMN()))=TRUNC(INDIRECT(ADDRESS(ROW(),COLUMN())))</formula>
    </cfRule>
  </conditionalFormatting>
  <conditionalFormatting sqref="S236:BA237">
    <cfRule type="expression" dxfId="30" priority="589">
      <formula>INDIRECT(ADDRESS(ROW(),COLUMN()))=TRUNC(INDIRECT(ADDRESS(ROW(),COLUMN())))</formula>
    </cfRule>
  </conditionalFormatting>
  <conditionalFormatting sqref="S239:BA240">
    <cfRule type="expression" dxfId="29" priority="568">
      <formula>INDIRECT(ADDRESS(ROW(),COLUMN()))=TRUNC(INDIRECT(ADDRESS(ROW(),COLUMN())))</formula>
    </cfRule>
  </conditionalFormatting>
  <conditionalFormatting sqref="S242:BA243">
    <cfRule type="expression" dxfId="28" priority="547">
      <formula>INDIRECT(ADDRESS(ROW(),COLUMN()))=TRUNC(INDIRECT(ADDRESS(ROW(),COLUMN())))</formula>
    </cfRule>
  </conditionalFormatting>
  <conditionalFormatting sqref="S245:BA246">
    <cfRule type="expression" dxfId="27" priority="526">
      <formula>INDIRECT(ADDRESS(ROW(),COLUMN()))=TRUNC(INDIRECT(ADDRESS(ROW(),COLUMN())))</formula>
    </cfRule>
  </conditionalFormatting>
  <conditionalFormatting sqref="S248:BA249">
    <cfRule type="expression" dxfId="26" priority="505">
      <formula>INDIRECT(ADDRESS(ROW(),COLUMN()))=TRUNC(INDIRECT(ADDRESS(ROW(),COLUMN())))</formula>
    </cfRule>
  </conditionalFormatting>
  <conditionalFormatting sqref="S251:BA252">
    <cfRule type="expression" dxfId="25" priority="484">
      <formula>INDIRECT(ADDRESS(ROW(),COLUMN()))=TRUNC(INDIRECT(ADDRESS(ROW(),COLUMN())))</formula>
    </cfRule>
  </conditionalFormatting>
  <conditionalFormatting sqref="S254:BA255">
    <cfRule type="expression" dxfId="24" priority="463">
      <formula>INDIRECT(ADDRESS(ROW(),COLUMN()))=TRUNC(INDIRECT(ADDRESS(ROW(),COLUMN())))</formula>
    </cfRule>
  </conditionalFormatting>
  <conditionalFormatting sqref="S257:BA258">
    <cfRule type="expression" dxfId="23" priority="442">
      <formula>INDIRECT(ADDRESS(ROW(),COLUMN()))=TRUNC(INDIRECT(ADDRESS(ROW(),COLUMN())))</formula>
    </cfRule>
  </conditionalFormatting>
  <conditionalFormatting sqref="S260:BA261">
    <cfRule type="expression" dxfId="22" priority="421">
      <formula>INDIRECT(ADDRESS(ROW(),COLUMN()))=TRUNC(INDIRECT(ADDRESS(ROW(),COLUMN())))</formula>
    </cfRule>
  </conditionalFormatting>
  <conditionalFormatting sqref="S263:BA264">
    <cfRule type="expression" dxfId="21" priority="400">
      <formula>INDIRECT(ADDRESS(ROW(),COLUMN()))=TRUNC(INDIRECT(ADDRESS(ROW(),COLUMN())))</formula>
    </cfRule>
  </conditionalFormatting>
  <conditionalFormatting sqref="S266:BA267">
    <cfRule type="expression" dxfId="20" priority="379">
      <formula>INDIRECT(ADDRESS(ROW(),COLUMN()))=TRUNC(INDIRECT(ADDRESS(ROW(),COLUMN())))</formula>
    </cfRule>
  </conditionalFormatting>
  <conditionalFormatting sqref="S269:BA270">
    <cfRule type="expression" dxfId="19" priority="358">
      <formula>INDIRECT(ADDRESS(ROW(),COLUMN()))=TRUNC(INDIRECT(ADDRESS(ROW(),COLUMN())))</formula>
    </cfRule>
  </conditionalFormatting>
  <conditionalFormatting sqref="S272:BA273">
    <cfRule type="expression" dxfId="18" priority="337">
      <formula>INDIRECT(ADDRESS(ROW(),COLUMN()))=TRUNC(INDIRECT(ADDRESS(ROW(),COLUMN())))</formula>
    </cfRule>
  </conditionalFormatting>
  <conditionalFormatting sqref="S275:BA276">
    <cfRule type="expression" dxfId="17" priority="316">
      <formula>INDIRECT(ADDRESS(ROW(),COLUMN()))=TRUNC(INDIRECT(ADDRESS(ROW(),COLUMN())))</formula>
    </cfRule>
  </conditionalFormatting>
  <conditionalFormatting sqref="S278:BA279">
    <cfRule type="expression" dxfId="16" priority="295">
      <formula>INDIRECT(ADDRESS(ROW(),COLUMN()))=TRUNC(INDIRECT(ADDRESS(ROW(),COLUMN())))</formula>
    </cfRule>
  </conditionalFormatting>
  <conditionalFormatting sqref="S281:BA282">
    <cfRule type="expression" dxfId="15" priority="274">
      <formula>INDIRECT(ADDRESS(ROW(),COLUMN()))=TRUNC(INDIRECT(ADDRESS(ROW(),COLUMN())))</formula>
    </cfRule>
  </conditionalFormatting>
  <conditionalFormatting sqref="S284:BA285">
    <cfRule type="expression" dxfId="14" priority="253">
      <formula>INDIRECT(ADDRESS(ROW(),COLUMN()))=TRUNC(INDIRECT(ADDRESS(ROW(),COLUMN())))</formula>
    </cfRule>
  </conditionalFormatting>
  <conditionalFormatting sqref="S287:BA288">
    <cfRule type="expression" dxfId="13" priority="232">
      <formula>INDIRECT(ADDRESS(ROW(),COLUMN()))=TRUNC(INDIRECT(ADDRESS(ROW(),COLUMN())))</formula>
    </cfRule>
  </conditionalFormatting>
  <conditionalFormatting sqref="S290:BA291">
    <cfRule type="expression" dxfId="12" priority="211">
      <formula>INDIRECT(ADDRESS(ROW(),COLUMN()))=TRUNC(INDIRECT(ADDRESS(ROW(),COLUMN())))</formula>
    </cfRule>
  </conditionalFormatting>
  <conditionalFormatting sqref="S293:BA294">
    <cfRule type="expression" dxfId="11" priority="190">
      <formula>INDIRECT(ADDRESS(ROW(),COLUMN()))=TRUNC(INDIRECT(ADDRESS(ROW(),COLUMN())))</formula>
    </cfRule>
  </conditionalFormatting>
  <conditionalFormatting sqref="S296:BA297">
    <cfRule type="expression" dxfId="10" priority="169">
      <formula>INDIRECT(ADDRESS(ROW(),COLUMN()))=TRUNC(INDIRECT(ADDRESS(ROW(),COLUMN())))</formula>
    </cfRule>
  </conditionalFormatting>
  <conditionalFormatting sqref="S299:BA300">
    <cfRule type="expression" dxfId="9" priority="148">
      <formula>INDIRECT(ADDRESS(ROW(),COLUMN()))=TRUNC(INDIRECT(ADDRESS(ROW(),COLUMN())))</formula>
    </cfRule>
  </conditionalFormatting>
  <conditionalFormatting sqref="S302:BA303">
    <cfRule type="expression" dxfId="8" priority="127">
      <formula>INDIRECT(ADDRESS(ROW(),COLUMN()))=TRUNC(INDIRECT(ADDRESS(ROW(),COLUMN())))</formula>
    </cfRule>
  </conditionalFormatting>
  <conditionalFormatting sqref="S305:BA306">
    <cfRule type="expression" dxfId="7" priority="106">
      <formula>INDIRECT(ADDRESS(ROW(),COLUMN()))=TRUNC(INDIRECT(ADDRESS(ROW(),COLUMN())))</formula>
    </cfRule>
  </conditionalFormatting>
  <conditionalFormatting sqref="S308:BA309">
    <cfRule type="expression" dxfId="6" priority="85">
      <formula>INDIRECT(ADDRESS(ROW(),COLUMN()))=TRUNC(INDIRECT(ADDRESS(ROW(),COLUMN())))</formula>
    </cfRule>
  </conditionalFormatting>
  <conditionalFormatting sqref="S311:BA312">
    <cfRule type="expression" dxfId="5" priority="64">
      <formula>INDIRECT(ADDRESS(ROW(),COLUMN()))=TRUNC(INDIRECT(ADDRESS(ROW(),COLUMN())))</formula>
    </cfRule>
  </conditionalFormatting>
  <conditionalFormatting sqref="S314:BA315">
    <cfRule type="expression" dxfId="4" priority="43">
      <formula>INDIRECT(ADDRESS(ROW(),COLUMN()))=TRUNC(INDIRECT(ADDRESS(ROW(),COLUMN())))</formula>
    </cfRule>
  </conditionalFormatting>
  <conditionalFormatting sqref="S317:BA318">
    <cfRule type="expression" dxfId="3" priority="22">
      <formula>INDIRECT(ADDRESS(ROW(),COLUMN()))=TRUNC(INDIRECT(ADDRESS(ROW(),COLUMN())))</formula>
    </cfRule>
  </conditionalFormatting>
  <conditionalFormatting sqref="S320:BA321">
    <cfRule type="expression" dxfId="2" priority="1">
      <formula>INDIRECT(ADDRESS(ROW(),COLUMN()))=TRUNC(INDIRECT(ADDRESS(ROW(),COLUMN())))</formula>
    </cfRule>
  </conditionalFormatting>
  <conditionalFormatting sqref="S323:BA332">
    <cfRule type="expression" dxfId="1" priority="2101">
      <formula>INDIRECT(ADDRESS(ROW(),COLUMN()))=TRUNC(INDIRECT(ADDRESS(ROW(),COLUMN())))</formula>
    </cfRule>
  </conditionalFormatting>
  <conditionalFormatting sqref="BC14:BD14">
    <cfRule type="expression" dxfId="0" priority="2084">
      <formula>INDIRECT(ADDRESS(ROW(),COLUMN()))=TRUNC(INDIRECT(ADDRESS(ROW(),COLUMN())))</formula>
    </cfRule>
  </conditionalFormatting>
  <dataValidations count="8">
    <dataValidation type="decimal" allowBlank="1" showInputMessage="1" showErrorMessage="1" error="入力可能範囲　32～40" sqref="AX6" xr:uid="{4D9064FE-5AD8-460F-BB9A-715232A59528}">
      <formula1>32</formula1>
      <formula2>40</formula2>
    </dataValidation>
    <dataValidation type="list" allowBlank="1" showInputMessage="1" sqref="G22:G321" xr:uid="{BE12CA75-9EA5-4C09-8B79-4482796139C9}">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FC79D71D-145A-4EFA-9C05-D6990524C854}">
      <formula1>シフト記号表</formula1>
    </dataValidation>
    <dataValidation type="list" allowBlank="1" showInputMessage="1" showErrorMessage="1" sqref="BB4:BE4" xr:uid="{737075D3-8CF5-48FB-A06E-B5CB5FEC9FDD}">
      <formula1>"予定,実績,予定・実績"</formula1>
    </dataValidation>
    <dataValidation type="list" errorStyle="warning" allowBlank="1" showInputMessage="1" showErrorMessage="1" error="リストにない場合のみ、入力してください。" sqref="H22:K321" xr:uid="{A072768D-A00D-4C2C-BCEA-7506FB2C4157}">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F3D3D932-8D58-4123-9457-445D155ED916}">
      <formula1>職種</formula1>
    </dataValidation>
    <dataValidation type="list" allowBlank="1" showInputMessage="1" showErrorMessage="1" sqref="BB3:BE3" xr:uid="{95AA9BE3-69B5-4C91-92C3-8E0900E7EF3D}">
      <formula1>"４週,暦月"</formula1>
    </dataValidation>
    <dataValidation type="list" allowBlank="1" showInputMessage="1" showErrorMessage="1" sqref="AC3" xr:uid="{16583212-4543-4D2D-9D3C-321E118E68B4}">
      <formula1>#REF!</formula1>
    </dataValidation>
  </dataValidations>
  <printOptions horizontalCentered="1"/>
  <pageMargins left="0.15748031496062992" right="0.15748031496062992" top="0.31496062992125984" bottom="0.15748031496062992" header="0.31496062992125984" footer="0.31496062992125984"/>
  <pageSetup paperSize="9" scale="46" fitToHeight="0" orientation="landscape" r:id="rId1"/>
  <headerFooter>
    <oddFooter>&amp;R&amp;14&amp;P/&amp;N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4A206-9754-4DA8-9029-B3247C3E77A3}">
  <sheetPr>
    <pageSetUpPr fitToPage="1"/>
  </sheetPr>
  <dimension ref="B1:W42"/>
  <sheetViews>
    <sheetView zoomScaleNormal="100" workbookViewId="0"/>
  </sheetViews>
  <sheetFormatPr defaultColWidth="9" defaultRowHeight="18.75"/>
  <cols>
    <col min="1" max="1" width="1.625" style="449" customWidth="1"/>
    <col min="2" max="2" width="5.625" style="448" customWidth="1"/>
    <col min="3" max="3" width="10.625" style="448" customWidth="1"/>
    <col min="4" max="4" width="3.375" style="448" bestFit="1" customWidth="1"/>
    <col min="5" max="5" width="15.625" style="449" customWidth="1"/>
    <col min="6" max="6" width="3.375" style="449" bestFit="1" customWidth="1"/>
    <col min="7" max="7" width="15.625" style="449" customWidth="1"/>
    <col min="8" max="8" width="3.375" style="449" bestFit="1" customWidth="1"/>
    <col min="9" max="9" width="15.625" style="448" customWidth="1"/>
    <col min="10" max="10" width="3.375" style="449" bestFit="1" customWidth="1"/>
    <col min="11" max="11" width="15.625" style="449" customWidth="1"/>
    <col min="12" max="12" width="3.375" style="449" customWidth="1"/>
    <col min="13" max="13" width="15.625" style="449" customWidth="1"/>
    <col min="14" max="14" width="3.375" style="449" customWidth="1"/>
    <col min="15" max="15" width="15.625" style="449" customWidth="1"/>
    <col min="16" max="16" width="3.375" style="449" customWidth="1"/>
    <col min="17" max="17" width="15.625" style="449" customWidth="1"/>
    <col min="18" max="18" width="3.375" style="449" customWidth="1"/>
    <col min="19" max="19" width="15.625" style="449" customWidth="1"/>
    <col min="20" max="20" width="3.375" style="449" customWidth="1"/>
    <col min="21" max="21" width="15.625" style="449" customWidth="1"/>
    <col min="22" max="22" width="3.375" style="449" customWidth="1"/>
    <col min="23" max="23" width="50.625" style="449" customWidth="1"/>
    <col min="24" max="16384" width="9" style="449"/>
  </cols>
  <sheetData>
    <row r="1" spans="2:23">
      <c r="B1" s="447" t="s">
        <v>1398</v>
      </c>
    </row>
    <row r="2" spans="2:23">
      <c r="B2" s="450" t="s">
        <v>1399</v>
      </c>
      <c r="E2" s="451"/>
      <c r="I2" s="452"/>
    </row>
    <row r="3" spans="2:23">
      <c r="B3" s="452" t="s">
        <v>1400</v>
      </c>
      <c r="E3" s="451" t="s">
        <v>1401</v>
      </c>
      <c r="I3" s="452"/>
    </row>
    <row r="4" spans="2:23">
      <c r="B4" s="450"/>
      <c r="E4" s="798" t="s">
        <v>1402</v>
      </c>
      <c r="F4" s="798"/>
      <c r="G4" s="798"/>
      <c r="H4" s="798"/>
      <c r="I4" s="798"/>
      <c r="J4" s="798"/>
      <c r="K4" s="798"/>
      <c r="M4" s="798" t="s">
        <v>1403</v>
      </c>
      <c r="N4" s="798"/>
      <c r="O4" s="798"/>
      <c r="Q4" s="798" t="s">
        <v>1404</v>
      </c>
      <c r="R4" s="798"/>
      <c r="S4" s="798"/>
      <c r="T4" s="798"/>
      <c r="U4" s="798"/>
      <c r="W4" s="798" t="s">
        <v>1405</v>
      </c>
    </row>
    <row r="5" spans="2:23">
      <c r="B5" s="448" t="s">
        <v>1214</v>
      </c>
      <c r="C5" s="448" t="s">
        <v>1406</v>
      </c>
      <c r="E5" s="448" t="s">
        <v>1407</v>
      </c>
      <c r="F5" s="448"/>
      <c r="G5" s="448" t="s">
        <v>1408</v>
      </c>
      <c r="I5" s="448" t="s">
        <v>1409</v>
      </c>
      <c r="K5" s="448" t="s">
        <v>1402</v>
      </c>
      <c r="M5" s="448" t="s">
        <v>1410</v>
      </c>
      <c r="O5" s="448" t="s">
        <v>1411</v>
      </c>
      <c r="Q5" s="448" t="s">
        <v>1410</v>
      </c>
      <c r="S5" s="448" t="s">
        <v>1411</v>
      </c>
      <c r="U5" s="448" t="s">
        <v>1402</v>
      </c>
      <c r="W5" s="798"/>
    </row>
    <row r="6" spans="2:23">
      <c r="B6" s="448">
        <v>1</v>
      </c>
      <c r="C6" s="453" t="s">
        <v>1412</v>
      </c>
      <c r="D6" s="448" t="s">
        <v>1413</v>
      </c>
      <c r="E6" s="454">
        <v>0.375</v>
      </c>
      <c r="F6" s="448" t="s">
        <v>1070</v>
      </c>
      <c r="G6" s="454">
        <v>0.75</v>
      </c>
      <c r="H6" s="449" t="s">
        <v>1414</v>
      </c>
      <c r="I6" s="454">
        <v>4.1666666666666664E-2</v>
      </c>
      <c r="J6" s="449" t="s">
        <v>1194</v>
      </c>
      <c r="K6" s="455">
        <f t="shared" ref="K6:K8" si="0">(G6-E6-I6)*24</f>
        <v>8</v>
      </c>
      <c r="M6" s="454">
        <v>0.39583333333333331</v>
      </c>
      <c r="N6" s="448" t="s">
        <v>1070</v>
      </c>
      <c r="O6" s="454">
        <v>0.6875</v>
      </c>
      <c r="Q6" s="456">
        <f>IF(E6&lt;M6,M6,E6)</f>
        <v>0.39583333333333331</v>
      </c>
      <c r="R6" s="448" t="s">
        <v>1070</v>
      </c>
      <c r="S6" s="456">
        <f t="shared" ref="S6:S8" si="1">IF(G6&gt;O6,O6,G6)</f>
        <v>0.6875</v>
      </c>
      <c r="U6" s="457">
        <f t="shared" ref="U6:U8" si="2">(S6-Q6)*24</f>
        <v>7</v>
      </c>
      <c r="W6" s="458"/>
    </row>
    <row r="7" spans="2:23">
      <c r="B7" s="448">
        <v>2</v>
      </c>
      <c r="C7" s="453" t="s">
        <v>1415</v>
      </c>
      <c r="D7" s="448" t="s">
        <v>1413</v>
      </c>
      <c r="E7" s="454"/>
      <c r="F7" s="448" t="s">
        <v>1070</v>
      </c>
      <c r="G7" s="454"/>
      <c r="H7" s="449" t="s">
        <v>1414</v>
      </c>
      <c r="I7" s="454">
        <v>0</v>
      </c>
      <c r="J7" s="449" t="s">
        <v>1194</v>
      </c>
      <c r="K7" s="455">
        <f t="shared" si="0"/>
        <v>0</v>
      </c>
      <c r="M7" s="454"/>
      <c r="N7" s="448" t="s">
        <v>1070</v>
      </c>
      <c r="O7" s="454"/>
      <c r="Q7" s="456">
        <f t="shared" ref="Q7:Q8" si="3">IF(E7&lt;M7,M7,E7)</f>
        <v>0</v>
      </c>
      <c r="R7" s="448" t="s">
        <v>1070</v>
      </c>
      <c r="S7" s="456">
        <f t="shared" si="1"/>
        <v>0</v>
      </c>
      <c r="U7" s="457">
        <f t="shared" si="2"/>
        <v>0</v>
      </c>
      <c r="W7" s="458"/>
    </row>
    <row r="8" spans="2:23">
      <c r="B8" s="448">
        <v>3</v>
      </c>
      <c r="C8" s="453" t="s">
        <v>1416</v>
      </c>
      <c r="D8" s="448" t="s">
        <v>1413</v>
      </c>
      <c r="E8" s="454"/>
      <c r="F8" s="448" t="s">
        <v>1070</v>
      </c>
      <c r="G8" s="454"/>
      <c r="H8" s="449" t="s">
        <v>1414</v>
      </c>
      <c r="I8" s="454">
        <v>0</v>
      </c>
      <c r="J8" s="449" t="s">
        <v>1194</v>
      </c>
      <c r="K8" s="455">
        <f t="shared" si="0"/>
        <v>0</v>
      </c>
      <c r="M8" s="454"/>
      <c r="N8" s="448" t="s">
        <v>1070</v>
      </c>
      <c r="O8" s="454"/>
      <c r="Q8" s="456">
        <f t="shared" si="3"/>
        <v>0</v>
      </c>
      <c r="R8" s="448" t="s">
        <v>1070</v>
      </c>
      <c r="S8" s="456">
        <f t="shared" si="1"/>
        <v>0</v>
      </c>
      <c r="U8" s="457">
        <f t="shared" si="2"/>
        <v>0</v>
      </c>
      <c r="W8" s="458"/>
    </row>
    <row r="9" spans="2:23">
      <c r="B9" s="448">
        <v>4</v>
      </c>
      <c r="C9" s="453" t="s">
        <v>1417</v>
      </c>
      <c r="D9" s="448" t="s">
        <v>1413</v>
      </c>
      <c r="E9" s="454"/>
      <c r="F9" s="448" t="s">
        <v>1070</v>
      </c>
      <c r="G9" s="454"/>
      <c r="H9" s="449" t="s">
        <v>1414</v>
      </c>
      <c r="I9" s="454">
        <v>0</v>
      </c>
      <c r="J9" s="449" t="s">
        <v>1194</v>
      </c>
      <c r="K9" s="455">
        <f>(G9-E9-I9)*24</f>
        <v>0</v>
      </c>
      <c r="M9" s="454"/>
      <c r="N9" s="448" t="s">
        <v>1070</v>
      </c>
      <c r="O9" s="454"/>
      <c r="Q9" s="456">
        <f>IF(E9&lt;M9,M9,E9)</f>
        <v>0</v>
      </c>
      <c r="R9" s="448" t="s">
        <v>1070</v>
      </c>
      <c r="S9" s="456">
        <f>IF(G9&gt;O9,O9,G9)</f>
        <v>0</v>
      </c>
      <c r="U9" s="457">
        <f>(S9-Q9)*24</f>
        <v>0</v>
      </c>
      <c r="W9" s="458"/>
    </row>
    <row r="10" spans="2:23">
      <c r="B10" s="448">
        <v>5</v>
      </c>
      <c r="C10" s="453" t="s">
        <v>1418</v>
      </c>
      <c r="D10" s="448" t="s">
        <v>1413</v>
      </c>
      <c r="E10" s="454"/>
      <c r="F10" s="448" t="s">
        <v>1070</v>
      </c>
      <c r="G10" s="454"/>
      <c r="H10" s="449" t="s">
        <v>1414</v>
      </c>
      <c r="I10" s="454">
        <v>0</v>
      </c>
      <c r="J10" s="449" t="s">
        <v>1194</v>
      </c>
      <c r="K10" s="455">
        <f>(G10-E10-I10)*24</f>
        <v>0</v>
      </c>
      <c r="M10" s="454"/>
      <c r="N10" s="448" t="s">
        <v>1070</v>
      </c>
      <c r="O10" s="454"/>
      <c r="Q10" s="456">
        <f t="shared" ref="Q10:Q25" si="4">IF(E10&lt;M10,M10,E10)</f>
        <v>0</v>
      </c>
      <c r="R10" s="448" t="s">
        <v>1070</v>
      </c>
      <c r="S10" s="456">
        <f t="shared" ref="S10:S25" si="5">IF(G10&gt;O10,O10,G10)</f>
        <v>0</v>
      </c>
      <c r="U10" s="457">
        <f t="shared" ref="U10:U25" si="6">(S10-Q10)*24</f>
        <v>0</v>
      </c>
      <c r="W10" s="458"/>
    </row>
    <row r="11" spans="2:23">
      <c r="B11" s="448">
        <v>6</v>
      </c>
      <c r="C11" s="453" t="s">
        <v>1419</v>
      </c>
      <c r="D11" s="448" t="s">
        <v>1413</v>
      </c>
      <c r="E11" s="454"/>
      <c r="F11" s="448" t="s">
        <v>1070</v>
      </c>
      <c r="G11" s="454"/>
      <c r="H11" s="449" t="s">
        <v>1414</v>
      </c>
      <c r="I11" s="454">
        <v>0</v>
      </c>
      <c r="J11" s="449" t="s">
        <v>1194</v>
      </c>
      <c r="K11" s="455">
        <f t="shared" ref="K11:K25" si="7">(G11-E11-I11)*24</f>
        <v>0</v>
      </c>
      <c r="M11" s="454"/>
      <c r="N11" s="448" t="s">
        <v>1070</v>
      </c>
      <c r="O11" s="454"/>
      <c r="Q11" s="456">
        <f t="shared" si="4"/>
        <v>0</v>
      </c>
      <c r="R11" s="448" t="s">
        <v>1070</v>
      </c>
      <c r="S11" s="456">
        <f t="shared" si="5"/>
        <v>0</v>
      </c>
      <c r="U11" s="457">
        <f t="shared" si="6"/>
        <v>0</v>
      </c>
      <c r="W11" s="458"/>
    </row>
    <row r="12" spans="2:23">
      <c r="B12" s="448">
        <v>7</v>
      </c>
      <c r="C12" s="453" t="s">
        <v>1420</v>
      </c>
      <c r="D12" s="448" t="s">
        <v>1413</v>
      </c>
      <c r="E12" s="454"/>
      <c r="F12" s="448" t="s">
        <v>1070</v>
      </c>
      <c r="G12" s="454"/>
      <c r="H12" s="449" t="s">
        <v>1414</v>
      </c>
      <c r="I12" s="454">
        <v>0</v>
      </c>
      <c r="J12" s="449" t="s">
        <v>1194</v>
      </c>
      <c r="K12" s="455">
        <f t="shared" si="7"/>
        <v>0</v>
      </c>
      <c r="M12" s="454"/>
      <c r="N12" s="448" t="s">
        <v>1070</v>
      </c>
      <c r="O12" s="454"/>
      <c r="Q12" s="456">
        <f t="shared" si="4"/>
        <v>0</v>
      </c>
      <c r="R12" s="448" t="s">
        <v>1070</v>
      </c>
      <c r="S12" s="456">
        <f t="shared" si="5"/>
        <v>0</v>
      </c>
      <c r="U12" s="457">
        <f t="shared" si="6"/>
        <v>0</v>
      </c>
      <c r="W12" s="458"/>
    </row>
    <row r="13" spans="2:23">
      <c r="B13" s="448">
        <v>8</v>
      </c>
      <c r="C13" s="453" t="s">
        <v>1421</v>
      </c>
      <c r="D13" s="448" t="s">
        <v>1413</v>
      </c>
      <c r="E13" s="454"/>
      <c r="F13" s="448" t="s">
        <v>1070</v>
      </c>
      <c r="G13" s="454"/>
      <c r="H13" s="449" t="s">
        <v>1414</v>
      </c>
      <c r="I13" s="454">
        <v>0</v>
      </c>
      <c r="J13" s="449" t="s">
        <v>1194</v>
      </c>
      <c r="K13" s="455">
        <f t="shared" si="7"/>
        <v>0</v>
      </c>
      <c r="M13" s="454"/>
      <c r="N13" s="448" t="s">
        <v>1070</v>
      </c>
      <c r="O13" s="454"/>
      <c r="Q13" s="456">
        <f t="shared" si="4"/>
        <v>0</v>
      </c>
      <c r="R13" s="448" t="s">
        <v>1070</v>
      </c>
      <c r="S13" s="456">
        <f t="shared" si="5"/>
        <v>0</v>
      </c>
      <c r="U13" s="457">
        <f t="shared" si="6"/>
        <v>0</v>
      </c>
      <c r="W13" s="458"/>
    </row>
    <row r="14" spans="2:23">
      <c r="B14" s="448">
        <v>9</v>
      </c>
      <c r="C14" s="453" t="s">
        <v>1422</v>
      </c>
      <c r="D14" s="448" t="s">
        <v>1413</v>
      </c>
      <c r="E14" s="454"/>
      <c r="F14" s="448" t="s">
        <v>1070</v>
      </c>
      <c r="G14" s="454"/>
      <c r="H14" s="449" t="s">
        <v>1414</v>
      </c>
      <c r="I14" s="454">
        <v>0</v>
      </c>
      <c r="J14" s="449" t="s">
        <v>1194</v>
      </c>
      <c r="K14" s="455">
        <f t="shared" si="7"/>
        <v>0</v>
      </c>
      <c r="M14" s="454"/>
      <c r="N14" s="448" t="s">
        <v>1070</v>
      </c>
      <c r="O14" s="454"/>
      <c r="Q14" s="456">
        <f t="shared" si="4"/>
        <v>0</v>
      </c>
      <c r="R14" s="448" t="s">
        <v>1070</v>
      </c>
      <c r="S14" s="456">
        <f t="shared" si="5"/>
        <v>0</v>
      </c>
      <c r="U14" s="457">
        <f t="shared" si="6"/>
        <v>0</v>
      </c>
      <c r="W14" s="458"/>
    </row>
    <row r="15" spans="2:23">
      <c r="B15" s="448">
        <v>10</v>
      </c>
      <c r="C15" s="453" t="s">
        <v>1423</v>
      </c>
      <c r="D15" s="448" t="s">
        <v>1413</v>
      </c>
      <c r="E15" s="454"/>
      <c r="F15" s="448" t="s">
        <v>1070</v>
      </c>
      <c r="G15" s="454"/>
      <c r="H15" s="449" t="s">
        <v>1414</v>
      </c>
      <c r="I15" s="454">
        <v>0</v>
      </c>
      <c r="J15" s="449" t="s">
        <v>1194</v>
      </c>
      <c r="K15" s="455">
        <f t="shared" si="7"/>
        <v>0</v>
      </c>
      <c r="M15" s="454"/>
      <c r="N15" s="448" t="s">
        <v>1070</v>
      </c>
      <c r="O15" s="454"/>
      <c r="Q15" s="456">
        <f t="shared" si="4"/>
        <v>0</v>
      </c>
      <c r="R15" s="448" t="s">
        <v>1070</v>
      </c>
      <c r="S15" s="456">
        <f>IF(G15&gt;O15,O15,G15)</f>
        <v>0</v>
      </c>
      <c r="U15" s="457">
        <f t="shared" si="6"/>
        <v>0</v>
      </c>
      <c r="W15" s="458"/>
    </row>
    <row r="16" spans="2:23">
      <c r="B16" s="448">
        <v>11</v>
      </c>
      <c r="C16" s="453" t="s">
        <v>1424</v>
      </c>
      <c r="D16" s="448" t="s">
        <v>1413</v>
      </c>
      <c r="E16" s="454"/>
      <c r="F16" s="448" t="s">
        <v>1070</v>
      </c>
      <c r="G16" s="454"/>
      <c r="H16" s="449" t="s">
        <v>1414</v>
      </c>
      <c r="I16" s="454">
        <v>0</v>
      </c>
      <c r="J16" s="449" t="s">
        <v>1194</v>
      </c>
      <c r="K16" s="455">
        <f t="shared" si="7"/>
        <v>0</v>
      </c>
      <c r="M16" s="454"/>
      <c r="N16" s="448" t="s">
        <v>1070</v>
      </c>
      <c r="O16" s="454"/>
      <c r="Q16" s="456">
        <f t="shared" si="4"/>
        <v>0</v>
      </c>
      <c r="R16" s="448" t="s">
        <v>1070</v>
      </c>
      <c r="S16" s="456">
        <f t="shared" si="5"/>
        <v>0</v>
      </c>
      <c r="U16" s="457">
        <f t="shared" si="6"/>
        <v>0</v>
      </c>
      <c r="W16" s="458"/>
    </row>
    <row r="17" spans="2:23">
      <c r="B17" s="448">
        <v>12</v>
      </c>
      <c r="C17" s="453" t="s">
        <v>1425</v>
      </c>
      <c r="D17" s="448" t="s">
        <v>1413</v>
      </c>
      <c r="E17" s="454"/>
      <c r="F17" s="448" t="s">
        <v>1070</v>
      </c>
      <c r="G17" s="454"/>
      <c r="H17" s="449" t="s">
        <v>1414</v>
      </c>
      <c r="I17" s="454">
        <v>0</v>
      </c>
      <c r="J17" s="449" t="s">
        <v>1194</v>
      </c>
      <c r="K17" s="455">
        <f t="shared" si="7"/>
        <v>0</v>
      </c>
      <c r="M17" s="454"/>
      <c r="N17" s="448" t="s">
        <v>1070</v>
      </c>
      <c r="O17" s="454"/>
      <c r="Q17" s="456">
        <f t="shared" si="4"/>
        <v>0</v>
      </c>
      <c r="R17" s="448" t="s">
        <v>1070</v>
      </c>
      <c r="S17" s="456">
        <f t="shared" si="5"/>
        <v>0</v>
      </c>
      <c r="U17" s="457">
        <f t="shared" si="6"/>
        <v>0</v>
      </c>
      <c r="W17" s="458"/>
    </row>
    <row r="18" spans="2:23">
      <c r="B18" s="448">
        <v>13</v>
      </c>
      <c r="C18" s="453" t="s">
        <v>1426</v>
      </c>
      <c r="D18" s="448" t="s">
        <v>1413</v>
      </c>
      <c r="E18" s="454"/>
      <c r="F18" s="448" t="s">
        <v>1070</v>
      </c>
      <c r="G18" s="454"/>
      <c r="H18" s="449" t="s">
        <v>1414</v>
      </c>
      <c r="I18" s="454">
        <v>0</v>
      </c>
      <c r="J18" s="449" t="s">
        <v>1194</v>
      </c>
      <c r="K18" s="455">
        <f t="shared" si="7"/>
        <v>0</v>
      </c>
      <c r="M18" s="454"/>
      <c r="N18" s="448" t="s">
        <v>1070</v>
      </c>
      <c r="O18" s="454"/>
      <c r="Q18" s="456">
        <f t="shared" si="4"/>
        <v>0</v>
      </c>
      <c r="R18" s="448" t="s">
        <v>1070</v>
      </c>
      <c r="S18" s="456">
        <f t="shared" si="5"/>
        <v>0</v>
      </c>
      <c r="U18" s="457">
        <f t="shared" si="6"/>
        <v>0</v>
      </c>
      <c r="W18" s="458"/>
    </row>
    <row r="19" spans="2:23">
      <c r="B19" s="448">
        <v>14</v>
      </c>
      <c r="C19" s="453" t="s">
        <v>1427</v>
      </c>
      <c r="D19" s="448" t="s">
        <v>1413</v>
      </c>
      <c r="E19" s="454"/>
      <c r="F19" s="448" t="s">
        <v>1070</v>
      </c>
      <c r="G19" s="454"/>
      <c r="H19" s="449" t="s">
        <v>1414</v>
      </c>
      <c r="I19" s="454">
        <v>0</v>
      </c>
      <c r="J19" s="449" t="s">
        <v>1194</v>
      </c>
      <c r="K19" s="455">
        <f t="shared" si="7"/>
        <v>0</v>
      </c>
      <c r="M19" s="454"/>
      <c r="N19" s="448" t="s">
        <v>1070</v>
      </c>
      <c r="O19" s="454"/>
      <c r="Q19" s="456">
        <f t="shared" si="4"/>
        <v>0</v>
      </c>
      <c r="R19" s="448" t="s">
        <v>1070</v>
      </c>
      <c r="S19" s="456">
        <f t="shared" si="5"/>
        <v>0</v>
      </c>
      <c r="U19" s="457">
        <f t="shared" si="6"/>
        <v>0</v>
      </c>
      <c r="W19" s="458"/>
    </row>
    <row r="20" spans="2:23">
      <c r="B20" s="448">
        <v>15</v>
      </c>
      <c r="C20" s="453" t="s">
        <v>1428</v>
      </c>
      <c r="D20" s="448" t="s">
        <v>1413</v>
      </c>
      <c r="E20" s="454"/>
      <c r="F20" s="448" t="s">
        <v>1070</v>
      </c>
      <c r="G20" s="454"/>
      <c r="H20" s="449" t="s">
        <v>1414</v>
      </c>
      <c r="I20" s="454">
        <v>0</v>
      </c>
      <c r="J20" s="449" t="s">
        <v>1194</v>
      </c>
      <c r="K20" s="459">
        <f t="shared" si="7"/>
        <v>0</v>
      </c>
      <c r="M20" s="454"/>
      <c r="N20" s="448" t="s">
        <v>1070</v>
      </c>
      <c r="O20" s="454"/>
      <c r="Q20" s="456">
        <f t="shared" si="4"/>
        <v>0</v>
      </c>
      <c r="R20" s="448" t="s">
        <v>1070</v>
      </c>
      <c r="S20" s="456">
        <f t="shared" si="5"/>
        <v>0</v>
      </c>
      <c r="U20" s="457">
        <f t="shared" si="6"/>
        <v>0</v>
      </c>
      <c r="W20" s="458"/>
    </row>
    <row r="21" spans="2:23">
      <c r="B21" s="448">
        <v>16</v>
      </c>
      <c r="C21" s="453" t="s">
        <v>1429</v>
      </c>
      <c r="D21" s="448" t="s">
        <v>1413</v>
      </c>
      <c r="E21" s="454"/>
      <c r="F21" s="448" t="s">
        <v>1070</v>
      </c>
      <c r="G21" s="454"/>
      <c r="H21" s="449" t="s">
        <v>1414</v>
      </c>
      <c r="I21" s="454">
        <v>0</v>
      </c>
      <c r="J21" s="449" t="s">
        <v>1194</v>
      </c>
      <c r="K21" s="455">
        <f t="shared" si="7"/>
        <v>0</v>
      </c>
      <c r="M21" s="454"/>
      <c r="N21" s="448" t="s">
        <v>1070</v>
      </c>
      <c r="O21" s="454"/>
      <c r="Q21" s="456">
        <f t="shared" si="4"/>
        <v>0</v>
      </c>
      <c r="R21" s="448" t="s">
        <v>1070</v>
      </c>
      <c r="S21" s="456">
        <f t="shared" si="5"/>
        <v>0</v>
      </c>
      <c r="U21" s="457">
        <f t="shared" si="6"/>
        <v>0</v>
      </c>
      <c r="W21" s="458"/>
    </row>
    <row r="22" spans="2:23">
      <c r="B22" s="448">
        <v>17</v>
      </c>
      <c r="C22" s="453" t="s">
        <v>1430</v>
      </c>
      <c r="D22" s="448" t="s">
        <v>1413</v>
      </c>
      <c r="E22" s="454"/>
      <c r="F22" s="448" t="s">
        <v>1070</v>
      </c>
      <c r="G22" s="454"/>
      <c r="H22" s="449" t="s">
        <v>1414</v>
      </c>
      <c r="I22" s="454">
        <v>0</v>
      </c>
      <c r="J22" s="449" t="s">
        <v>1194</v>
      </c>
      <c r="K22" s="455">
        <f t="shared" si="7"/>
        <v>0</v>
      </c>
      <c r="M22" s="454"/>
      <c r="N22" s="448" t="s">
        <v>1070</v>
      </c>
      <c r="O22" s="454"/>
      <c r="Q22" s="456">
        <f t="shared" si="4"/>
        <v>0</v>
      </c>
      <c r="R22" s="448" t="s">
        <v>1070</v>
      </c>
      <c r="S22" s="456">
        <f t="shared" si="5"/>
        <v>0</v>
      </c>
      <c r="U22" s="457">
        <f t="shared" si="6"/>
        <v>0</v>
      </c>
      <c r="W22" s="458"/>
    </row>
    <row r="23" spans="2:23">
      <c r="B23" s="448">
        <v>18</v>
      </c>
      <c r="C23" s="453" t="s">
        <v>1431</v>
      </c>
      <c r="D23" s="448" t="s">
        <v>1413</v>
      </c>
      <c r="E23" s="454"/>
      <c r="F23" s="448" t="s">
        <v>1070</v>
      </c>
      <c r="G23" s="454"/>
      <c r="H23" s="449" t="s">
        <v>1414</v>
      </c>
      <c r="I23" s="454">
        <v>0</v>
      </c>
      <c r="J23" s="449" t="s">
        <v>1194</v>
      </c>
      <c r="K23" s="455">
        <f t="shared" si="7"/>
        <v>0</v>
      </c>
      <c r="M23" s="454"/>
      <c r="N23" s="448" t="s">
        <v>1070</v>
      </c>
      <c r="O23" s="454"/>
      <c r="Q23" s="456">
        <f t="shared" si="4"/>
        <v>0</v>
      </c>
      <c r="R23" s="448" t="s">
        <v>1070</v>
      </c>
      <c r="S23" s="456">
        <f t="shared" si="5"/>
        <v>0</v>
      </c>
      <c r="U23" s="457">
        <f t="shared" si="6"/>
        <v>0</v>
      </c>
      <c r="W23" s="458"/>
    </row>
    <row r="24" spans="2:23">
      <c r="B24" s="448">
        <v>19</v>
      </c>
      <c r="C24" s="453" t="s">
        <v>1432</v>
      </c>
      <c r="D24" s="448" t="s">
        <v>1413</v>
      </c>
      <c r="E24" s="454"/>
      <c r="F24" s="448" t="s">
        <v>1070</v>
      </c>
      <c r="G24" s="454"/>
      <c r="H24" s="449" t="s">
        <v>1414</v>
      </c>
      <c r="I24" s="454">
        <v>0</v>
      </c>
      <c r="J24" s="449" t="s">
        <v>1194</v>
      </c>
      <c r="K24" s="455">
        <f t="shared" si="7"/>
        <v>0</v>
      </c>
      <c r="M24" s="454"/>
      <c r="N24" s="448" t="s">
        <v>1070</v>
      </c>
      <c r="O24" s="454"/>
      <c r="Q24" s="456">
        <f t="shared" si="4"/>
        <v>0</v>
      </c>
      <c r="R24" s="448" t="s">
        <v>1070</v>
      </c>
      <c r="S24" s="456">
        <f t="shared" si="5"/>
        <v>0</v>
      </c>
      <c r="U24" s="457">
        <f t="shared" si="6"/>
        <v>0</v>
      </c>
      <c r="W24" s="458"/>
    </row>
    <row r="25" spans="2:23">
      <c r="B25" s="448">
        <v>20</v>
      </c>
      <c r="C25" s="453" t="s">
        <v>1433</v>
      </c>
      <c r="D25" s="448" t="s">
        <v>1413</v>
      </c>
      <c r="E25" s="454"/>
      <c r="F25" s="448" t="s">
        <v>1070</v>
      </c>
      <c r="G25" s="454"/>
      <c r="H25" s="449" t="s">
        <v>1414</v>
      </c>
      <c r="I25" s="454">
        <v>0</v>
      </c>
      <c r="J25" s="449" t="s">
        <v>1194</v>
      </c>
      <c r="K25" s="455">
        <f t="shared" si="7"/>
        <v>0</v>
      </c>
      <c r="M25" s="454"/>
      <c r="N25" s="448" t="s">
        <v>1070</v>
      </c>
      <c r="O25" s="454"/>
      <c r="Q25" s="456">
        <f t="shared" si="4"/>
        <v>0</v>
      </c>
      <c r="R25" s="448" t="s">
        <v>1070</v>
      </c>
      <c r="S25" s="456">
        <f t="shared" si="5"/>
        <v>0</v>
      </c>
      <c r="U25" s="457">
        <f t="shared" si="6"/>
        <v>0</v>
      </c>
      <c r="W25" s="458"/>
    </row>
    <row r="26" spans="2:23">
      <c r="B26" s="448">
        <v>21</v>
      </c>
      <c r="C26" s="453" t="s">
        <v>1434</v>
      </c>
      <c r="D26" s="448" t="s">
        <v>1413</v>
      </c>
      <c r="E26" s="460"/>
      <c r="F26" s="448" t="s">
        <v>1070</v>
      </c>
      <c r="G26" s="460"/>
      <c r="H26" s="449" t="s">
        <v>1414</v>
      </c>
      <c r="I26" s="460"/>
      <c r="J26" s="449" t="s">
        <v>1194</v>
      </c>
      <c r="K26" s="453">
        <v>1</v>
      </c>
      <c r="M26" s="455"/>
      <c r="N26" s="448" t="s">
        <v>1070</v>
      </c>
      <c r="O26" s="455"/>
      <c r="Q26" s="455"/>
      <c r="R26" s="448" t="s">
        <v>1070</v>
      </c>
      <c r="S26" s="455"/>
      <c r="U26" s="453">
        <v>1</v>
      </c>
      <c r="W26" s="458"/>
    </row>
    <row r="27" spans="2:23">
      <c r="B27" s="448">
        <v>22</v>
      </c>
      <c r="C27" s="453" t="s">
        <v>1435</v>
      </c>
      <c r="D27" s="448" t="s">
        <v>1413</v>
      </c>
      <c r="E27" s="460"/>
      <c r="F27" s="448" t="s">
        <v>1070</v>
      </c>
      <c r="G27" s="460"/>
      <c r="H27" s="449" t="s">
        <v>1414</v>
      </c>
      <c r="I27" s="460"/>
      <c r="J27" s="449" t="s">
        <v>1194</v>
      </c>
      <c r="K27" s="453">
        <v>2</v>
      </c>
      <c r="M27" s="455"/>
      <c r="N27" s="448" t="s">
        <v>1070</v>
      </c>
      <c r="O27" s="455"/>
      <c r="Q27" s="455"/>
      <c r="R27" s="448" t="s">
        <v>1070</v>
      </c>
      <c r="S27" s="455"/>
      <c r="U27" s="453">
        <v>2</v>
      </c>
      <c r="W27" s="458"/>
    </row>
    <row r="28" spans="2:23">
      <c r="B28" s="448">
        <v>23</v>
      </c>
      <c r="C28" s="453" t="s">
        <v>1436</v>
      </c>
      <c r="D28" s="448" t="s">
        <v>1413</v>
      </c>
      <c r="E28" s="460"/>
      <c r="F28" s="448" t="s">
        <v>1070</v>
      </c>
      <c r="G28" s="460"/>
      <c r="H28" s="449" t="s">
        <v>1414</v>
      </c>
      <c r="I28" s="460"/>
      <c r="J28" s="449" t="s">
        <v>1194</v>
      </c>
      <c r="K28" s="453">
        <v>3</v>
      </c>
      <c r="M28" s="455"/>
      <c r="N28" s="448" t="s">
        <v>1070</v>
      </c>
      <c r="O28" s="455"/>
      <c r="Q28" s="455"/>
      <c r="R28" s="448" t="s">
        <v>1070</v>
      </c>
      <c r="S28" s="455"/>
      <c r="U28" s="453">
        <v>3</v>
      </c>
      <c r="W28" s="458"/>
    </row>
    <row r="29" spans="2:23">
      <c r="B29" s="448">
        <v>24</v>
      </c>
      <c r="C29" s="453" t="s">
        <v>1437</v>
      </c>
      <c r="D29" s="448" t="s">
        <v>1413</v>
      </c>
      <c r="E29" s="460"/>
      <c r="F29" s="448" t="s">
        <v>1070</v>
      </c>
      <c r="G29" s="460"/>
      <c r="H29" s="449" t="s">
        <v>1414</v>
      </c>
      <c r="I29" s="460"/>
      <c r="J29" s="449" t="s">
        <v>1194</v>
      </c>
      <c r="K29" s="453">
        <v>4</v>
      </c>
      <c r="M29" s="455"/>
      <c r="N29" s="448" t="s">
        <v>1070</v>
      </c>
      <c r="O29" s="455"/>
      <c r="Q29" s="455"/>
      <c r="R29" s="448" t="s">
        <v>1070</v>
      </c>
      <c r="S29" s="455"/>
      <c r="U29" s="453">
        <v>4</v>
      </c>
      <c r="W29" s="458"/>
    </row>
    <row r="30" spans="2:23">
      <c r="B30" s="448">
        <v>25</v>
      </c>
      <c r="C30" s="453" t="s">
        <v>1438</v>
      </c>
      <c r="D30" s="448" t="s">
        <v>1413</v>
      </c>
      <c r="E30" s="460"/>
      <c r="F30" s="448" t="s">
        <v>1070</v>
      </c>
      <c r="G30" s="460"/>
      <c r="H30" s="449" t="s">
        <v>1414</v>
      </c>
      <c r="I30" s="460"/>
      <c r="J30" s="449" t="s">
        <v>1194</v>
      </c>
      <c r="K30" s="453">
        <v>4</v>
      </c>
      <c r="M30" s="455"/>
      <c r="N30" s="448" t="s">
        <v>1070</v>
      </c>
      <c r="O30" s="455"/>
      <c r="Q30" s="455"/>
      <c r="R30" s="448" t="s">
        <v>1070</v>
      </c>
      <c r="S30" s="455"/>
      <c r="U30" s="453">
        <v>3</v>
      </c>
      <c r="W30" s="458"/>
    </row>
    <row r="31" spans="2:23">
      <c r="B31" s="448">
        <v>26</v>
      </c>
      <c r="C31" s="453" t="s">
        <v>1439</v>
      </c>
      <c r="D31" s="448" t="s">
        <v>1413</v>
      </c>
      <c r="E31" s="460"/>
      <c r="F31" s="448" t="s">
        <v>1070</v>
      </c>
      <c r="G31" s="460"/>
      <c r="H31" s="449" t="s">
        <v>1414</v>
      </c>
      <c r="I31" s="460"/>
      <c r="J31" s="449" t="s">
        <v>1194</v>
      </c>
      <c r="K31" s="453">
        <v>5</v>
      </c>
      <c r="M31" s="455"/>
      <c r="N31" s="448" t="s">
        <v>1070</v>
      </c>
      <c r="O31" s="455"/>
      <c r="Q31" s="455"/>
      <c r="R31" s="448" t="s">
        <v>1070</v>
      </c>
      <c r="S31" s="455"/>
      <c r="U31" s="453">
        <v>5</v>
      </c>
      <c r="W31" s="458"/>
    </row>
    <row r="32" spans="2:23">
      <c r="B32" s="448">
        <v>27</v>
      </c>
      <c r="C32" s="453" t="s">
        <v>1440</v>
      </c>
      <c r="D32" s="448" t="s">
        <v>1413</v>
      </c>
      <c r="E32" s="460"/>
      <c r="F32" s="448" t="s">
        <v>1070</v>
      </c>
      <c r="G32" s="460"/>
      <c r="H32" s="449" t="s">
        <v>1414</v>
      </c>
      <c r="I32" s="460"/>
      <c r="J32" s="449" t="s">
        <v>1194</v>
      </c>
      <c r="K32" s="453">
        <v>0</v>
      </c>
      <c r="M32" s="455"/>
      <c r="N32" s="448" t="s">
        <v>1070</v>
      </c>
      <c r="O32" s="455"/>
      <c r="Q32" s="455"/>
      <c r="R32" s="448" t="s">
        <v>1070</v>
      </c>
      <c r="S32" s="455"/>
      <c r="U32" s="453">
        <v>0</v>
      </c>
      <c r="W32" s="458" t="s">
        <v>1441</v>
      </c>
    </row>
    <row r="33" spans="2:23">
      <c r="B33" s="448">
        <v>28</v>
      </c>
      <c r="C33" s="453" t="s">
        <v>1442</v>
      </c>
      <c r="D33" s="448" t="s">
        <v>1413</v>
      </c>
      <c r="E33" s="460"/>
      <c r="F33" s="448" t="s">
        <v>1070</v>
      </c>
      <c r="G33" s="460"/>
      <c r="H33" s="449" t="s">
        <v>1414</v>
      </c>
      <c r="I33" s="460"/>
      <c r="J33" s="449" t="s">
        <v>1194</v>
      </c>
      <c r="K33" s="453"/>
      <c r="M33" s="455"/>
      <c r="N33" s="448" t="s">
        <v>1070</v>
      </c>
      <c r="O33" s="455"/>
      <c r="Q33" s="455"/>
      <c r="R33" s="448" t="s">
        <v>1070</v>
      </c>
      <c r="S33" s="455"/>
      <c r="U33" s="453"/>
      <c r="W33" s="458"/>
    </row>
    <row r="34" spans="2:23">
      <c r="B34" s="448">
        <v>29</v>
      </c>
      <c r="C34" s="453" t="s">
        <v>1442</v>
      </c>
      <c r="D34" s="448" t="s">
        <v>1413</v>
      </c>
      <c r="E34" s="460"/>
      <c r="F34" s="448" t="s">
        <v>1070</v>
      </c>
      <c r="G34" s="460"/>
      <c r="H34" s="449" t="s">
        <v>1414</v>
      </c>
      <c r="I34" s="460"/>
      <c r="J34" s="449" t="s">
        <v>1194</v>
      </c>
      <c r="K34" s="453"/>
      <c r="M34" s="455"/>
      <c r="N34" s="448" t="s">
        <v>1070</v>
      </c>
      <c r="O34" s="455"/>
      <c r="Q34" s="455"/>
      <c r="R34" s="448" t="s">
        <v>1070</v>
      </c>
      <c r="S34" s="455"/>
      <c r="U34" s="453"/>
      <c r="W34" s="458"/>
    </row>
    <row r="35" spans="2:23">
      <c r="B35" s="448">
        <v>30</v>
      </c>
      <c r="C35" s="453" t="s">
        <v>1442</v>
      </c>
      <c r="D35" s="448" t="s">
        <v>1413</v>
      </c>
      <c r="E35" s="460"/>
      <c r="F35" s="448" t="s">
        <v>1070</v>
      </c>
      <c r="G35" s="460"/>
      <c r="H35" s="449" t="s">
        <v>1414</v>
      </c>
      <c r="I35" s="460"/>
      <c r="J35" s="449" t="s">
        <v>1194</v>
      </c>
      <c r="K35" s="453"/>
      <c r="M35" s="455"/>
      <c r="N35" s="448" t="s">
        <v>1070</v>
      </c>
      <c r="O35" s="455"/>
      <c r="Q35" s="455"/>
      <c r="R35" s="448" t="s">
        <v>1070</v>
      </c>
      <c r="S35" s="455"/>
      <c r="U35" s="453"/>
      <c r="W35" s="458"/>
    </row>
    <row r="36" spans="2:23">
      <c r="C36" s="461"/>
    </row>
    <row r="37" spans="2:23">
      <c r="C37" s="462" t="s">
        <v>1443</v>
      </c>
    </row>
    <row r="38" spans="2:23">
      <c r="C38" s="462" t="s">
        <v>1444</v>
      </c>
    </row>
    <row r="39" spans="2:23">
      <c r="C39" s="462" t="s">
        <v>1445</v>
      </c>
    </row>
    <row r="40" spans="2:23">
      <c r="C40" s="462" t="s">
        <v>1446</v>
      </c>
    </row>
    <row r="41" spans="2:23">
      <c r="C41" s="450" t="s">
        <v>1447</v>
      </c>
    </row>
    <row r="42" spans="2:23">
      <c r="C42" s="450" t="s">
        <v>1448</v>
      </c>
    </row>
  </sheetData>
  <sheetProtection insertRows="0" deleteRows="0"/>
  <mergeCells count="4">
    <mergeCell ref="E4:K4"/>
    <mergeCell ref="M4:O4"/>
    <mergeCell ref="Q4:U4"/>
    <mergeCell ref="W4:W5"/>
  </mergeCells>
  <phoneticPr fontId="29"/>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2E15-4218-4C97-B520-37EB55E15F4F}">
  <sheetPr>
    <pageSetUpPr fitToPage="1"/>
  </sheetPr>
  <dimension ref="A1:AL22"/>
  <sheetViews>
    <sheetView zoomScale="80" zoomScaleNormal="80" workbookViewId="0">
      <selection sqref="A1:B1"/>
    </sheetView>
  </sheetViews>
  <sheetFormatPr defaultColWidth="9" defaultRowHeight="13.5"/>
  <cols>
    <col min="1" max="1" width="7.625" style="183" customWidth="1"/>
    <col min="2" max="2" width="20.5" style="183" customWidth="1"/>
    <col min="3" max="14" width="13.5" style="183" customWidth="1"/>
    <col min="15" max="15" width="9" style="183" customWidth="1"/>
    <col min="16" max="16384" width="9" style="183"/>
  </cols>
  <sheetData>
    <row r="1" spans="1:38" ht="16.149999999999999" customHeight="1">
      <c r="A1" s="804"/>
      <c r="B1" s="804"/>
      <c r="C1" s="179"/>
      <c r="D1" s="179"/>
      <c r="E1" s="179"/>
      <c r="F1" s="179"/>
      <c r="G1" s="180"/>
      <c r="H1" s="180"/>
      <c r="I1" s="180"/>
      <c r="J1" s="180"/>
      <c r="K1" s="180"/>
      <c r="L1" s="180"/>
      <c r="M1" s="180"/>
      <c r="N1" s="180"/>
      <c r="O1" s="181"/>
      <c r="P1" s="182"/>
      <c r="Q1" s="182"/>
      <c r="R1" s="182"/>
      <c r="S1" s="182"/>
      <c r="T1" s="182"/>
      <c r="U1" s="182"/>
      <c r="V1" s="182"/>
      <c r="W1" s="182"/>
      <c r="X1" s="182"/>
      <c r="Y1" s="182"/>
      <c r="Z1" s="182"/>
      <c r="AA1" s="182"/>
      <c r="AB1" s="182"/>
      <c r="AC1" s="182"/>
      <c r="AD1" s="182"/>
      <c r="AE1" s="182"/>
      <c r="AF1" s="182"/>
      <c r="AG1" s="182"/>
      <c r="AH1" s="182"/>
      <c r="AI1" s="182"/>
      <c r="AJ1" s="182"/>
      <c r="AK1" s="182"/>
      <c r="AL1" s="182"/>
    </row>
    <row r="2" spans="1:38" ht="18" customHeight="1">
      <c r="A2" s="184" t="s">
        <v>1106</v>
      </c>
      <c r="B2" s="184"/>
      <c r="C2" s="185"/>
      <c r="D2" s="185"/>
      <c r="E2" s="185"/>
      <c r="F2" s="185"/>
      <c r="G2" s="180"/>
      <c r="H2" s="180"/>
      <c r="I2" s="186"/>
      <c r="J2" s="180"/>
      <c r="K2" s="180"/>
      <c r="L2" s="180"/>
      <c r="M2" s="180"/>
      <c r="N2" s="180"/>
      <c r="O2" s="181"/>
      <c r="P2" s="182"/>
      <c r="Q2" s="182"/>
      <c r="R2" s="182"/>
      <c r="S2" s="182"/>
      <c r="T2" s="182"/>
      <c r="U2" s="182"/>
      <c r="V2" s="182"/>
      <c r="W2" s="182"/>
      <c r="X2" s="182"/>
      <c r="Y2" s="182"/>
      <c r="Z2" s="182"/>
      <c r="AA2" s="182"/>
      <c r="AB2" s="182"/>
      <c r="AC2" s="182"/>
      <c r="AD2" s="182"/>
      <c r="AE2" s="182"/>
      <c r="AF2" s="182"/>
      <c r="AG2" s="182"/>
      <c r="AH2" s="182"/>
      <c r="AI2" s="182"/>
      <c r="AJ2" s="182"/>
      <c r="AK2" s="182"/>
      <c r="AL2" s="182"/>
    </row>
    <row r="3" spans="1:38" ht="13.5" customHeight="1">
      <c r="A3" s="187"/>
      <c r="B3" s="187"/>
      <c r="C3" s="188"/>
      <c r="D3" s="189" t="s">
        <v>1071</v>
      </c>
      <c r="E3" s="190"/>
      <c r="F3" s="180"/>
      <c r="G3" s="186"/>
      <c r="H3" s="180"/>
      <c r="K3" s="180"/>
      <c r="L3" s="180"/>
      <c r="M3" s="180"/>
      <c r="N3" s="180"/>
      <c r="O3" s="181"/>
      <c r="P3" s="182"/>
      <c r="Q3" s="182"/>
      <c r="R3" s="182"/>
      <c r="S3" s="182"/>
      <c r="T3" s="182"/>
      <c r="U3" s="182"/>
      <c r="V3" s="182"/>
      <c r="W3" s="182"/>
      <c r="X3" s="182"/>
      <c r="Y3" s="182"/>
      <c r="Z3" s="182"/>
      <c r="AA3" s="182"/>
      <c r="AB3" s="182"/>
      <c r="AC3" s="182"/>
      <c r="AD3" s="182"/>
      <c r="AE3" s="182"/>
      <c r="AF3" s="182"/>
      <c r="AG3" s="182"/>
      <c r="AH3" s="182"/>
      <c r="AI3" s="182"/>
      <c r="AJ3" s="182"/>
      <c r="AK3" s="182"/>
      <c r="AL3" s="182"/>
    </row>
    <row r="4" spans="1:38" ht="13.5" customHeight="1">
      <c r="A4" s="191"/>
      <c r="B4" s="191"/>
      <c r="C4" s="180"/>
      <c r="D4" s="189" t="s">
        <v>1072</v>
      </c>
      <c r="E4" s="180"/>
      <c r="F4" s="180"/>
      <c r="G4" s="186"/>
      <c r="H4" s="180"/>
      <c r="K4" s="180"/>
      <c r="L4" s="180"/>
      <c r="M4" s="180"/>
      <c r="N4" s="180"/>
      <c r="O4" s="181"/>
      <c r="P4" s="182"/>
      <c r="Q4" s="182"/>
      <c r="R4" s="182"/>
      <c r="S4" s="182"/>
      <c r="T4" s="182"/>
      <c r="U4" s="182"/>
      <c r="V4" s="182"/>
      <c r="W4" s="182"/>
      <c r="X4" s="182"/>
      <c r="Y4" s="182"/>
      <c r="Z4" s="182"/>
      <c r="AA4" s="182"/>
      <c r="AB4" s="182"/>
      <c r="AC4" s="182"/>
      <c r="AD4" s="182"/>
      <c r="AE4" s="182"/>
      <c r="AF4" s="182"/>
      <c r="AG4" s="182"/>
      <c r="AH4" s="182"/>
      <c r="AI4" s="182"/>
      <c r="AJ4" s="182"/>
      <c r="AK4" s="182"/>
      <c r="AL4" s="182"/>
    </row>
    <row r="5" spans="1:38" ht="15.75" customHeight="1">
      <c r="A5" s="180"/>
      <c r="B5" s="180"/>
      <c r="C5" s="180"/>
      <c r="D5" s="180"/>
      <c r="E5" s="180"/>
      <c r="F5" s="180"/>
      <c r="G5" s="180"/>
      <c r="H5" s="180"/>
      <c r="I5" s="180"/>
      <c r="J5" s="180"/>
      <c r="K5" s="180"/>
      <c r="L5" s="180"/>
      <c r="M5" s="180"/>
      <c r="N5" s="180"/>
      <c r="O5" s="181"/>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1:38" ht="17.100000000000001" customHeight="1" thickBot="1">
      <c r="A6" s="192" t="s">
        <v>1073</v>
      </c>
      <c r="B6" s="193"/>
      <c r="C6" s="194"/>
      <c r="D6" s="194"/>
      <c r="E6" s="194"/>
      <c r="F6" s="194"/>
      <c r="G6" s="194"/>
      <c r="H6" s="194"/>
      <c r="I6" s="194"/>
      <c r="J6" s="194"/>
      <c r="K6" s="194"/>
      <c r="L6" s="194"/>
      <c r="M6" s="194"/>
      <c r="N6" s="194"/>
      <c r="O6" s="195"/>
      <c r="P6" s="182"/>
      <c r="Q6" s="182"/>
      <c r="R6" s="182"/>
      <c r="S6" s="182"/>
      <c r="T6" s="182"/>
      <c r="U6" s="182"/>
      <c r="V6" s="182"/>
      <c r="W6" s="182"/>
      <c r="X6" s="182"/>
      <c r="Y6" s="182"/>
      <c r="Z6" s="182"/>
      <c r="AA6" s="182"/>
      <c r="AB6" s="182"/>
      <c r="AC6" s="182"/>
      <c r="AD6" s="182"/>
      <c r="AE6" s="182"/>
      <c r="AF6" s="182"/>
      <c r="AG6" s="182"/>
      <c r="AH6" s="182"/>
      <c r="AI6" s="182"/>
      <c r="AJ6" s="182"/>
      <c r="AK6" s="182"/>
      <c r="AL6" s="182"/>
    </row>
    <row r="7" spans="1:38" ht="22.5" customHeight="1">
      <c r="A7" s="805" t="s">
        <v>1074</v>
      </c>
      <c r="B7" s="806"/>
      <c r="C7" s="196" t="s">
        <v>1107</v>
      </c>
      <c r="D7" s="196" t="s">
        <v>1107</v>
      </c>
      <c r="E7" s="196" t="s">
        <v>1107</v>
      </c>
      <c r="F7" s="196" t="s">
        <v>1107</v>
      </c>
      <c r="G7" s="196" t="s">
        <v>1107</v>
      </c>
      <c r="H7" s="196" t="s">
        <v>1107</v>
      </c>
      <c r="I7" s="196" t="s">
        <v>1107</v>
      </c>
      <c r="J7" s="196" t="s">
        <v>1107</v>
      </c>
      <c r="K7" s="196" t="s">
        <v>1107</v>
      </c>
      <c r="L7" s="196" t="s">
        <v>1107</v>
      </c>
      <c r="M7" s="196" t="s">
        <v>1107</v>
      </c>
      <c r="N7" s="196" t="s">
        <v>1107</v>
      </c>
      <c r="O7" s="197" t="s">
        <v>1075</v>
      </c>
      <c r="P7" s="182"/>
      <c r="Q7" s="182"/>
      <c r="R7" s="182"/>
      <c r="S7" s="182"/>
      <c r="T7" s="182"/>
      <c r="U7" s="182"/>
      <c r="V7" s="182"/>
      <c r="W7" s="182"/>
      <c r="X7" s="182"/>
      <c r="Y7" s="182"/>
      <c r="Z7" s="182"/>
      <c r="AA7" s="182"/>
      <c r="AB7" s="182"/>
      <c r="AC7" s="182"/>
      <c r="AD7" s="182"/>
      <c r="AE7" s="182"/>
      <c r="AF7" s="182"/>
      <c r="AG7" s="182"/>
      <c r="AH7" s="182"/>
      <c r="AI7" s="182"/>
      <c r="AJ7" s="182"/>
      <c r="AK7" s="182"/>
      <c r="AL7" s="182"/>
    </row>
    <row r="8" spans="1:38" ht="25.5" customHeight="1">
      <c r="A8" s="198"/>
      <c r="B8" s="199" t="s">
        <v>1076</v>
      </c>
      <c r="C8" s="200"/>
      <c r="D8" s="201"/>
      <c r="E8" s="201"/>
      <c r="F8" s="201"/>
      <c r="G8" s="201"/>
      <c r="H8" s="201"/>
      <c r="I8" s="201"/>
      <c r="J8" s="201"/>
      <c r="K8" s="201"/>
      <c r="L8" s="201"/>
      <c r="M8" s="201"/>
      <c r="N8" s="201"/>
      <c r="O8" s="202" t="s">
        <v>1077</v>
      </c>
      <c r="P8" s="182"/>
      <c r="Q8" s="182"/>
      <c r="R8" s="182"/>
      <c r="S8" s="182"/>
      <c r="T8" s="182"/>
      <c r="U8" s="182"/>
      <c r="V8" s="182"/>
      <c r="W8" s="182"/>
      <c r="X8" s="182"/>
      <c r="Y8" s="182"/>
      <c r="Z8" s="182"/>
      <c r="AA8" s="182"/>
      <c r="AB8" s="182"/>
      <c r="AC8" s="182"/>
      <c r="AD8" s="182"/>
      <c r="AE8" s="182"/>
      <c r="AF8" s="182"/>
      <c r="AG8" s="182"/>
      <c r="AH8" s="182"/>
      <c r="AI8" s="182"/>
      <c r="AJ8" s="182"/>
      <c r="AK8" s="182"/>
      <c r="AL8" s="182"/>
    </row>
    <row r="9" spans="1:38" ht="24" customHeight="1">
      <c r="A9" s="799" t="s">
        <v>1078</v>
      </c>
      <c r="B9" s="800"/>
      <c r="C9" s="203" t="s">
        <v>1079</v>
      </c>
      <c r="D9" s="203" t="s">
        <v>1079</v>
      </c>
      <c r="E9" s="203" t="s">
        <v>1079</v>
      </c>
      <c r="F9" s="203" t="s">
        <v>1079</v>
      </c>
      <c r="G9" s="203" t="s">
        <v>1079</v>
      </c>
      <c r="H9" s="203" t="s">
        <v>1079</v>
      </c>
      <c r="I9" s="203" t="s">
        <v>1079</v>
      </c>
      <c r="J9" s="203" t="s">
        <v>1079</v>
      </c>
      <c r="K9" s="203" t="s">
        <v>1079</v>
      </c>
      <c r="L9" s="203" t="s">
        <v>1079</v>
      </c>
      <c r="M9" s="203" t="s">
        <v>1079</v>
      </c>
      <c r="N9" s="204" t="s">
        <v>1079</v>
      </c>
      <c r="O9" s="205"/>
      <c r="P9" s="182"/>
      <c r="Q9" s="182"/>
      <c r="R9" s="182"/>
      <c r="S9" s="182"/>
      <c r="T9" s="182"/>
      <c r="U9" s="182"/>
      <c r="V9" s="182"/>
      <c r="W9" s="182"/>
      <c r="X9" s="182"/>
      <c r="Y9" s="182"/>
      <c r="Z9" s="182"/>
      <c r="AA9" s="182"/>
      <c r="AB9" s="182"/>
      <c r="AC9" s="182"/>
      <c r="AD9" s="182"/>
      <c r="AE9" s="182"/>
      <c r="AF9" s="182"/>
      <c r="AG9" s="182"/>
      <c r="AH9" s="182"/>
      <c r="AI9" s="182"/>
      <c r="AJ9" s="182"/>
      <c r="AK9" s="182"/>
      <c r="AL9" s="182"/>
    </row>
    <row r="10" spans="1:38" ht="26.25" customHeight="1" thickBot="1">
      <c r="A10" s="206" t="s">
        <v>1080</v>
      </c>
      <c r="B10" s="207"/>
      <c r="C10" s="208"/>
      <c r="D10" s="208"/>
      <c r="E10" s="208"/>
      <c r="F10" s="208"/>
      <c r="G10" s="208"/>
      <c r="H10" s="208"/>
      <c r="I10" s="208"/>
      <c r="J10" s="208"/>
      <c r="K10" s="208"/>
      <c r="L10" s="208"/>
      <c r="M10" s="208"/>
      <c r="N10" s="209"/>
      <c r="O10" s="210"/>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row>
    <row r="11" spans="1:38" ht="26.25" customHeight="1">
      <c r="A11" s="211" t="s">
        <v>1081</v>
      </c>
      <c r="B11" s="212"/>
      <c r="C11" s="204" t="s">
        <v>1079</v>
      </c>
      <c r="D11" s="204" t="s">
        <v>1079</v>
      </c>
      <c r="E11" s="204" t="s">
        <v>1079</v>
      </c>
      <c r="F11" s="204" t="s">
        <v>1079</v>
      </c>
      <c r="G11" s="204" t="s">
        <v>1079</v>
      </c>
      <c r="H11" s="204" t="s">
        <v>1079</v>
      </c>
      <c r="I11" s="204" t="s">
        <v>1079</v>
      </c>
      <c r="J11" s="204" t="s">
        <v>1079</v>
      </c>
      <c r="K11" s="204" t="s">
        <v>1079</v>
      </c>
      <c r="L11" s="204" t="s">
        <v>1079</v>
      </c>
      <c r="M11" s="204" t="s">
        <v>1079</v>
      </c>
      <c r="N11" s="213" t="s">
        <v>1079</v>
      </c>
      <c r="O11" s="214"/>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row>
    <row r="12" spans="1:38" ht="26.25" customHeight="1" thickBot="1">
      <c r="A12" s="801" t="s">
        <v>1082</v>
      </c>
      <c r="B12" s="802"/>
      <c r="C12" s="215"/>
      <c r="D12" s="215"/>
      <c r="E12" s="215"/>
      <c r="F12" s="215"/>
      <c r="G12" s="215"/>
      <c r="H12" s="215"/>
      <c r="I12" s="215"/>
      <c r="J12" s="215"/>
      <c r="K12" s="215"/>
      <c r="L12" s="215"/>
      <c r="M12" s="215"/>
      <c r="N12" s="216"/>
      <c r="O12" s="214"/>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row>
    <row r="13" spans="1:38" ht="14.25">
      <c r="A13" s="803" t="s">
        <v>1083</v>
      </c>
      <c r="B13" s="803"/>
      <c r="C13" s="803"/>
      <c r="D13" s="803"/>
      <c r="E13" s="803"/>
      <c r="F13" s="803"/>
      <c r="G13" s="803"/>
      <c r="H13" s="180"/>
      <c r="I13" s="180"/>
      <c r="J13" s="180"/>
      <c r="K13" s="180"/>
      <c r="L13" s="180"/>
      <c r="M13" s="180"/>
      <c r="N13" s="180"/>
      <c r="O13" s="181"/>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row>
    <row r="14" spans="1:38" ht="12" customHeight="1">
      <c r="A14" s="180"/>
      <c r="B14" s="180"/>
      <c r="C14" s="180"/>
      <c r="D14" s="180"/>
      <c r="E14" s="180"/>
      <c r="F14" s="180"/>
      <c r="G14" s="180"/>
      <c r="H14" s="180"/>
      <c r="I14" s="180"/>
      <c r="J14" s="180"/>
      <c r="K14" s="180"/>
      <c r="L14" s="180"/>
      <c r="M14" s="180"/>
      <c r="N14" s="180"/>
      <c r="O14" s="181"/>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row>
    <row r="15" spans="1:38" ht="27" customHeight="1" thickBot="1">
      <c r="A15" s="217" t="s">
        <v>1084</v>
      </c>
      <c r="B15" s="193"/>
      <c r="C15" s="194"/>
      <c r="D15" s="194"/>
      <c r="E15" s="194"/>
      <c r="F15" s="194"/>
      <c r="G15" s="194"/>
      <c r="H15" s="194"/>
      <c r="I15" s="194"/>
      <c r="J15" s="194"/>
      <c r="K15" s="194"/>
      <c r="L15" s="194"/>
      <c r="M15" s="194"/>
      <c r="N15" s="194"/>
      <c r="O15" s="195"/>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row>
    <row r="16" spans="1:38" ht="21" customHeight="1">
      <c r="A16" s="805" t="s">
        <v>1074</v>
      </c>
      <c r="B16" s="806"/>
      <c r="C16" s="196" t="s">
        <v>1107</v>
      </c>
      <c r="D16" s="196" t="s">
        <v>1107</v>
      </c>
      <c r="E16" s="196" t="s">
        <v>1107</v>
      </c>
      <c r="F16" s="196" t="s">
        <v>1107</v>
      </c>
      <c r="G16" s="196" t="s">
        <v>1107</v>
      </c>
      <c r="H16" s="196" t="s">
        <v>1107</v>
      </c>
      <c r="I16" s="196" t="s">
        <v>1107</v>
      </c>
      <c r="J16" s="196" t="s">
        <v>1107</v>
      </c>
      <c r="K16" s="196" t="s">
        <v>1107</v>
      </c>
      <c r="L16" s="196" t="s">
        <v>1107</v>
      </c>
      <c r="M16" s="196" t="s">
        <v>1107</v>
      </c>
      <c r="N16" s="196" t="s">
        <v>1107</v>
      </c>
      <c r="O16" s="218" t="s">
        <v>1075</v>
      </c>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row>
    <row r="17" spans="1:38" ht="24" customHeight="1">
      <c r="A17" s="198"/>
      <c r="B17" s="219" t="s">
        <v>1076</v>
      </c>
      <c r="C17" s="200"/>
      <c r="D17" s="201"/>
      <c r="E17" s="201"/>
      <c r="F17" s="201"/>
      <c r="G17" s="201"/>
      <c r="H17" s="201"/>
      <c r="I17" s="201"/>
      <c r="J17" s="201"/>
      <c r="K17" s="201"/>
      <c r="L17" s="201"/>
      <c r="M17" s="201"/>
      <c r="N17" s="200"/>
      <c r="O17" s="202" t="s">
        <v>1077</v>
      </c>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row>
    <row r="18" spans="1:38" ht="24" customHeight="1">
      <c r="A18" s="799" t="s">
        <v>1078</v>
      </c>
      <c r="B18" s="800"/>
      <c r="C18" s="203" t="s">
        <v>1079</v>
      </c>
      <c r="D18" s="203" t="s">
        <v>1079</v>
      </c>
      <c r="E18" s="203" t="s">
        <v>1079</v>
      </c>
      <c r="F18" s="203" t="s">
        <v>1079</v>
      </c>
      <c r="G18" s="203" t="s">
        <v>1079</v>
      </c>
      <c r="H18" s="203" t="s">
        <v>1079</v>
      </c>
      <c r="I18" s="203" t="s">
        <v>1079</v>
      </c>
      <c r="J18" s="203" t="s">
        <v>1079</v>
      </c>
      <c r="K18" s="203" t="s">
        <v>1079</v>
      </c>
      <c r="L18" s="203" t="s">
        <v>1079</v>
      </c>
      <c r="M18" s="203" t="s">
        <v>1079</v>
      </c>
      <c r="N18" s="204" t="s">
        <v>1079</v>
      </c>
      <c r="O18" s="205"/>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row>
    <row r="19" spans="1:38" ht="24" customHeight="1" thickBot="1">
      <c r="A19" s="206" t="s">
        <v>1080</v>
      </c>
      <c r="B19" s="207"/>
      <c r="C19" s="208"/>
      <c r="D19" s="208"/>
      <c r="E19" s="208"/>
      <c r="F19" s="208"/>
      <c r="G19" s="208"/>
      <c r="H19" s="208"/>
      <c r="I19" s="208"/>
      <c r="J19" s="208"/>
      <c r="K19" s="208"/>
      <c r="L19" s="208"/>
      <c r="M19" s="208"/>
      <c r="N19" s="209"/>
      <c r="O19" s="210"/>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row>
    <row r="20" spans="1:38" ht="24" customHeight="1">
      <c r="A20" s="220" t="s">
        <v>1081</v>
      </c>
      <c r="B20" s="212"/>
      <c r="C20" s="204" t="s">
        <v>1079</v>
      </c>
      <c r="D20" s="204" t="s">
        <v>1079</v>
      </c>
      <c r="E20" s="204" t="s">
        <v>1079</v>
      </c>
      <c r="F20" s="204" t="s">
        <v>1079</v>
      </c>
      <c r="G20" s="204" t="s">
        <v>1079</v>
      </c>
      <c r="H20" s="204" t="s">
        <v>1079</v>
      </c>
      <c r="I20" s="204" t="s">
        <v>1079</v>
      </c>
      <c r="J20" s="204" t="s">
        <v>1079</v>
      </c>
      <c r="K20" s="204" t="s">
        <v>1079</v>
      </c>
      <c r="L20" s="204" t="s">
        <v>1079</v>
      </c>
      <c r="M20" s="204" t="s">
        <v>1079</v>
      </c>
      <c r="N20" s="213" t="s">
        <v>1079</v>
      </c>
      <c r="O20" s="214"/>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row>
    <row r="21" spans="1:38" ht="26.25" customHeight="1" thickBot="1">
      <c r="A21" s="801" t="s">
        <v>1082</v>
      </c>
      <c r="B21" s="802"/>
      <c r="C21" s="215"/>
      <c r="D21" s="215"/>
      <c r="E21" s="215"/>
      <c r="F21" s="215"/>
      <c r="G21" s="215"/>
      <c r="H21" s="215"/>
      <c r="I21" s="215"/>
      <c r="J21" s="215"/>
      <c r="K21" s="215"/>
      <c r="L21" s="215"/>
      <c r="M21" s="215"/>
      <c r="N21" s="216"/>
      <c r="O21" s="214"/>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row>
    <row r="22" spans="1:38" ht="14.25" customHeight="1">
      <c r="A22" s="803" t="s">
        <v>1083</v>
      </c>
      <c r="B22" s="803"/>
      <c r="C22" s="803"/>
      <c r="D22" s="803"/>
      <c r="E22" s="803"/>
      <c r="F22" s="803"/>
      <c r="G22" s="803"/>
      <c r="H22" s="221"/>
      <c r="I22" s="221"/>
      <c r="J22" s="221"/>
      <c r="K22" s="221"/>
      <c r="L22" s="221"/>
      <c r="M22" s="221"/>
      <c r="N22" s="221"/>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row>
  </sheetData>
  <sheetProtection selectLockedCells="1" selectUnlockedCells="1"/>
  <mergeCells count="9">
    <mergeCell ref="A18:B18"/>
    <mergeCell ref="A21:B21"/>
    <mergeCell ref="A22:G22"/>
    <mergeCell ref="A1:B1"/>
    <mergeCell ref="A7:B7"/>
    <mergeCell ref="A9:B9"/>
    <mergeCell ref="A12:B12"/>
    <mergeCell ref="A13:G13"/>
    <mergeCell ref="A16:B16"/>
  </mergeCells>
  <phoneticPr fontId="29"/>
  <pageMargins left="0.75" right="0.75" top="1" bottom="1" header="0.51180555555555551" footer="0.51180555555555551"/>
  <pageSetup paperSize="9" scale="66" firstPageNumber="0" fitToHeight="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1CE9-743D-4F89-8BAF-8FA40D2A00CE}">
  <dimension ref="A2:J33"/>
  <sheetViews>
    <sheetView workbookViewId="0"/>
  </sheetViews>
  <sheetFormatPr defaultRowHeight="13.5"/>
  <cols>
    <col min="2" max="2" width="5.5" customWidth="1"/>
    <col min="3" max="3" width="14.25" customWidth="1"/>
    <col min="5" max="5" width="10.5" customWidth="1"/>
    <col min="6" max="6" width="31.625" customWidth="1"/>
  </cols>
  <sheetData>
    <row r="2" spans="1:8" ht="18.75" customHeight="1">
      <c r="A2" s="810" t="s">
        <v>1085</v>
      </c>
      <c r="B2" s="810"/>
      <c r="C2" s="810"/>
      <c r="D2" s="810"/>
      <c r="E2" s="810"/>
      <c r="F2" s="810"/>
      <c r="G2" s="222"/>
      <c r="H2" s="222"/>
    </row>
    <row r="3" spans="1:8" ht="17.25">
      <c r="D3" s="223"/>
    </row>
    <row r="4" spans="1:8" ht="21.75" customHeight="1">
      <c r="D4" s="224" t="s">
        <v>1086</v>
      </c>
      <c r="E4" s="224"/>
      <c r="F4" s="224"/>
      <c r="G4" s="224"/>
    </row>
    <row r="5" spans="1:8" ht="15.75">
      <c r="D5" s="225"/>
    </row>
    <row r="6" spans="1:8" ht="15.75">
      <c r="B6" s="226" t="s">
        <v>1087</v>
      </c>
      <c r="C6" s="227" t="s">
        <v>1088</v>
      </c>
      <c r="D6" s="227" t="s">
        <v>1089</v>
      </c>
      <c r="E6" s="227" t="s">
        <v>1090</v>
      </c>
      <c r="F6" s="228" t="s">
        <v>1091</v>
      </c>
    </row>
    <row r="7" spans="1:8" ht="15.75">
      <c r="B7" s="229"/>
      <c r="C7" s="229"/>
      <c r="D7" s="229"/>
      <c r="E7" s="229"/>
      <c r="F7" s="229"/>
    </row>
    <row r="8" spans="1:8" ht="15.75">
      <c r="B8" s="229"/>
      <c r="C8" s="229"/>
      <c r="D8" s="229"/>
      <c r="E8" s="229"/>
      <c r="F8" s="229"/>
    </row>
    <row r="9" spans="1:8" ht="15.75">
      <c r="B9" s="229"/>
      <c r="C9" s="229"/>
      <c r="D9" s="229"/>
      <c r="E9" s="229"/>
      <c r="F9" s="229"/>
    </row>
    <row r="10" spans="1:8" ht="15.75">
      <c r="B10" s="229"/>
      <c r="C10" s="229"/>
      <c r="D10" s="229"/>
      <c r="E10" s="229"/>
      <c r="F10" s="229"/>
    </row>
    <row r="11" spans="1:8" ht="15.75">
      <c r="B11" s="229"/>
      <c r="C11" s="229"/>
      <c r="D11" s="229"/>
      <c r="E11" s="229"/>
      <c r="F11" s="229"/>
    </row>
    <row r="12" spans="1:8" ht="15.75">
      <c r="B12" s="229"/>
      <c r="C12" s="229"/>
      <c r="D12" s="229"/>
      <c r="E12" s="229"/>
      <c r="F12" s="229"/>
    </row>
    <row r="13" spans="1:8" ht="15.75">
      <c r="B13" s="229"/>
      <c r="C13" s="229"/>
      <c r="D13" s="229"/>
      <c r="E13" s="229"/>
      <c r="F13" s="229"/>
    </row>
    <row r="14" spans="1:8" ht="15.75">
      <c r="B14" s="229"/>
      <c r="C14" s="229"/>
      <c r="D14" s="229"/>
      <c r="E14" s="229"/>
      <c r="F14" s="229"/>
    </row>
    <row r="15" spans="1:8" ht="15.75">
      <c r="B15" s="229"/>
      <c r="C15" s="229"/>
      <c r="D15" s="229"/>
      <c r="E15" s="229"/>
      <c r="F15" s="229"/>
    </row>
    <row r="16" spans="1:8" ht="15.75">
      <c r="B16" s="229"/>
      <c r="C16" s="229"/>
      <c r="D16" s="229"/>
      <c r="E16" s="229"/>
      <c r="F16" s="229"/>
    </row>
    <row r="17" spans="2:10" ht="15.75">
      <c r="B17" s="229"/>
      <c r="C17" s="229"/>
      <c r="D17" s="229"/>
      <c r="E17" s="229"/>
      <c r="F17" s="229"/>
    </row>
    <row r="18" spans="2:10" ht="15.75">
      <c r="B18" s="229"/>
      <c r="C18" s="229"/>
      <c r="D18" s="229"/>
      <c r="E18" s="229"/>
      <c r="F18" s="229"/>
    </row>
    <row r="19" spans="2:10" ht="15.75">
      <c r="D19" s="230"/>
      <c r="E19" s="230"/>
      <c r="F19" s="230"/>
      <c r="G19" s="230"/>
      <c r="H19" s="230"/>
    </row>
    <row r="20" spans="2:10" ht="15.75">
      <c r="B20" s="231" t="s">
        <v>1092</v>
      </c>
      <c r="C20" s="231"/>
      <c r="D20" s="231"/>
      <c r="E20" s="231"/>
      <c r="F20" s="231"/>
      <c r="G20" s="231"/>
      <c r="H20" s="231"/>
    </row>
    <row r="21" spans="2:10" ht="14.25">
      <c r="B21" s="231" t="s">
        <v>1093</v>
      </c>
      <c r="C21" s="231"/>
      <c r="D21" s="231"/>
      <c r="E21" s="231"/>
      <c r="F21" s="231"/>
      <c r="G21" s="231"/>
      <c r="H21" s="231"/>
    </row>
    <row r="22" spans="2:10" ht="15.75">
      <c r="B22" s="809" t="s">
        <v>1094</v>
      </c>
      <c r="C22" s="809"/>
      <c r="D22" s="809"/>
      <c r="E22" s="809"/>
      <c r="F22" s="809"/>
      <c r="G22" s="809"/>
      <c r="H22" s="809"/>
      <c r="I22" s="809"/>
      <c r="J22" s="232"/>
    </row>
    <row r="23" spans="2:10" ht="15.75">
      <c r="B23" s="808" t="s">
        <v>1095</v>
      </c>
      <c r="C23" s="808"/>
      <c r="D23" s="808"/>
      <c r="E23" s="808"/>
      <c r="F23" s="808"/>
      <c r="G23" s="808"/>
      <c r="H23" s="808"/>
      <c r="I23" s="808"/>
      <c r="J23" s="232"/>
    </row>
    <row r="24" spans="2:10" ht="15.75">
      <c r="B24" s="808" t="s">
        <v>1096</v>
      </c>
      <c r="C24" s="808"/>
      <c r="D24" s="808"/>
      <c r="E24" s="808"/>
      <c r="F24" s="808"/>
      <c r="G24" s="808"/>
      <c r="H24" s="808"/>
      <c r="I24" s="808"/>
      <c r="J24" s="232"/>
    </row>
    <row r="25" spans="2:10" ht="15.75">
      <c r="B25" s="808" t="s">
        <v>1097</v>
      </c>
      <c r="C25" s="808"/>
      <c r="D25" s="808"/>
      <c r="E25" s="808"/>
      <c r="F25" s="808"/>
      <c r="G25" s="808"/>
      <c r="H25" s="808"/>
      <c r="I25" s="808"/>
      <c r="J25" s="232"/>
    </row>
    <row r="26" spans="2:10" ht="15.75">
      <c r="B26" s="808" t="s">
        <v>1098</v>
      </c>
      <c r="C26" s="808"/>
      <c r="D26" s="808"/>
      <c r="E26" s="808"/>
      <c r="F26" s="808"/>
      <c r="G26" s="808"/>
      <c r="H26" s="808"/>
      <c r="I26" s="808"/>
      <c r="J26" s="232"/>
    </row>
    <row r="27" spans="2:10" ht="29.25" customHeight="1">
      <c r="B27" s="807" t="s">
        <v>1099</v>
      </c>
      <c r="C27" s="807"/>
      <c r="D27" s="807"/>
      <c r="E27" s="807"/>
      <c r="F27" s="807"/>
      <c r="G27" s="807"/>
      <c r="H27" s="807"/>
      <c r="I27" s="807"/>
      <c r="J27" s="807"/>
    </row>
    <row r="28" spans="2:10" ht="28.5" customHeight="1">
      <c r="B28" s="807" t="s">
        <v>1100</v>
      </c>
      <c r="C28" s="807"/>
      <c r="D28" s="807"/>
      <c r="E28" s="807"/>
      <c r="F28" s="807"/>
      <c r="G28" s="807"/>
      <c r="H28" s="807"/>
      <c r="I28" s="807"/>
      <c r="J28" s="232"/>
    </row>
    <row r="29" spans="2:10" ht="15.75">
      <c r="B29" s="233" t="s">
        <v>1101</v>
      </c>
      <c r="C29" s="233"/>
      <c r="D29" s="233"/>
      <c r="E29" s="233"/>
      <c r="F29" s="233"/>
      <c r="G29" s="233"/>
      <c r="H29" s="233"/>
      <c r="I29" s="232"/>
      <c r="J29" s="232"/>
    </row>
    <row r="30" spans="2:10" ht="15.75">
      <c r="B30" s="233" t="s">
        <v>1102</v>
      </c>
      <c r="C30" s="233"/>
      <c r="D30" s="233"/>
      <c r="E30" s="233"/>
      <c r="F30" s="233"/>
      <c r="G30" s="233"/>
      <c r="H30" s="233"/>
      <c r="I30" s="232"/>
      <c r="J30" s="232"/>
    </row>
    <row r="31" spans="2:10" ht="15.75">
      <c r="B31" s="233" t="s">
        <v>1103</v>
      </c>
      <c r="C31" s="233"/>
      <c r="D31" s="233"/>
      <c r="E31" s="233"/>
      <c r="F31" s="233"/>
      <c r="G31" s="233"/>
      <c r="H31" s="233"/>
      <c r="I31" s="232"/>
      <c r="J31" s="232"/>
    </row>
    <row r="32" spans="2:10" ht="15.75">
      <c r="B32" s="808" t="s">
        <v>1104</v>
      </c>
      <c r="C32" s="808"/>
      <c r="D32" s="808"/>
      <c r="E32" s="808"/>
      <c r="F32" s="808"/>
      <c r="G32" s="808"/>
      <c r="H32" s="808"/>
      <c r="I32" s="808"/>
      <c r="J32" s="232"/>
    </row>
    <row r="33" spans="2:10" ht="15.75">
      <c r="B33" s="809" t="s">
        <v>1105</v>
      </c>
      <c r="C33" s="809"/>
      <c r="D33" s="809"/>
      <c r="E33" s="809"/>
      <c r="F33" s="809"/>
      <c r="G33" s="809"/>
      <c r="H33" s="809"/>
      <c r="I33" s="809"/>
      <c r="J33" s="232"/>
    </row>
  </sheetData>
  <mergeCells count="10">
    <mergeCell ref="B27:J27"/>
    <mergeCell ref="B28:I28"/>
    <mergeCell ref="B32:I32"/>
    <mergeCell ref="B33:I33"/>
    <mergeCell ref="A2:F2"/>
    <mergeCell ref="B22:I22"/>
    <mergeCell ref="B23:I23"/>
    <mergeCell ref="B24:I24"/>
    <mergeCell ref="B25:I25"/>
    <mergeCell ref="B26:I26"/>
  </mergeCells>
  <phoneticPr fontId="29"/>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FA35-193B-4364-BA5A-0EBEDEEB8817}">
  <sheetPr>
    <pageSetUpPr fitToPage="1"/>
  </sheetPr>
  <dimension ref="A1:L44"/>
  <sheetViews>
    <sheetView workbookViewId="0"/>
  </sheetViews>
  <sheetFormatPr defaultColWidth="9" defaultRowHeight="18.75"/>
  <cols>
    <col min="1" max="1" width="1.75" style="465" customWidth="1"/>
    <col min="2" max="2" width="9" style="465"/>
    <col min="3" max="12" width="40.625" style="465" customWidth="1"/>
    <col min="13" max="16384" width="9" style="465"/>
  </cols>
  <sheetData>
    <row r="1" spans="1:12">
      <c r="A1" s="463"/>
      <c r="B1" s="464" t="s">
        <v>1449</v>
      </c>
      <c r="C1" s="464"/>
      <c r="D1" s="464"/>
    </row>
    <row r="2" spans="1:12">
      <c r="A2" s="463"/>
      <c r="B2" s="464"/>
      <c r="C2" s="464"/>
      <c r="D2" s="464"/>
    </row>
    <row r="3" spans="1:12">
      <c r="A3" s="463"/>
      <c r="B3" s="466" t="s">
        <v>1214</v>
      </c>
      <c r="C3" s="466" t="s">
        <v>1450</v>
      </c>
      <c r="D3" s="464"/>
    </row>
    <row r="4" spans="1:12">
      <c r="A4" s="463"/>
      <c r="B4" s="467">
        <v>1</v>
      </c>
      <c r="C4" s="467" t="s">
        <v>1190</v>
      </c>
      <c r="D4" s="464"/>
    </row>
    <row r="5" spans="1:12">
      <c r="A5" s="463"/>
      <c r="B5" s="467">
        <v>2</v>
      </c>
      <c r="C5" s="467" t="s">
        <v>1451</v>
      </c>
    </row>
    <row r="6" spans="1:12">
      <c r="A6" s="463"/>
      <c r="B6" s="467">
        <v>3</v>
      </c>
      <c r="C6" s="467" t="s">
        <v>1451</v>
      </c>
      <c r="D6" s="464"/>
    </row>
    <row r="7" spans="1:12">
      <c r="A7" s="463"/>
      <c r="B7" s="467">
        <v>4</v>
      </c>
      <c r="C7" s="467" t="s">
        <v>1451</v>
      </c>
      <c r="D7" s="464"/>
    </row>
    <row r="8" spans="1:12">
      <c r="A8" s="463"/>
      <c r="B8" s="467">
        <v>5</v>
      </c>
      <c r="C8" s="467" t="s">
        <v>1451</v>
      </c>
      <c r="D8" s="464"/>
    </row>
    <row r="9" spans="1:12">
      <c r="A9" s="463"/>
      <c r="B9" s="464"/>
      <c r="C9" s="464"/>
      <c r="D9" s="464"/>
    </row>
    <row r="10" spans="1:12">
      <c r="A10" s="463"/>
      <c r="B10" s="464" t="s">
        <v>1452</v>
      </c>
      <c r="C10" s="464"/>
      <c r="D10" s="464"/>
    </row>
    <row r="11" spans="1:12" ht="19.5" thickBot="1">
      <c r="A11" s="463"/>
      <c r="B11" s="464"/>
      <c r="C11" s="464"/>
      <c r="D11" s="464"/>
    </row>
    <row r="12" spans="1:12" ht="19.5" thickBot="1">
      <c r="A12" s="463"/>
      <c r="B12" s="468" t="s">
        <v>1453</v>
      </c>
      <c r="C12" s="469" t="s">
        <v>1454</v>
      </c>
      <c r="D12" s="470" t="s">
        <v>1236</v>
      </c>
      <c r="E12" s="470" t="s">
        <v>1237</v>
      </c>
      <c r="F12" s="470" t="s">
        <v>1238</v>
      </c>
      <c r="G12" s="471" t="s">
        <v>1239</v>
      </c>
      <c r="H12" s="472" t="s">
        <v>1451</v>
      </c>
      <c r="I12" s="472" t="s">
        <v>1451</v>
      </c>
      <c r="J12" s="472" t="s">
        <v>1451</v>
      </c>
      <c r="K12" s="472" t="s">
        <v>1451</v>
      </c>
      <c r="L12" s="473" t="s">
        <v>1451</v>
      </c>
    </row>
    <row r="13" spans="1:12">
      <c r="A13" s="463"/>
      <c r="B13" s="811" t="s">
        <v>1455</v>
      </c>
      <c r="C13" s="474" t="s">
        <v>1451</v>
      </c>
      <c r="D13" s="475" t="s">
        <v>1456</v>
      </c>
      <c r="E13" s="475" t="s">
        <v>1457</v>
      </c>
      <c r="F13" s="475" t="s">
        <v>1458</v>
      </c>
      <c r="G13" s="476" t="s">
        <v>1459</v>
      </c>
      <c r="H13" s="477" t="s">
        <v>1451</v>
      </c>
      <c r="I13" s="477" t="s">
        <v>1451</v>
      </c>
      <c r="J13" s="477" t="s">
        <v>1451</v>
      </c>
      <c r="K13" s="477" t="s">
        <v>1451</v>
      </c>
      <c r="L13" s="478" t="s">
        <v>1451</v>
      </c>
    </row>
    <row r="14" spans="1:12">
      <c r="B14" s="812"/>
      <c r="C14" s="479" t="s">
        <v>1451</v>
      </c>
      <c r="D14" s="480" t="s">
        <v>1460</v>
      </c>
      <c r="E14" s="480" t="s">
        <v>1461</v>
      </c>
      <c r="F14" s="480" t="s">
        <v>1451</v>
      </c>
      <c r="G14" s="481" t="s">
        <v>1462</v>
      </c>
      <c r="H14" s="480" t="s">
        <v>1451</v>
      </c>
      <c r="I14" s="480" t="s">
        <v>1451</v>
      </c>
      <c r="J14" s="480" t="s">
        <v>1451</v>
      </c>
      <c r="K14" s="480" t="s">
        <v>1451</v>
      </c>
      <c r="L14" s="482" t="s">
        <v>1451</v>
      </c>
    </row>
    <row r="15" spans="1:12">
      <c r="B15" s="812"/>
      <c r="C15" s="479" t="s">
        <v>1451</v>
      </c>
      <c r="D15" s="480" t="s">
        <v>1463</v>
      </c>
      <c r="E15" s="483" t="s">
        <v>1451</v>
      </c>
      <c r="F15" s="483" t="s">
        <v>1451</v>
      </c>
      <c r="G15" s="481" t="s">
        <v>1464</v>
      </c>
      <c r="H15" s="483" t="s">
        <v>1451</v>
      </c>
      <c r="I15" s="483" t="s">
        <v>1451</v>
      </c>
      <c r="J15" s="483" t="s">
        <v>1451</v>
      </c>
      <c r="K15" s="483" t="s">
        <v>1451</v>
      </c>
      <c r="L15" s="484" t="s">
        <v>1451</v>
      </c>
    </row>
    <row r="16" spans="1:12">
      <c r="B16" s="812"/>
      <c r="C16" s="479" t="s">
        <v>1451</v>
      </c>
      <c r="D16" s="483" t="s">
        <v>1451</v>
      </c>
      <c r="E16" s="483" t="s">
        <v>1451</v>
      </c>
      <c r="F16" s="483" t="s">
        <v>1451</v>
      </c>
      <c r="G16" s="481" t="s">
        <v>1457</v>
      </c>
      <c r="H16" s="483" t="s">
        <v>1451</v>
      </c>
      <c r="I16" s="483" t="s">
        <v>1451</v>
      </c>
      <c r="J16" s="483" t="s">
        <v>1451</v>
      </c>
      <c r="K16" s="483" t="s">
        <v>1451</v>
      </c>
      <c r="L16" s="484" t="s">
        <v>1451</v>
      </c>
    </row>
    <row r="17" spans="2:12">
      <c r="B17" s="812"/>
      <c r="C17" s="479" t="s">
        <v>1451</v>
      </c>
      <c r="D17" s="483" t="s">
        <v>1451</v>
      </c>
      <c r="E17" s="483" t="s">
        <v>1451</v>
      </c>
      <c r="F17" s="483" t="s">
        <v>1451</v>
      </c>
      <c r="G17" s="481" t="s">
        <v>1461</v>
      </c>
      <c r="H17" s="483" t="s">
        <v>1451</v>
      </c>
      <c r="I17" s="483" t="s">
        <v>1451</v>
      </c>
      <c r="J17" s="483" t="s">
        <v>1451</v>
      </c>
      <c r="K17" s="483" t="s">
        <v>1451</v>
      </c>
      <c r="L17" s="484" t="s">
        <v>1451</v>
      </c>
    </row>
    <row r="18" spans="2:12">
      <c r="B18" s="812"/>
      <c r="C18" s="479" t="s">
        <v>1451</v>
      </c>
      <c r="D18" s="483" t="s">
        <v>1451</v>
      </c>
      <c r="E18" s="483" t="s">
        <v>1451</v>
      </c>
      <c r="F18" s="483" t="s">
        <v>1451</v>
      </c>
      <c r="G18" s="481" t="s">
        <v>1465</v>
      </c>
      <c r="H18" s="483" t="s">
        <v>1451</v>
      </c>
      <c r="I18" s="483" t="s">
        <v>1451</v>
      </c>
      <c r="J18" s="483" t="s">
        <v>1451</v>
      </c>
      <c r="K18" s="483" t="s">
        <v>1451</v>
      </c>
      <c r="L18" s="484" t="s">
        <v>1451</v>
      </c>
    </row>
    <row r="19" spans="2:12">
      <c r="B19" s="812"/>
      <c r="C19" s="479" t="s">
        <v>1451</v>
      </c>
      <c r="D19" s="483" t="s">
        <v>1451</v>
      </c>
      <c r="E19" s="483" t="s">
        <v>1451</v>
      </c>
      <c r="F19" s="483" t="s">
        <v>1451</v>
      </c>
      <c r="G19" s="481" t="s">
        <v>1466</v>
      </c>
      <c r="H19" s="483" t="s">
        <v>1451</v>
      </c>
      <c r="I19" s="483" t="s">
        <v>1451</v>
      </c>
      <c r="J19" s="483" t="s">
        <v>1451</v>
      </c>
      <c r="K19" s="483" t="s">
        <v>1451</v>
      </c>
      <c r="L19" s="484" t="s">
        <v>1451</v>
      </c>
    </row>
    <row r="20" spans="2:12">
      <c r="B20" s="812"/>
      <c r="C20" s="479" t="s">
        <v>1451</v>
      </c>
      <c r="D20" s="483" t="s">
        <v>1451</v>
      </c>
      <c r="E20" s="483" t="s">
        <v>1451</v>
      </c>
      <c r="F20" s="483" t="s">
        <v>1451</v>
      </c>
      <c r="G20" s="481" t="s">
        <v>1467</v>
      </c>
      <c r="H20" s="483" t="s">
        <v>1451</v>
      </c>
      <c r="I20" s="483" t="s">
        <v>1451</v>
      </c>
      <c r="J20" s="483" t="s">
        <v>1451</v>
      </c>
      <c r="K20" s="483" t="s">
        <v>1451</v>
      </c>
      <c r="L20" s="484" t="s">
        <v>1451</v>
      </c>
    </row>
    <row r="21" spans="2:12">
      <c r="B21" s="812"/>
      <c r="C21" s="479" t="s">
        <v>1451</v>
      </c>
      <c r="D21" s="483" t="s">
        <v>1451</v>
      </c>
      <c r="E21" s="483" t="s">
        <v>1451</v>
      </c>
      <c r="F21" s="483" t="s">
        <v>1451</v>
      </c>
      <c r="G21" s="481" t="s">
        <v>1468</v>
      </c>
      <c r="H21" s="483" t="s">
        <v>1451</v>
      </c>
      <c r="I21" s="483" t="s">
        <v>1451</v>
      </c>
      <c r="J21" s="483" t="s">
        <v>1451</v>
      </c>
      <c r="K21" s="483" t="s">
        <v>1451</v>
      </c>
      <c r="L21" s="484" t="s">
        <v>1451</v>
      </c>
    </row>
    <row r="22" spans="2:12">
      <c r="B22" s="812"/>
      <c r="C22" s="479" t="s">
        <v>1451</v>
      </c>
      <c r="D22" s="483" t="s">
        <v>1451</v>
      </c>
      <c r="E22" s="483" t="s">
        <v>1451</v>
      </c>
      <c r="F22" s="483" t="s">
        <v>1451</v>
      </c>
      <c r="G22" s="483" t="s">
        <v>1451</v>
      </c>
      <c r="H22" s="483" t="s">
        <v>1451</v>
      </c>
      <c r="I22" s="483" t="s">
        <v>1451</v>
      </c>
      <c r="J22" s="483" t="s">
        <v>1451</v>
      </c>
      <c r="K22" s="483" t="s">
        <v>1451</v>
      </c>
      <c r="L22" s="484" t="s">
        <v>1451</v>
      </c>
    </row>
    <row r="23" spans="2:12">
      <c r="B23" s="812"/>
      <c r="C23" s="479" t="s">
        <v>1451</v>
      </c>
      <c r="D23" s="483" t="s">
        <v>1451</v>
      </c>
      <c r="E23" s="483" t="s">
        <v>1451</v>
      </c>
      <c r="F23" s="483" t="s">
        <v>1451</v>
      </c>
      <c r="G23" s="483" t="s">
        <v>1451</v>
      </c>
      <c r="H23" s="483" t="s">
        <v>1451</v>
      </c>
      <c r="I23" s="483" t="s">
        <v>1451</v>
      </c>
      <c r="J23" s="483" t="s">
        <v>1451</v>
      </c>
      <c r="K23" s="483" t="s">
        <v>1451</v>
      </c>
      <c r="L23" s="484" t="s">
        <v>1451</v>
      </c>
    </row>
    <row r="24" spans="2:12">
      <c r="B24" s="812"/>
      <c r="C24" s="479" t="s">
        <v>1451</v>
      </c>
      <c r="D24" s="483" t="s">
        <v>1451</v>
      </c>
      <c r="E24" s="483" t="s">
        <v>1451</v>
      </c>
      <c r="F24" s="483" t="s">
        <v>1451</v>
      </c>
      <c r="G24" s="483" t="s">
        <v>1451</v>
      </c>
      <c r="H24" s="483" t="s">
        <v>1451</v>
      </c>
      <c r="I24" s="483" t="s">
        <v>1451</v>
      </c>
      <c r="J24" s="483" t="s">
        <v>1451</v>
      </c>
      <c r="K24" s="483" t="s">
        <v>1451</v>
      </c>
      <c r="L24" s="484" t="s">
        <v>1451</v>
      </c>
    </row>
    <row r="25" spans="2:12" ht="19.5" thickBot="1">
      <c r="B25" s="813"/>
      <c r="C25" s="485" t="s">
        <v>1451</v>
      </c>
      <c r="D25" s="486" t="s">
        <v>1451</v>
      </c>
      <c r="E25" s="486" t="s">
        <v>1451</v>
      </c>
      <c r="F25" s="486" t="s">
        <v>1451</v>
      </c>
      <c r="G25" s="486" t="s">
        <v>1451</v>
      </c>
      <c r="H25" s="486" t="s">
        <v>1451</v>
      </c>
      <c r="I25" s="486" t="s">
        <v>1451</v>
      </c>
      <c r="J25" s="486" t="s">
        <v>1451</v>
      </c>
      <c r="K25" s="486" t="s">
        <v>1451</v>
      </c>
      <c r="L25" s="487" t="s">
        <v>1451</v>
      </c>
    </row>
    <row r="28" spans="2:12">
      <c r="C28" s="465" t="s">
        <v>1469</v>
      </c>
    </row>
    <row r="29" spans="2:12">
      <c r="C29" s="465" t="s">
        <v>1470</v>
      </c>
    </row>
    <row r="30" spans="2:12">
      <c r="C30" s="465" t="s">
        <v>1471</v>
      </c>
    </row>
    <row r="31" spans="2:12">
      <c r="C31" s="465" t="s">
        <v>1472</v>
      </c>
    </row>
    <row r="32" spans="2:12">
      <c r="C32" s="465" t="s">
        <v>1473</v>
      </c>
    </row>
    <row r="33" spans="3:3">
      <c r="C33" s="465" t="s">
        <v>1474</v>
      </c>
    </row>
    <row r="34" spans="3:3">
      <c r="C34" s="465" t="s">
        <v>1475</v>
      </c>
    </row>
    <row r="35" spans="3:3">
      <c r="C35" s="465" t="s">
        <v>1476</v>
      </c>
    </row>
    <row r="36" spans="3:3">
      <c r="C36" s="465" t="s">
        <v>1477</v>
      </c>
    </row>
    <row r="37" spans="3:3">
      <c r="C37" s="465" t="s">
        <v>1478</v>
      </c>
    </row>
    <row r="39" spans="3:3">
      <c r="C39" s="465" t="s">
        <v>1479</v>
      </c>
    </row>
    <row r="40" spans="3:3">
      <c r="C40" s="465" t="s">
        <v>1480</v>
      </c>
    </row>
    <row r="41" spans="3:3">
      <c r="C41" s="465" t="s">
        <v>1481</v>
      </c>
    </row>
    <row r="42" spans="3:3">
      <c r="C42" s="465" t="s">
        <v>1482</v>
      </c>
    </row>
    <row r="43" spans="3:3">
      <c r="C43" s="465" t="s">
        <v>1483</v>
      </c>
    </row>
    <row r="44" spans="3:3">
      <c r="C44" s="465" t="s">
        <v>1484</v>
      </c>
    </row>
  </sheetData>
  <mergeCells count="1">
    <mergeCell ref="B13:B25"/>
  </mergeCells>
  <phoneticPr fontId="29"/>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通所介護</vt:lpstr>
      <vt:lpstr>①自己点検シート</vt:lpstr>
      <vt:lpstr>②勤務形態一覧表</vt:lpstr>
      <vt:lpstr>シフト記号表（勤務時間帯）</vt:lpstr>
      <vt:lpstr>④利用者の状況</vt:lpstr>
      <vt:lpstr>⑤身体拘束者名簿</vt:lpstr>
      <vt:lpstr>プルダウン・リスト</vt:lpstr>
      <vt:lpstr>'シフト記号表（勤務時間帯）'!【記載例】シフト記号</vt:lpstr>
      <vt:lpstr>①自己点検シート!Print_Area</vt:lpstr>
      <vt:lpstr>②勤務形態一覧表!Print_Area</vt:lpstr>
      <vt:lpstr>通所介護!Print_Area</vt:lpstr>
      <vt:lpstr>①自己点検シート!Print_Titles</vt:lpstr>
      <vt:lpstr>②勤務形態一覧表!Print_Titles</vt:lpstr>
      <vt:lpstr>'シフト記号表（勤務時間帯）'!シフト記号表</vt:lpstr>
      <vt:lpstr>介護職員</vt:lpstr>
      <vt:lpstr>看護職員</vt:lpstr>
      <vt:lpstr>管理者</vt:lpstr>
      <vt:lpstr>機能訓練指導員</vt:lpstr>
      <vt:lpstr>プルダウン・リスト!職種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2022-03-28T06:58:52Z</dcterms:created>
  <dcterms:modified xsi:type="dcterms:W3CDTF">2026-03-23T06:42:59Z</dcterms:modified>
</cp:coreProperties>
</file>